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5.xml" ContentType="application/vnd.openxmlformats-officedocument.drawing+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drawings/drawing6.xml" ContentType="application/vnd.openxmlformats-officedocument.drawing+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サービス項目中心版\"/>
    </mc:Choice>
  </mc:AlternateContent>
  <xr:revisionPtr revIDLastSave="0" documentId="13_ncr:1_{C629D4E4-0C91-4EEA-9571-DD8DBB0775ED}" xr6:coauthVersionLast="47" xr6:coauthVersionMax="47" xr10:uidLastSave="{00000000-0000-0000-0000-000000000000}"/>
  <workbookProtection workbookAlgorithmName="SHA-512" workbookHashValue="VaNSu1Tf4Np8MI3yCAFN5ofyvcjL0AW+620CaqMZBLwjRoFYOpm8i8BPAUk1fUWo2pqkDyaM7uP4sNJEkZgaxg==" workbookSaltValue="jqgl0CpdalkkcjiUGMICiQ==" workbookSpinCount="100000" lockStructure="1"/>
  <bookViews>
    <workbookView xWindow="4845" yWindow="3615" windowWidth="18720" windowHeight="13035" tabRatio="937" xr2:uid="{00000000-000D-0000-FFFF-FFFF00000000}"/>
  </bookViews>
  <sheets>
    <sheet name="評価結果報告書" sheetId="72" r:id="rId1"/>
    <sheet name="理念・方針等" sheetId="77" r:id="rId2"/>
    <sheet name="利用者調査Ｃ（月極保育用利用者調査）" sheetId="78" r:id="rId3"/>
    <sheet name="利用者調査Ｃ（時間預かり（一時預かり）保育用利用者調査）" sheetId="70" r:id="rId4"/>
    <sheet name="サービス分析" sheetId="53" r:id="rId5"/>
    <sheet name="利用者保護" sheetId="74" r:id="rId6"/>
    <sheet name="事業者が特に力を入れている取り組み" sheetId="76" r:id="rId7"/>
    <sheet name="全体の評価講評" sheetId="66" r:id="rId8"/>
  </sheets>
  <definedNames>
    <definedName name="check1">AND(#REF!="",#REF!="",#REF!="",#REF!="",#REF!="",#REF!="")</definedName>
    <definedName name="check2" localSheetId="5">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4">サービス分析!$A$1:$F$248</definedName>
    <definedName name="_xlnm.Print_Area" localSheetId="6">事業者が特に力を入れている取り組み!$A$1:$AG$23</definedName>
    <definedName name="_xlnm.Print_Area" localSheetId="7">全体の評価講評!$A$1:$D$16</definedName>
    <definedName name="_xlnm.Print_Area" localSheetId="0">評価結果報告書!$A$2:$O$45</definedName>
    <definedName name="_xlnm.Print_Area" localSheetId="2">'利用者調査Ｃ（月極保育用利用者調査）'!$A$1:$J$49</definedName>
    <definedName name="_xlnm.Print_Area" localSheetId="3">'利用者調査Ｃ（時間預かり（一時預かり）保育用利用者調査）'!$A$1:$J$49</definedName>
    <definedName name="_xlnm.Print_Area" localSheetId="5">利用者保護!$A$1:$F$30</definedName>
    <definedName name="_xlnm.Print_Area" localSheetId="1">理念・方針等!$A$1:$D$10</definedName>
    <definedName name="SBcase1_1">IF(AND(LEN(サービス分析!$B$16)=0,LEN(サービス分析!$B$17)=0,LEN(サービス分析!$B$18)=0,LEN(サービス分析!$B$19)=0,LEN(サービス分析!$B$20)=0,LEN(サービス分析!$B$21)=0),"サブカテゴリー1の講評を入力してください","")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IF(AND(LEN(サービス分析!$B$70)=0,LEN(サービス分析!$B$71)=0,LEN(サービス分析!$B$72)=0,LEN(サービス分析!$B$73)=0,LEN(サービス分析!$B$74)=0,LEN(サービス分析!$B$75)=0),"サブカテゴリー3の講評を入力してください","")</definedName>
    <definedName name="SBcase1_5">IF(AND(LEN(サービス分析!$B$90)=0,LEN(サービス分析!$B$91)=0,LEN(サービス分析!$B$92)=0,LEN(サービス分析!$B$93)=0,LEN(サービス分析!$B$94)=0,LEN(サービス分析!$B$95)=0),"サブカテゴリー5の講評を入力してください","")</definedName>
    <definedName name="SBcase1_6">IF(AND(LEN(サービス分析!$B$110)=0,LEN(サービス分析!$B$111)=0,LEN(サービス分析!$B$112)=0,LEN(サービス分析!$B$113)=0,LEN(サービス分析!$B$114)=0,LEN(サービス分析!$B$115)=0),"サブカテゴリー6の講評を入力してください","")</definedName>
    <definedName name="SBcase2_1">IF(AND(LEN(サービス分析!$B$16)=0,LEN(サービス分析!$B$17)=0),"講評①は必須、②③は任意","")</definedName>
    <definedName name="SBcase2_2">IF(AND(LEN(サービス分析!$B$37)=0,LEN(サービス分析!$B$38)=0),"講評①は必須、②③は任意","")</definedName>
    <definedName name="SBcase2_3">IF(AND(LEN(サービス分析!$B$70)=0,LEN(サービス分析!$B$71)=0),"講評①は必須、②③は任意","")</definedName>
    <definedName name="SBcase2_5">IF(AND(LEN(サービス分析!$B$90)=0,LEN(サービス分析!$B$91)=0),"講評①は必須、②③は任意","")</definedName>
    <definedName name="SBcase2_6">IF(AND(LEN(サービス分析!$B$110)=0,LEN(サービス分析!$B$111)=0),"講評①は必須、②③は任意","")</definedName>
    <definedName name="SBcase3_1">IF(AND(LEN(サービス分析!$B$16)=0,LEN(サービス分析!$B$17)&lt;&gt;0),"講評タイトル①を入力してください",IF(AND(LEN(サービス分析!$B$16)&lt;&gt;0,LEN(サービス分析!$B$17)=0),"講評本文①を入力してください",""))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IF(AND(LEN(サービス分析!$B$70)=0,LEN(サービス分析!$B$71)&lt;&gt;0),"講評タイトル①を入力してください",IF(AND(LEN(サービス分析!$B$70)&lt;&gt;0,LEN(サービス分析!$B$71)=0),"講評本文①を入力してください",""))</definedName>
    <definedName name="SBcase3_5">IF(AND(LEN(サービス分析!$B$90)=0,LEN(サービス分析!$B$91)&lt;&gt;0),"講評タイトル①を入力してください",IF(AND(LEN(サービス分析!$B$90)&lt;&gt;0,LEN(サービス分析!$B$91)=0),"講評本文①を入力してください",""))</definedName>
    <definedName name="SBcase3_6">IF(AND(LEN(サービス分析!$B$110)=0,LEN(サービス分析!$B$111)&lt;&gt;0),"講評タイトル①を入力してください",IF(AND(LEN(サービス分析!$B$110)&lt;&gt;0,LEN(サービス分析!$B$111)=0),"講評本文①を入力してください",""))</definedName>
    <definedName name="SBcase4_1">IF(AND(LEN(サービス分析!$B$16)&lt;&gt;0,LEN(サービス分析!$B$17)&lt;&gt;0,LEN(サービス分析!$B$18)&lt;&gt;0,LEN(サービス分析!$B$19)=0),"講評本文②を入力してください","")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IF(AND(LEN(サービス分析!$B$70)&lt;&gt;0,LEN(サービス分析!$B$71)&lt;&gt;0,LEN(サービス分析!$B$72)&lt;&gt;0,LEN(サービス分析!$B$73)=0),"講評本文②を入力してください","")</definedName>
    <definedName name="SBcase4_5">IF(AND(LEN(サービス分析!$B$90)&lt;&gt;0,LEN(サービス分析!$B$91)&lt;&gt;0,LEN(サービス分析!$B$92)&lt;&gt;0,LEN(サービス分析!$B$93)=0),"講評本文②を入力してください","")</definedName>
    <definedName name="SBcase4_6">IF(AND(LEN(サービス分析!$B$110)&lt;&gt;0,LEN(サービス分析!$B$111)&lt;&gt;0,LEN(サービス分析!$B$112)&lt;&gt;0,LEN(サービス分析!$B$113)=0),"講評本文②を入力してください","")</definedName>
    <definedName name="SBcase5_1">IF(AND(LEN(サービス分析!$B$16)&lt;&gt;0,LEN(サービス分析!$B$17)&lt;&gt;0,LEN(サービス分析!$B$18)=0,LEN(サービス分析!$B$19)&lt;&gt;0),"講評タイトル②を入力してください","")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IF(AND(LEN(サービス分析!$B$70)&lt;&gt;0,LEN(サービス分析!$B$71)&lt;&gt;0,LEN(サービス分析!$B$72)=0,LEN(サービス分析!$B$73)&lt;&gt;0),"講評タイトル②を入力してください","")</definedName>
    <definedName name="SBcase5_5">IF(AND(LEN(サービス分析!$B$90)&lt;&gt;0,LEN(サービス分析!$B$91)&lt;&gt;0,LEN(サービス分析!$B$92)=0,LEN(サービス分析!$B$93)&lt;&gt;0),"講評タイトル②を入力してください","")</definedName>
    <definedName name="SBcase5_6">IF(AND(LEN(サービス分析!$B$110)&lt;&gt;0,LEN(サービス分析!$B$111)&lt;&gt;0,LEN(サービス分析!$B$112)=0,LEN(サービス分析!$B$113)&lt;&gt;0),"講評タイトル②を入力してください","")</definedName>
    <definedName name="SBcase6_1">IF(AND(LEN(サービス分析!$B$16)&lt;&gt;0,LEN(サービス分析!$B$17)&lt;&gt;0,LEN(サービス分析!$B$18)&lt;&gt;0,LEN(サービス分析!$B$19)&lt;&gt;0,LEN(サービス分析!$B$20)=0,LEN(サービス分析!$B$21)&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$70)&lt;&gt;0,LEN(サービス分析!$B$71)&lt;&gt;0,LEN(サービス分析!$B$72)&lt;&gt;0,LEN(サービス分析!$B$73)&lt;&gt;0,LEN(サービス分析!$B$74)=0,LEN(サービス分析!$B$75)&lt;&gt;0),"講評タイトル③を入力してください","")</definedName>
    <definedName name="SBcase6_5">IF(AND(LEN(サービス分析!$B$90)&lt;&gt;0,LEN(サービス分析!$B$91)&lt;&gt;0,LEN(サービス分析!$B$92)&lt;&gt;0,LEN(サービス分析!$B$93)&lt;&gt;0,LEN(サービス分析!$B$94)=0,LEN(サービス分析!$B$95)&lt;&gt;0),"講評タイトル③を入力してください","")</definedName>
    <definedName name="SBcase6_6">IF(AND(LEN(サービス分析!$B$110)&lt;&gt;0,LEN(サービス分析!$B$111)&lt;&gt;0,LEN(サービス分析!$B$112)&lt;&gt;0,LEN(サービス分析!$B$113)&lt;&gt;0,LEN(サービス分析!$B$114)=0,LEN(サービス分析!$B$115)&lt;&gt;0),"講評タイトル③を入力してください","")</definedName>
    <definedName name="SBcase7_1">IF(AND(LEN(サービス分析!$B$16)&lt;&gt;0,LEN(サービス分析!$B$17)&lt;&gt;0,LEN(サービス分析!$B$18)&lt;&gt;0,LEN(サービス分析!$B$19)&lt;&gt;0,LEN(サービス分析!$B$20)&lt;&gt;0,LEN(サービス分析!$B$21)=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$70)&lt;&gt;0,LEN(サービス分析!$B$71)&lt;&gt;0,LEN(サービス分析!$B$72)&lt;&gt;0,LEN(サービス分析!$B$73)&lt;&gt;0,LEN(サービス分析!$B$74)&lt;&gt;0,LEN(サービス分析!$B$75)=0),"講評本文③を入力してください","")</definedName>
    <definedName name="SBcase7_5">IF(AND(LEN(サービス分析!$B$90)&lt;&gt;0,LEN(サービス分析!$B$91)&lt;&gt;0,LEN(サービス分析!$B$92)&lt;&gt;0,LEN(サービス分析!$B$93)&lt;&gt;0,LEN(サービス分析!$B$94)&lt;&gt;0,LEN(サービス分析!$B$95)=0),"講評本文③を入力してください","")</definedName>
    <definedName name="SBcase7_6">IF(AND(LEN(サービス分析!$B$110)&lt;&gt;0,LEN(サービス分析!$B$111)&lt;&gt;0,LEN(サービス分析!$B$112)&lt;&gt;0,LEN(サービス分析!$B$113)&lt;&gt;0,LEN(サービス分析!$B$114)&lt;&gt;0,LEN(サービス分析!$B$115)=0),"講評本文③を入力してください","")</definedName>
    <definedName name="SBcase8_1">IF(AND(LEN(サービス分析!$B$16)&lt;&gt;0,LEN(サービス分析!$B$17)&lt;&gt;0,LEN(サービス分析!$B$20)=0,LEN(サービス分析!$B$21)&lt;&gt;0),"講評タイトル③を入力してください","")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IF(AND(LEN(サービス分析!$B$70)&lt;&gt;0,LEN(サービス分析!$B$71)&lt;&gt;0,LEN(サービス分析!$B$74)=0,LEN(サービス分析!$B$75)&lt;&gt;0),"講評タイトル③を入力してください","")</definedName>
    <definedName name="SBcase8_5">IF(AND(LEN(サービス分析!$B$90)&lt;&gt;0,LEN(サービス分析!$B$91)&lt;&gt;0,LEN(サービス分析!$B$94)=0,LEN(サービス分析!$B$95)&lt;&gt;0),"講評タイトル③を入力してください","")</definedName>
    <definedName name="SBcase8_6">IF(AND(LEN(サービス分析!$B$110)&lt;&gt;0,LEN(サービス分析!$B$111)&lt;&gt;0,LEN(サービス分析!$B$114)=0,LEN(サービス分析!$B$115)&lt;&gt;0),"講評タイトル③を入力してください","")</definedName>
    <definedName name="SBcase9_1">IF(AND(LEN(サービス分析!$B$16)&lt;&gt;0,LEN(サービス分析!$B$17)&lt;&gt;0,LEN(サービス分析!$B$20)&lt;&gt;0,LEN(サービス分析!$B$21)=0),"講評本文③を入力してください","")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IF(AND(LEN(サービス分析!$B$70)&lt;&gt;0,LEN(サービス分析!$B$71)&lt;&gt;0,LEN(サービス分析!$B$74)&lt;&gt;0,LEN(サービス分析!$B$75)=0),"講評本文③を入力してください","")</definedName>
    <definedName name="SBcase9_5">IF(AND(LEN(サービス分析!$B$90)&lt;&gt;0,LEN(サービス分析!$B$91)&lt;&gt;0,LEN(サービス分析!$B$94)&lt;&gt;0,LEN(サービス分析!$B$95)=0),"講評本文③を入力してください","")</definedName>
    <definedName name="SBcase9_6">IF(AND(LEN(サービス分析!$B$110)&lt;&gt;0,LEN(サービス分析!$B$111)&lt;&gt;0,LEN(サービス分析!$B$114)&lt;&gt;0,LEN(サービス分析!$B$115)=0),"講評本文③を入力してください","")</definedName>
    <definedName name="SBcaseB1_1">IF(AND(LEN(サービス分析!$B$131)=0,LEN(サービス分析!$B$132)=0,LEN(サービス分析!$B$133)=0,LEN(サービス分析!$B$134)=0,LEN(サービス分析!$B$135)=0,LEN(サービス分析!$B$136)=0),"評価項目1の講評を入力してください","")</definedName>
    <definedName name="SBcaseB1_2">IF(AND(LEN(サービス分析!$B$145)=0,LEN(サービス分析!$B$146)=0,LEN(サービス分析!$B$147)=0,LEN(サービス分析!$B$148)=0,LEN(サービス分析!$B$149)=0,LEN(サービス分析!$B$150)=0),"評価項目2の講評を入力してください","")</definedName>
    <definedName name="SBcaseB1_3">IF(AND(LEN(サービス分析!$B$161)=0,LEN(サービス分析!$B$162)=0,LEN(サービス分析!$B$163)=0,LEN(サービス分析!$B$164)=0,LEN(サービス分析!$B$165)=0,LEN(サービス分析!$B$166)=0),"評価項目3の講評を入力してください","")</definedName>
    <definedName name="SBcaseB1_4">IF(AND(LEN(サービス分析!$B$174)=0,LEN(サービス分析!$B$175)=0,LEN(サービス分析!$B$176)=0,LEN(サービス分析!$B$177)=0,LEN(サービス分析!$B$178)=0,LEN(サービス分析!$B$179)=0),"評価項目4の講評を入力してください","")</definedName>
    <definedName name="SBcaseB1_5">IF(AND(LEN(サービス分析!$B$187)=0,LEN(サービス分析!$B$188)=0,LEN(サービス分析!$B$189)=0,LEN(サービス分析!$B$190)=0,LEN(サービス分析!$B$191)=0,LEN(サービス分析!$B$192)=0),"評価項目5の講評を入力してください","")</definedName>
    <definedName name="SBcaseB1_6">IF(AND(LEN(サービス分析!$B$202)=0,LEN(サービス分析!$B$203)=0,LEN(サービス分析!$B$204)=0,LEN(サービス分析!$B$205)=0,LEN(サービス分析!$B$206)=0,LEN(サービス分析!$B$207)=0),"評価項目6の講評を入力してください","")</definedName>
    <definedName name="SBcaseB1_7">IF(AND(LEN(サービス分析!$B$216)=0,LEN(サービス分析!$B$217)=0,LEN(サービス分析!$B$218)=0,LEN(サービス分析!$B$219)=0,LEN(サービス分析!$B$220)=0,LEN(サービス分析!$B$221)=0),"評価項目7の講評を入力してください","")</definedName>
    <definedName name="SBcaseB1_8">IF(AND(LEN(サービス分析!$B$231)=0,LEN(サービス分析!$B$232)=0,LEN(サービス分析!$B$233)=0,LEN(サービス分析!$B$234)=0,LEN(サービス分析!$B$235)=0,LEN(サービス分析!$B$236)=0),"評価項目8の講評を入力してください","")</definedName>
    <definedName name="SBcaseB1_9">IF(AND(LEN(サービス分析!$B$243)=0,LEN(サービス分析!$B$244)=0,LEN(サービス分析!$B$245)=0,LEN(サービス分析!$B$246)=0,LEN(サービス分析!$B$247)=0,LEN(サービス分析!$B$248)=0),"評価項目9の講評を入力してください","")</definedName>
    <definedName name="SBcaseB2_1">IF(AND(LEN(サービス分析!$B$131)=0,LEN(サービス分析!$B$132)=0),"講評①は必須、②③は任意","")</definedName>
    <definedName name="SBcaseB2_2">IF(AND(LEN(サービス分析!$B$145)=0,LEN(サービス分析!$B$146)=0),"講評①は必須、②③は任意","")</definedName>
    <definedName name="SBcaseB2_3">IF(AND(LEN(サービス分析!$B$161)=0,LEN(サービス分析!$B$162)=0),"講評①は必須、②③は任意","")</definedName>
    <definedName name="SBcaseB2_4">IF(AND(LEN(サービス分析!$B$174)=0,LEN(サービス分析!$B$175)=0),"講評①は必須、②③は任意","")</definedName>
    <definedName name="SBcaseB2_5">IF(AND(LEN(サービス分析!$B$187)=0,LEN(サービス分析!$B$188)=0),"講評①は必須、②③は任意","")</definedName>
    <definedName name="SBcaseB2_6">IF(AND(LEN(サービス分析!$B$202)=0,LEN(サービス分析!$B$203)=0),"講評①は必須、②③は任意","")</definedName>
    <definedName name="SBcaseB2_7">IF(AND(LEN(サービス分析!$B$216)=0,LEN(サービス分析!$B$217)=0),"講評①は必須、②③は任意","")</definedName>
    <definedName name="SBcaseB2_8">IF(AND(LEN(サービス分析!$B$231)=0,LEN(サービス分析!$B$232)=0),"講評①は必須、②③は任意","")</definedName>
    <definedName name="SBcaseB2_9">IF(AND(LEN(サービス分析!$B$243)=0,LEN(サービス分析!$B$244)=0),"講評①は必須、②③は任意","")</definedName>
    <definedName name="SBcaseB3_1">IF(AND(LEN(サービス分析!$B$131)=0,LEN(サービス分析!$B$132)&lt;&gt;0),"講評タイトル①を入力してください",IF(AND(LEN(サービス分析!$B$131)&lt;&gt;0,LEN(サービス分析!$B$132)=0),"講評本文①を入力してください",""))</definedName>
    <definedName name="SBcaseB3_2">IF(AND(LEN(サービス分析!$B$145)=0,LEN(サービス分析!$B$146)&lt;&gt;0),"講評タイトル①を入力してください",IF(AND(LEN(サービス分析!$B$145)&lt;&gt;0,LEN(サービス分析!$B$146)=0),"講評本文①を入力してください",""))</definedName>
    <definedName name="SBcaseB3_3">IF(AND(LEN(サービス分析!$B$161)=0,LEN(サービス分析!$B$162)&lt;&gt;0),"講評タイトル①を入力してください",IF(AND(LEN(サービス分析!$B$161)&lt;&gt;0,LEN(サービス分析!$B$162)=0),"講評本文①を入力してください",""))</definedName>
    <definedName name="SBcaseB3_4">IF(AND(LEN(サービス分析!$B$174)=0,LEN(サービス分析!$B$175)&lt;&gt;0),"講評タイトル①を入力してください",IF(AND(LEN(サービス分析!$B$174)&lt;&gt;0,LEN(サービス分析!$B$175)=0),"講評本文①を入力してください",""))</definedName>
    <definedName name="SBcaseB3_5">IF(AND(LEN(サービス分析!$B$187)=0,LEN(サービス分析!$B$188)&lt;&gt;0),"講評タイトル①を入力してください",IF(AND(LEN(サービス分析!$B$187)&lt;&gt;0,LEN(サービス分析!$B$188)=0),"講評本文①を入力してください",""))</definedName>
    <definedName name="SBcaseB3_6">IF(AND(LEN(サービス分析!$B$202)=0,LEN(サービス分析!$B$203)&lt;&gt;0),"講評タイトル①を入力してください",IF(AND(LEN(サービス分析!$B$202)&lt;&gt;0,LEN(サービス分析!$B$203)=0),"講評本文①を入力してください",""))</definedName>
    <definedName name="SBcaseB3_7">IF(AND(LEN(サービス分析!$B$216)=0,LEN(サービス分析!$B$217)&lt;&gt;0),"講評タイトル①を入力してください",IF(AND(LEN(サービス分析!$B$216)&lt;&gt;0,LEN(サービス分析!$B$217)=0),"講評本文①を入力してください",""))</definedName>
    <definedName name="SBcaseB3_8">IF(AND(LEN(サービス分析!$B$231)=0,LEN(サービス分析!$B$232)&lt;&gt;0),"講評タイトル①を入力してください",IF(AND(LEN(サービス分析!$B$231)&lt;&gt;0,LEN(サービス分析!$B$232)=0),"講評本文①を入力してください",""))</definedName>
    <definedName name="SBcaseB3_9">IF(AND(LEN(サービス分析!$B$243)=0,LEN(サービス分析!$B$244)&lt;&gt;0),"講評タイトル①を入力してください",IF(AND(LEN(サービス分析!$B$243)&lt;&gt;0,LEN(サービス分析!$B$244)=0),"講評本文①を入力してください",""))</definedName>
    <definedName name="SBcaseB4_1">IF(AND(LEN(サービス分析!$B$131)&lt;&gt;0,LEN(サービス分析!$B$132)&lt;&gt;0,LEN(サービス分析!$B$133)&lt;&gt;0,LEN(サービス分析!$B$134)=0),"講評本文②を入力してください","")</definedName>
    <definedName name="SBcaseB4_2">IF(AND(LEN(サービス分析!$B$145)&lt;&gt;0,LEN(サービス分析!$B$146)&lt;&gt;0,LEN(サービス分析!$B$147)&lt;&gt;0,LEN(サービス分析!$B$148)=0),"講評本文②を入力してください","")</definedName>
    <definedName name="SBcaseB4_3">IF(AND(LEN(サービス分析!$B$161)&lt;&gt;0,LEN(サービス分析!$B$162)&lt;&gt;0,LEN(サービス分析!$B$163)&lt;&gt;0,LEN(サービス分析!$B$164)=0),"講評本文②を入力してください","")</definedName>
    <definedName name="SBcaseB4_4">IF(AND(LEN(サービス分析!$B$174)&lt;&gt;0,LEN(サービス分析!$B$175)&lt;&gt;0,LEN(サービス分析!$B$176)&lt;&gt;0,LEN(サービス分析!$B$177)=0),"講評本文②を入力してください","")</definedName>
    <definedName name="SBcaseB4_5">IF(AND(LEN(サービス分析!$B$187)&lt;&gt;0,LEN(サービス分析!$B$188)&lt;&gt;0,LEN(サービス分析!$B$189)&lt;&gt;0,LEN(サービス分析!$B$190)=0),"講評本文②を入力してください","")</definedName>
    <definedName name="SBcaseB4_6">IF(AND(LEN(サービス分析!$B$202)&lt;&gt;0,LEN(サービス分析!$B$203)&lt;&gt;0,LEN(サービス分析!$B$204)&lt;&gt;0,LEN(サービス分析!$B$205)=0),"講評本文②を入力してください","")</definedName>
    <definedName name="SBcaseB4_7">IF(AND(LEN(サービス分析!$B$216)&lt;&gt;0,LEN(サービス分析!$B$217)&lt;&gt;0,LEN(サービス分析!$B$218)&lt;&gt;0,LEN(サービス分析!$B$219)=0),"講評本文②を入力してください","")</definedName>
    <definedName name="SBcaseB4_8">IF(AND(LEN(サービス分析!$B$231)&lt;&gt;0,LEN(サービス分析!$B$232)&lt;&gt;0,LEN(サービス分析!$B$233)&lt;&gt;0,LEN(サービス分析!$B$234)=0),"講評本文②を入力してください","")</definedName>
    <definedName name="SBcaseB4_9">IF(AND(LEN(サービス分析!$B$243)&lt;&gt;0,LEN(サービス分析!$B$244)&lt;&gt;0,LEN(サービス分析!$B$245)&lt;&gt;0,LEN(サービス分析!$B$246)=0),"講評本文②を入力してください","")</definedName>
    <definedName name="SBcaseB5_1">IF(AND(LEN(サービス分析!$B$131)&lt;&gt;0,LEN(サービス分析!$B$132)&lt;&gt;0,LEN(サービス分析!$B$133)=0,LEN(サービス分析!$B$134)&lt;&gt;0),"講評タイトル②を入力してください","")</definedName>
    <definedName name="SBcaseB5_2">IF(AND(LEN(サービス分析!$B$145)&lt;&gt;0,LEN(サービス分析!$B$146)&lt;&gt;0,LEN(サービス分析!$B$147)=0,LEN(サービス分析!$B$148)&lt;&gt;0),"講評タイトル②を入力してください","")</definedName>
    <definedName name="SBcaseB5_3">IF(AND(LEN(サービス分析!$B$161)&lt;&gt;0,LEN(サービス分析!$B$162)&lt;&gt;0,LEN(サービス分析!$B$163)=0,LEN(サービス分析!$B$164)&lt;&gt;0),"講評タイトル②を入力してください","")</definedName>
    <definedName name="SBcaseB5_4">IF(AND(LEN(サービス分析!$B$174)&lt;&gt;0,LEN(サービス分析!$B$175)&lt;&gt;0,LEN(サービス分析!$B$176)=0,LEN(サービス分析!$B$177)&lt;&gt;0),"講評タイトル②を入力してください","")</definedName>
    <definedName name="SBcaseB5_5">IF(AND(LEN(サービス分析!$B$187)&lt;&gt;0,LEN(サービス分析!$B$188)&lt;&gt;0,LEN(サービス分析!$B$189)=0,LEN(サービス分析!$B$190)&lt;&gt;0),"講評タイトル②を入力してください","")</definedName>
    <definedName name="SBcaseB5_6">IF(AND(LEN(サービス分析!$B$202)&lt;&gt;0,LEN(サービス分析!$B$203)&lt;&gt;0,LEN(サービス分析!$B$204)=0,LEN(サービス分析!$B$205)&lt;&gt;0),"講評タイトル②を入力してください","")</definedName>
    <definedName name="SBcaseB5_7">IF(AND(LEN(サービス分析!$B$216)&lt;&gt;0,LEN(サービス分析!$B$217)&lt;&gt;0,LEN(サービス分析!$B$218)=0,LEN(サービス分析!$B$219)&lt;&gt;0),"講評タイトル②を入力してください","")</definedName>
    <definedName name="SBcaseB5_8">IF(AND(LEN(サービス分析!$B$231)&lt;&gt;0,LEN(サービス分析!$B$232)&lt;&gt;0,LEN(サービス分析!$B$233)=0,LEN(サービス分析!$B$234)&lt;&gt;0),"講評タイトル②を入力してください","")</definedName>
    <definedName name="SBcaseB5_9">IF(AND(LEN(サービス分析!$B$243)&lt;&gt;0,LEN(サービス分析!$B$244)&lt;&gt;0,LEN(サービス分析!$B$245)=0,LEN(サービス分析!$B$246)&lt;&gt;0),"講評タイトル②を入力してください","")</definedName>
    <definedName name="SBcaseB6_1">IF(AND(LEN(サービス分析!$B$131)&lt;&gt;0,LEN(サービス分析!$B$132)&lt;&gt;0,LEN(サービス分析!$B$133)&lt;&gt;0,LEN(サービス分析!$B$134)&lt;&gt;0,LEN(サービス分析!$B$135)=0,LEN(サービス分析!$B$136)&lt;&gt;0),"講評タイトル③を入力してください","")</definedName>
    <definedName name="SBcaseB6_2">IF(AND(LEN(サービス分析!$B$145)&lt;&gt;0,LEN(サービス分析!$B$146)&lt;&gt;0,LEN(サービス分析!$B$147)&lt;&gt;0,LEN(サービス分析!$B$148)&lt;&gt;0,LEN(サービス分析!$B$149)=0,LEN(サービス分析!$B$150)&lt;&gt;0),"講評タイトル③を入力してください","")</definedName>
    <definedName name="SBcaseB6_3">IF(AND(LEN(サービス分析!$B$161)&lt;&gt;0,LEN(サービス分析!$B$162)&lt;&gt;0,LEN(サービス分析!$B$163)&lt;&gt;0,LEN(サービス分析!$B$164)&lt;&gt;0,LEN(サービス分析!$B$165)=0,LEN(サービス分析!$B$166)&lt;&gt;0),"講評タイトル③を入力してください","")</definedName>
    <definedName name="SBcaseB6_4">IF(AND(LEN(サービス分析!$B$174)&lt;&gt;0,LEN(サービス分析!$B$175)&lt;&gt;0,LEN(サービス分析!$B$176)&lt;&gt;0,LEN(サービス分析!$B$177)&lt;&gt;0,LEN(サービス分析!$B$178)=0,LEN(サービス分析!$B$179)&lt;&gt;0),"講評タイトル③を入力してください","")</definedName>
    <definedName name="SBcaseB6_5">IF(AND(LEN(サービス分析!$B$187)&lt;&gt;0,LEN(サービス分析!$B$188)&lt;&gt;0,LEN(サービス分析!$B$189)&lt;&gt;0,LEN(サービス分析!$B$190)&lt;&gt;0,LEN(サービス分析!$B$191)=0,LEN(サービス分析!$B$192)&lt;&gt;0),"講評タイトル③を入力してください","")</definedName>
    <definedName name="SBcaseB6_6">IF(AND(LEN(サービス分析!$B$202)&lt;&gt;0,LEN(サービス分析!$B$203)&lt;&gt;0,LEN(サービス分析!$B$204)&lt;&gt;0,LEN(サービス分析!$B$205)&lt;&gt;0,LEN(サービス分析!$B$206)=0,LEN(サービス分析!$B$207)&lt;&gt;0),"講評タイトル③を入力してください","")</definedName>
    <definedName name="SBcaseB6_7">IF(AND(LEN(サービス分析!$B$216)&lt;&gt;0,LEN(サービス分析!$B$217)&lt;&gt;0,LEN(サービス分析!$B$218)&lt;&gt;0,LEN(サービス分析!$B$219)&lt;&gt;0,LEN(サービス分析!$B$220)=0,LEN(サービス分析!$B$221)&lt;&gt;0),"講評タイトル③を入力してください","")</definedName>
    <definedName name="SBcaseB6_8">IF(AND(LEN(サービス分析!$B$231)&lt;&gt;0,LEN(サービス分析!$B$232)&lt;&gt;0,LEN(サービス分析!$B$233)&lt;&gt;0,LEN(サービス分析!$B$234)&lt;&gt;0,LEN(サービス分析!$B$235)=0,LEN(サービス分析!$B$236)&lt;&gt;0),"講評タイトル③を入力してください","")</definedName>
    <definedName name="SBcaseB6_9">IF(AND(LEN(サービス分析!$B$243)&lt;&gt;0,LEN(サービス分析!$B$244)&lt;&gt;0,LEN(サービス分析!$B$245)&lt;&gt;0,LEN(サービス分析!$B$246)&lt;&gt;0,LEN(サービス分析!$B$247)=0,LEN(サービス分析!$B$248)&lt;&gt;0),"講評タイトル③を入力してください","")</definedName>
    <definedName name="SBcaseB7_1">IF(AND(LEN(サービス分析!$B$131)&lt;&gt;0,LEN(サービス分析!$B$132)&lt;&gt;0,LEN(サービス分析!$B$133)&lt;&gt;0,LEN(サービス分析!$B$134)&lt;&gt;0,LEN(サービス分析!$B$135)&lt;&gt;0,LEN(サービス分析!$B$136)=0),"講評本文③を入力してください","")</definedName>
    <definedName name="SBcaseB7_2">IF(AND(LEN(サービス分析!$B$145)&lt;&gt;0,LEN(サービス分析!$B$146)&lt;&gt;0,LEN(サービス分析!$B$147)&lt;&gt;0,LEN(サービス分析!$B$148)&lt;&gt;0,LEN(サービス分析!$B$149)&lt;&gt;0,LEN(サービス分析!$B$150)=0),"講評本文③を入力してください","")</definedName>
    <definedName name="SBcaseB7_3">IF(AND(LEN(サービス分析!$B$161)&lt;&gt;0,LEN(サービス分析!$B$162)&lt;&gt;0,LEN(サービス分析!$B$163)&lt;&gt;0,LEN(サービス分析!$B$164)&lt;&gt;0,LEN(サービス分析!$B$165)&lt;&gt;0,LEN(サービス分析!$B$166)=0),"講評本文③を入力してください","")</definedName>
    <definedName name="SBcaseB7_4">IF(AND(LEN(サービス分析!$B$174)&lt;&gt;0,LEN(サービス分析!$B$175)&lt;&gt;0,LEN(サービス分析!$B$176)&lt;&gt;0,LEN(サービス分析!$B$177)&lt;&gt;0,LEN(サービス分析!$B$178)&lt;&gt;0,LEN(サービス分析!$B$179)=0),"講評本文③を入力してください","")</definedName>
    <definedName name="SBcaseB7_5">IF(AND(LEN(サービス分析!$B$187)&lt;&gt;0,LEN(サービス分析!$B$188)&lt;&gt;0,LEN(サービス分析!$B$189)&lt;&gt;0,LEN(サービス分析!$B$190)&lt;&gt;0,LEN(サービス分析!$B$191)&lt;&gt;0,LEN(サービス分析!$B$192)=0),"講評本文③を入力してください","")</definedName>
    <definedName name="SBcaseB7_6">IF(AND(LEN(サービス分析!$B$202)&lt;&gt;0,LEN(サービス分析!$B$203)&lt;&gt;0,LEN(サービス分析!$B$204)&lt;&gt;0,LEN(サービス分析!$B$205)&lt;&gt;0,LEN(サービス分析!$B$206)&lt;&gt;0,LEN(サービス分析!$B$207)=0),"講評本文③を入力してください","")</definedName>
    <definedName name="SBcaseB7_7">IF(AND(LEN(サービス分析!$B$216)&lt;&gt;0,LEN(サービス分析!$B$217)&lt;&gt;0,LEN(サービス分析!$B$218)&lt;&gt;0,LEN(サービス分析!$B$219)&lt;&gt;0,LEN(サービス分析!$B$220)&lt;&gt;0,LEN(サービス分析!$B$221)=0),"講評本文③を入力してください","")</definedName>
    <definedName name="SBcaseB7_8">IF(AND(LEN(サービス分析!$B$231)&lt;&gt;0,LEN(サービス分析!$B$232)&lt;&gt;0,LEN(サービス分析!$B$233)&lt;&gt;0,LEN(サービス分析!$B$234)&lt;&gt;0,LEN(サービス分析!$B$235)&lt;&gt;0,LEN(サービス分析!$B$236)=0),"講評本文③を入力してください","")</definedName>
    <definedName name="SBcaseB7_9">IF(AND(LEN(サービス分析!$B$243)&lt;&gt;0,LEN(サービス分析!$B$244)&lt;&gt;0,LEN(サービス分析!$B$245)&lt;&gt;0,LEN(サービス分析!$B$246)&lt;&gt;0,LEN(サービス分析!$B$247)&lt;&gt;0,LEN(サービス分析!$B$248)=0),"講評本文③を入力してください","")</definedName>
    <definedName name="SBcaseB8_1">IF(AND(LEN(サービス分析!$B$131)&lt;&gt;0,LEN(サービス分析!$B$132)&lt;&gt;0,LEN(サービス分析!$B$135)=0,LEN(サービス分析!$B$136)&lt;&gt;0),"講評タイトル③を入力してください","")</definedName>
    <definedName name="SBcaseB8_2">IF(AND(LEN(サービス分析!$B$145)&lt;&gt;0,LEN(サービス分析!$B$146)&lt;&gt;0,LEN(サービス分析!$B$149)=0,LEN(サービス分析!$B$150)&lt;&gt;0),"講評タイトル③を入力してください","")</definedName>
    <definedName name="SBcaseB8_3">IF(AND(LEN(サービス分析!$B$161)&lt;&gt;0,LEN(サービス分析!$B$162)&lt;&gt;0,LEN(サービス分析!$B$165)=0,LEN(サービス分析!$B$166)&lt;&gt;0),"講評タイトル③を入力してください","")</definedName>
    <definedName name="SBcaseB8_4">IF(AND(LEN(サービス分析!$B$174)&lt;&gt;0,LEN(サービス分析!$B$175)&lt;&gt;0,LEN(サービス分析!$B$178)=0,LEN(サービス分析!$B$179)&lt;&gt;0),"講評タイトル③を入力してください","")</definedName>
    <definedName name="SBcaseB8_5">IF(AND(LEN(サービス分析!$B$187)&lt;&gt;0,LEN(サービス分析!$B$188)&lt;&gt;0,LEN(サービス分析!$B$191)=0,LEN(サービス分析!$B$192)&lt;&gt;0),"講評タイトル③を入力してください","")</definedName>
    <definedName name="SBcaseB8_6">IF(AND(LEN(サービス分析!$B$202)&lt;&gt;0,LEN(サービス分析!$B$203)&lt;&gt;0,LEN(サービス分析!$B$206)=0,LEN(サービス分析!$B$207)&lt;&gt;0),"講評タイトル③を入力してください","")</definedName>
    <definedName name="SBcaseB8_7">IF(AND(LEN(サービス分析!$B$216)&lt;&gt;0,LEN(サービス分析!$B$217)&lt;&gt;0,LEN(サービス分析!$B$220)=0,LEN(サービス分析!$B$221)&lt;&gt;0),"講評タイトル③を入力してください","")</definedName>
    <definedName name="SBcaseB8_8">IF(AND(LEN(サービス分析!$B$231)&lt;&gt;0,LEN(サービス分析!$B$232)&lt;&gt;0,LEN(サービス分析!$B$235)=0,LEN(サービス分析!$B$236)&lt;&gt;0),"講評タイトル③を入力してください","")</definedName>
    <definedName name="SBcaseB8_9">IF(AND(LEN(サービス分析!$B$243)&lt;&gt;0,LEN(サービス分析!$B$244)&lt;&gt;0,LEN(サービス分析!$B$247)=0,LEN(サービス分析!$B$248)&lt;&gt;0),"講評タイトル③を入力してください","")</definedName>
    <definedName name="SBcaseB9_1">IF(AND(LEN(サービス分析!$B$131)&lt;&gt;0,LEN(サービス分析!$B$132)&lt;&gt;0,LEN(サービス分析!$B$135)&lt;&gt;0,LEN(サービス分析!$B$136)=0),"講評本文③を入力してください","")</definedName>
    <definedName name="SBcaseB9_2">IF(AND(LEN(サービス分析!$B$145)&lt;&gt;0,LEN(サービス分析!$B$146)&lt;&gt;0,LEN(サービス分析!$B$149)&lt;&gt;0,LEN(サービス分析!$B$150)=0),"講評本文③を入力してください","")</definedName>
    <definedName name="SBcaseB9_3">IF(AND(LEN(サービス分析!$B$161)&lt;&gt;0,LEN(サービス分析!$B$162)&lt;&gt;0,LEN(サービス分析!$B$165)&lt;&gt;0,LEN(サービス分析!$B$166)=0),"講評本文③を入力してください","")</definedName>
    <definedName name="SBcaseB9_4">IF(AND(LEN(サービス分析!$B$174)&lt;&gt;0,LEN(サービス分析!$B$175)&lt;&gt;0,LEN(サービス分析!$B$178)&lt;&gt;0,LEN(サービス分析!$B$179)=0),"講評本文③を入力してください","")</definedName>
    <definedName name="SBcaseB9_5">IF(AND(LEN(サービス分析!$B$187)&lt;&gt;0,LEN(サービス分析!$B$188)&lt;&gt;0,LEN(サービス分析!$B$191)&lt;&gt;0,LEN(サービス分析!$B$192)=0),"講評本文③を入力してください","")</definedName>
    <definedName name="SBcaseB9_6">IF(AND(LEN(サービス分析!$B$202)&lt;&gt;0,LEN(サービス分析!$B$203)&lt;&gt;0,LEN(サービス分析!$B$206)&lt;&gt;0,LEN(サービス分析!$B$207)=0),"講評本文③を入力してください","")</definedName>
    <definedName name="SBcaseB9_7">IF(AND(LEN(サービス分析!$B$216)&lt;&gt;0,LEN(サービス分析!$B$217)&lt;&gt;0,LEN(サービス分析!$B$220)&lt;&gt;0,LEN(サービス分析!$B$221)=0),"講評本文③を入力してください","")</definedName>
    <definedName name="SBcaseB9_8">IF(AND(LEN(サービス分析!$B$231)&lt;&gt;0,LEN(サービス分析!$B$232)&lt;&gt;0,LEN(サービス分析!$B$235)&lt;&gt;0,LEN(サービス分析!$B$236)=0),"講評本文③を入力してください","")</definedName>
    <definedName name="SBcaseB9_9">IF(AND(LEN(サービス分析!$B$243)&lt;&gt;0,LEN(サービス分析!$B$244)&lt;&gt;0,LEN(サービス分析!$B$247)&lt;&gt;0,LEN(サービス分析!$B$248)=0),"講評本文③を入力してください","")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A_8">IF(LEN(SBcaseB1_8)&lt;&gt;0,SBcaseB1_8,IF(LEN(SBcaseB2_8)&lt;&gt;0,SBcaseB2_8,IF(LEN(SBcaseB3_8)&lt;&gt;0,SBcaseB3_8,IF(LEN(SBcaseB4_8)&lt;&gt;0,SBcaseB4_8,IF(LEN(SBcaseB5_8)&lt;&gt;0,SBcaseB5_8,"")))))</definedName>
    <definedName name="SBcheckBA_9">IF(LEN(SBcaseB1_9)&lt;&gt;0,SBcaseB1_9,IF(LEN(SBcaseB2_9)&lt;&gt;0,SBcaseB2_9,IF(LEN(SBcaseB3_9)&lt;&gt;0,SBcaseB3_9,IF(LEN(SBcaseB4_9)&lt;&gt;0,SBcaseB4_9,IF(LEN(SBcaseB5_9)&lt;&gt;0,SBcaseB5_9,"")))))</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 name="SBcheckBB_8">IF(LEN(SBcaseB6_8)&lt;&gt;0,SBcaseB6_8,IF(LEN(SBcaseB7_8)&lt;&gt;0,SBcaseB7_8,IF(LEN(SBcaseB8_8)&lt;&gt;0,SBcaseB8_8,IF(LEN(SBcaseB9_8)&lt;&gt;0,SBcaseB9_8,""))))</definedName>
    <definedName name="SBcheckBB_9">IF(LEN(SBcaseB6_9)&lt;&gt;0,SBcaseB6_9,IF(LEN(SBcaseB7_9)&lt;&gt;0,SBcaseB7_9,IF(LEN(SBcaseB8_9)&lt;&gt;0,SBcaseB8_9,IF(LEN(SBcaseB9_9)&lt;&gt;0,SBcaseB9_9,""))))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D24" i="74"/>
  <c r="G30" i="74"/>
  <c r="G29" i="74"/>
  <c r="G28" i="74"/>
  <c r="G27" i="74"/>
  <c r="G26" i="74"/>
  <c r="G25" i="74"/>
  <c r="F5" i="74"/>
  <c r="I17" i="74"/>
  <c r="C16" i="74"/>
  <c r="F17" i="74"/>
  <c r="D17" i="74"/>
  <c r="R23" i="74"/>
  <c r="Q23" i="74"/>
  <c r="P23" i="74"/>
  <c r="R22" i="74"/>
  <c r="Q22" i="74"/>
  <c r="P22" i="74"/>
  <c r="R21" i="74"/>
  <c r="Q21" i="74"/>
  <c r="P21" i="74"/>
  <c r="R20" i="74"/>
  <c r="Q20" i="74"/>
  <c r="P20" i="74"/>
  <c r="R19" i="74"/>
  <c r="Q19" i="74"/>
  <c r="P19" i="74"/>
  <c r="I12" i="74"/>
  <c r="C11" i="74"/>
  <c r="F12" i="74"/>
  <c r="D12" i="74"/>
  <c r="R15" i="74"/>
  <c r="Q15" i="74"/>
  <c r="P15" i="74"/>
  <c r="R14" i="74"/>
  <c r="Q14" i="74"/>
  <c r="P14" i="74"/>
  <c r="I7" i="74"/>
  <c r="C6" i="74"/>
  <c r="F7" i="74"/>
  <c r="D7" i="74"/>
  <c r="R10" i="74"/>
  <c r="Q10" i="74"/>
  <c r="P10" i="74"/>
  <c r="R9" i="74"/>
  <c r="Q9" i="74"/>
  <c r="P9" i="74"/>
  <c r="D242" i="53"/>
  <c r="G248" i="53"/>
  <c r="G247" i="53"/>
  <c r="G246" i="53"/>
  <c r="G245" i="53"/>
  <c r="G244" i="53"/>
  <c r="G243" i="53"/>
  <c r="F120" i="53"/>
  <c r="I238" i="53"/>
  <c r="C237" i="53"/>
  <c r="F238" i="53"/>
  <c r="D238" i="53"/>
  <c r="R241" i="53"/>
  <c r="Q241" i="53"/>
  <c r="P241" i="53"/>
  <c r="R240" i="53"/>
  <c r="Q240" i="53"/>
  <c r="P240" i="53"/>
  <c r="D230" i="53"/>
  <c r="G236" i="53"/>
  <c r="G235" i="53"/>
  <c r="G234" i="53"/>
  <c r="G233" i="53"/>
  <c r="G232" i="53"/>
  <c r="G231" i="53"/>
  <c r="I223" i="53"/>
  <c r="C222" i="53"/>
  <c r="F223" i="53"/>
  <c r="D223" i="53"/>
  <c r="R229" i="53"/>
  <c r="Q229" i="53"/>
  <c r="P229" i="53"/>
  <c r="R228" i="53"/>
  <c r="Q228" i="53"/>
  <c r="P228" i="53"/>
  <c r="R227" i="53"/>
  <c r="Q227" i="53"/>
  <c r="P227" i="53"/>
  <c r="R226" i="53"/>
  <c r="Q226" i="53"/>
  <c r="P226" i="53"/>
  <c r="R225" i="53"/>
  <c r="Q225" i="53"/>
  <c r="P225" i="53"/>
  <c r="D215" i="53"/>
  <c r="G221" i="53"/>
  <c r="G220" i="53"/>
  <c r="G219" i="53"/>
  <c r="G218" i="53"/>
  <c r="G217" i="53"/>
  <c r="G216" i="53"/>
  <c r="I209" i="53"/>
  <c r="C208" i="53"/>
  <c r="F209" i="53"/>
  <c r="D209" i="53"/>
  <c r="R214" i="53"/>
  <c r="Q214" i="53"/>
  <c r="P214" i="53"/>
  <c r="R213" i="53"/>
  <c r="Q213" i="53"/>
  <c r="P213" i="53"/>
  <c r="R212" i="53"/>
  <c r="Q212" i="53"/>
  <c r="P212" i="53"/>
  <c r="R211" i="53"/>
  <c r="Q211" i="53"/>
  <c r="P211" i="53"/>
  <c r="D201" i="53"/>
  <c r="G207" i="53"/>
  <c r="G206" i="53"/>
  <c r="G205" i="53"/>
  <c r="G204" i="53"/>
  <c r="G203" i="53"/>
  <c r="G202" i="53"/>
  <c r="I194" i="53"/>
  <c r="C193" i="53"/>
  <c r="F194" i="53"/>
  <c r="D194" i="53"/>
  <c r="R200" i="53"/>
  <c r="Q200" i="53"/>
  <c r="P200" i="53"/>
  <c r="R199" i="53"/>
  <c r="Q199" i="53"/>
  <c r="P199" i="53"/>
  <c r="R198" i="53"/>
  <c r="Q198" i="53"/>
  <c r="P198" i="53"/>
  <c r="R197" i="53"/>
  <c r="Q197" i="53"/>
  <c r="P197" i="53"/>
  <c r="R196" i="53"/>
  <c r="Q196" i="53"/>
  <c r="P196" i="53"/>
  <c r="D186" i="53"/>
  <c r="G192" i="53"/>
  <c r="G191" i="53"/>
  <c r="G190" i="53"/>
  <c r="G189" i="53"/>
  <c r="G188" i="53"/>
  <c r="G187" i="53"/>
  <c r="I181" i="53"/>
  <c r="C180" i="53"/>
  <c r="F181" i="53"/>
  <c r="D181" i="53"/>
  <c r="R185" i="53"/>
  <c r="Q185" i="53"/>
  <c r="P185" i="53"/>
  <c r="R184" i="53"/>
  <c r="Q184" i="53"/>
  <c r="P184" i="53"/>
  <c r="R183" i="53"/>
  <c r="Q183" i="53"/>
  <c r="P183" i="53"/>
  <c r="D173" i="53"/>
  <c r="G179" i="53"/>
  <c r="G178" i="53"/>
  <c r="G177" i="53"/>
  <c r="G176" i="53"/>
  <c r="G175" i="53"/>
  <c r="G174" i="53"/>
  <c r="I168" i="53"/>
  <c r="C167" i="53"/>
  <c r="F168" i="53"/>
  <c r="D168" i="53"/>
  <c r="R172" i="53"/>
  <c r="Q172" i="53"/>
  <c r="P172" i="53"/>
  <c r="R171" i="53"/>
  <c r="Q171" i="53"/>
  <c r="P171" i="53"/>
  <c r="R170" i="53"/>
  <c r="Q170" i="53"/>
  <c r="P170" i="53"/>
  <c r="D160" i="53"/>
  <c r="G166" i="53"/>
  <c r="G165" i="53"/>
  <c r="G164" i="53"/>
  <c r="G163" i="53"/>
  <c r="G162" i="53"/>
  <c r="G161" i="53"/>
  <c r="I152" i="53"/>
  <c r="C151" i="53"/>
  <c r="F152" i="53"/>
  <c r="D152" i="53"/>
  <c r="R159" i="53"/>
  <c r="Q159" i="53"/>
  <c r="P159" i="53"/>
  <c r="R158" i="53"/>
  <c r="Q158" i="53"/>
  <c r="P158" i="53"/>
  <c r="R157" i="53"/>
  <c r="Q157" i="53"/>
  <c r="P157" i="53"/>
  <c r="R156" i="53"/>
  <c r="Q156" i="53"/>
  <c r="P156" i="53"/>
  <c r="R155" i="53"/>
  <c r="Q155" i="53"/>
  <c r="P155" i="53"/>
  <c r="R154" i="53"/>
  <c r="Q154" i="53"/>
  <c r="P154" i="53"/>
  <c r="D144" i="53"/>
  <c r="G150" i="53"/>
  <c r="G149" i="53"/>
  <c r="G148" i="53"/>
  <c r="G147" i="53"/>
  <c r="G146" i="53"/>
  <c r="G145" i="53"/>
  <c r="I138" i="53"/>
  <c r="C137" i="53"/>
  <c r="F138" i="53"/>
  <c r="D138" i="53"/>
  <c r="R143" i="53"/>
  <c r="Q143" i="53"/>
  <c r="P143" i="53"/>
  <c r="R142" i="53"/>
  <c r="Q142" i="53"/>
  <c r="P142" i="53"/>
  <c r="R141" i="53"/>
  <c r="Q141" i="53"/>
  <c r="P141" i="53"/>
  <c r="R140" i="53"/>
  <c r="Q140" i="53"/>
  <c r="P140" i="53"/>
  <c r="D130" i="53"/>
  <c r="G136" i="53"/>
  <c r="G135" i="53"/>
  <c r="G134" i="53"/>
  <c r="G133" i="53"/>
  <c r="G132" i="53"/>
  <c r="G131" i="53"/>
  <c r="I122" i="53"/>
  <c r="C121" i="53"/>
  <c r="F122" i="53"/>
  <c r="D122" i="53"/>
  <c r="R129" i="53"/>
  <c r="Q129" i="53"/>
  <c r="P129" i="53"/>
  <c r="R128" i="53"/>
  <c r="Q128" i="53"/>
  <c r="P128" i="53"/>
  <c r="R127" i="53"/>
  <c r="Q127" i="53"/>
  <c r="P127" i="53"/>
  <c r="R126" i="53"/>
  <c r="Q126" i="53"/>
  <c r="P126" i="53"/>
  <c r="R125" i="53"/>
  <c r="Q125" i="53"/>
  <c r="P125" i="53"/>
  <c r="R124" i="53"/>
  <c r="Q124" i="53"/>
  <c r="P124" i="53"/>
  <c r="D109" i="53"/>
  <c r="G115" i="53"/>
  <c r="G114" i="53"/>
  <c r="G113" i="53"/>
  <c r="G112" i="53"/>
  <c r="G111" i="53"/>
  <c r="G110" i="53"/>
  <c r="F97" i="53"/>
  <c r="I105" i="53"/>
  <c r="C104" i="53"/>
  <c r="F105" i="53"/>
  <c r="D105" i="53"/>
  <c r="R108" i="53"/>
  <c r="Q108" i="53"/>
  <c r="P108" i="53"/>
  <c r="R107" i="53"/>
  <c r="Q107" i="53"/>
  <c r="P107" i="53"/>
  <c r="I99" i="53"/>
  <c r="C98" i="53"/>
  <c r="F99" i="53"/>
  <c r="D99" i="53"/>
  <c r="R103" i="53"/>
  <c r="Q103" i="53"/>
  <c r="P103" i="53"/>
  <c r="R102" i="53"/>
  <c r="Q102" i="53"/>
  <c r="P102" i="53"/>
  <c r="R101" i="53"/>
  <c r="Q101" i="53"/>
  <c r="P101" i="53"/>
  <c r="D89" i="53"/>
  <c r="G95" i="53"/>
  <c r="G94" i="53"/>
  <c r="G93" i="53"/>
  <c r="G92" i="53"/>
  <c r="G91" i="53"/>
  <c r="G90" i="53"/>
  <c r="F77" i="53"/>
  <c r="I84" i="53"/>
  <c r="C83" i="53"/>
  <c r="F84" i="53"/>
  <c r="D84" i="53"/>
  <c r="R88" i="53"/>
  <c r="Q88" i="53"/>
  <c r="P88" i="53"/>
  <c r="R87" i="53"/>
  <c r="Q87" i="53"/>
  <c r="P87" i="53"/>
  <c r="R86" i="53"/>
  <c r="Q86" i="53"/>
  <c r="P86" i="53"/>
  <c r="I79" i="53"/>
  <c r="C78" i="53"/>
  <c r="F79" i="53"/>
  <c r="D79" i="53"/>
  <c r="R82" i="53"/>
  <c r="Q82" i="53"/>
  <c r="P82" i="53"/>
  <c r="R81" i="53"/>
  <c r="Q81" i="53"/>
  <c r="P81" i="53"/>
  <c r="D69" i="53"/>
  <c r="G75" i="53"/>
  <c r="G74" i="53"/>
  <c r="G73" i="53"/>
  <c r="G72" i="53"/>
  <c r="G71" i="53"/>
  <c r="G70" i="53"/>
  <c r="F44" i="53"/>
  <c r="I65" i="53"/>
  <c r="C64" i="53"/>
  <c r="F65" i="53"/>
  <c r="D65" i="53"/>
  <c r="R68" i="53"/>
  <c r="Q68" i="53"/>
  <c r="P68" i="53"/>
  <c r="R67" i="53"/>
  <c r="Q67" i="53"/>
  <c r="P67" i="53"/>
  <c r="I60" i="53"/>
  <c r="C59" i="53"/>
  <c r="F60" i="53"/>
  <c r="D60" i="53"/>
  <c r="R63" i="53"/>
  <c r="Q63" i="53"/>
  <c r="P63" i="53"/>
  <c r="R62" i="53"/>
  <c r="Q62" i="53"/>
  <c r="P62" i="53"/>
  <c r="I52" i="53"/>
  <c r="C51" i="53"/>
  <c r="F52" i="53"/>
  <c r="D52" i="53"/>
  <c r="R58" i="53"/>
  <c r="Q58" i="53"/>
  <c r="P58"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3" i="53"/>
  <c r="I31" i="53"/>
  <c r="C30" i="53"/>
  <c r="F31" i="53"/>
  <c r="D31" i="53"/>
  <c r="R35" i="53"/>
  <c r="Q35" i="53"/>
  <c r="P35" i="53"/>
  <c r="R34" i="53"/>
  <c r="Q34" i="53"/>
  <c r="P34" i="53"/>
  <c r="R33" i="53"/>
  <c r="Q33" i="53"/>
  <c r="P33" i="53"/>
  <c r="I25" i="53"/>
  <c r="C24" i="53"/>
  <c r="F25" i="53"/>
  <c r="D25" i="53"/>
  <c r="R29" i="53"/>
  <c r="Q29" i="53"/>
  <c r="P29" i="53"/>
  <c r="R28" i="53"/>
  <c r="Q28" i="53"/>
  <c r="P28" i="53"/>
  <c r="R27" i="53"/>
  <c r="Q27" i="53"/>
  <c r="P27" i="53"/>
  <c r="D15" i="53"/>
  <c r="G21" i="53"/>
  <c r="G20" i="53"/>
  <c r="G19" i="53"/>
  <c r="G18" i="53"/>
  <c r="G17" i="53"/>
  <c r="G16" i="53"/>
  <c r="F6" i="53"/>
  <c r="I8" i="53"/>
  <c r="C7" i="53"/>
  <c r="F8" i="53"/>
  <c r="D8" i="53"/>
  <c r="R14" i="53"/>
  <c r="Q14" i="53"/>
  <c r="P14" i="53"/>
  <c r="R13" i="53"/>
  <c r="Q13" i="53"/>
  <c r="P13" i="53"/>
  <c r="R12" i="53"/>
  <c r="Q12" i="53"/>
  <c r="P12" i="53"/>
  <c r="R11" i="53"/>
  <c r="Q11" i="53"/>
  <c r="P11" i="53"/>
  <c r="R10" i="53"/>
  <c r="Q10" i="53"/>
  <c r="P10" i="53"/>
  <c r="M1" i="70"/>
  <c r="J13" i="70"/>
  <c r="G9" i="70"/>
  <c r="M1" i="78"/>
  <c r="J13" i="78"/>
  <c r="G9" i="78"/>
  <c r="K49" i="78"/>
  <c r="K48" i="78"/>
  <c r="K47" i="78"/>
  <c r="K46" i="78"/>
  <c r="K45" i="78"/>
  <c r="K44" i="78"/>
  <c r="K43" i="78"/>
  <c r="K42" i="78"/>
  <c r="K41" i="78"/>
  <c r="K40" i="78"/>
  <c r="K39" i="78"/>
  <c r="K38" i="78"/>
  <c r="K37" i="78"/>
  <c r="K36" i="78"/>
  <c r="K35" i="78"/>
  <c r="K34" i="78"/>
  <c r="K33" i="78"/>
  <c r="K32" i="78"/>
  <c r="K31" i="78"/>
  <c r="K30" i="78"/>
  <c r="K29" i="78"/>
  <c r="K28" i="78"/>
  <c r="K27" i="78"/>
  <c r="K26" i="78"/>
  <c r="K25" i="78"/>
  <c r="K24" i="78"/>
  <c r="K23" i="78"/>
  <c r="K22" i="78"/>
  <c r="K21" i="78"/>
  <c r="K20" i="78"/>
  <c r="K19" i="78"/>
  <c r="K18" i="78"/>
  <c r="K17" i="78"/>
  <c r="K16" i="78"/>
  <c r="K11" i="78"/>
  <c r="K4" i="78"/>
  <c r="K3" i="78"/>
  <c r="A2" i="78"/>
  <c r="A1" i="78"/>
  <c r="C2" i="72"/>
  <c r="K49" i="70" l="1"/>
  <c r="K47" i="70"/>
  <c r="K45" i="70"/>
  <c r="K43" i="70"/>
  <c r="K41" i="70"/>
  <c r="K39" i="70"/>
  <c r="K37" i="70"/>
  <c r="K35" i="70"/>
  <c r="K33" i="70"/>
  <c r="K31" i="70"/>
  <c r="K29" i="70"/>
  <c r="K27" i="70"/>
  <c r="K25" i="70"/>
  <c r="K23" i="70"/>
  <c r="K21" i="70"/>
  <c r="K19" i="70"/>
  <c r="P38" i="72"/>
  <c r="E10" i="77"/>
  <c r="E8" i="77"/>
  <c r="E5" i="77"/>
  <c r="K17" i="70"/>
  <c r="K11" i="70"/>
  <c r="K4" i="70"/>
  <c r="K3" i="70"/>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I31" i="72"/>
  <c r="C9" i="77"/>
  <c r="C7" i="77"/>
  <c r="C4" i="77"/>
  <c r="A1" i="77"/>
  <c r="D2" i="77"/>
  <c r="A1" i="66"/>
  <c r="A1" i="76"/>
  <c r="A1" i="74"/>
  <c r="A1" i="53"/>
  <c r="A1" i="70"/>
  <c r="AJ17" i="76"/>
  <c r="AJ12" i="76"/>
  <c r="AJ7" i="76"/>
  <c r="P14" i="76"/>
  <c r="P9" i="76"/>
  <c r="P4" i="76"/>
  <c r="AG2" i="76"/>
  <c r="F2" i="74"/>
  <c r="F2" i="53"/>
  <c r="A2" i="66"/>
  <c r="I35" i="72"/>
  <c r="I33" i="72"/>
  <c r="I32" i="72"/>
  <c r="I34" i="72"/>
  <c r="I37" i="72"/>
  <c r="I36" i="72"/>
  <c r="A2" i="70"/>
  <c r="K16" i="70"/>
  <c r="K18" i="70"/>
  <c r="K20" i="70"/>
  <c r="K22" i="70"/>
  <c r="K24" i="70"/>
  <c r="K26" i="70"/>
  <c r="K28" i="70"/>
  <c r="K30" i="70"/>
  <c r="K32" i="70"/>
  <c r="K34" i="70"/>
  <c r="K36" i="70"/>
  <c r="K38" i="70"/>
  <c r="K40" i="70"/>
  <c r="K42" i="70"/>
  <c r="K44" i="70"/>
  <c r="K46" i="70"/>
  <c r="K48" i="70"/>
</calcChain>
</file>

<file path=xl/sharedStrings.xml><?xml version="1.0" encoding="utf-8"?>
<sst xmlns="http://schemas.openxmlformats.org/spreadsheetml/2006/main" count="841" uniqueCount="357">
  <si>
    <t>№</t>
  </si>
  <si>
    <t>実数</t>
    <rPh sb="0" eb="2">
      <t>ジッスウ</t>
    </rPh>
    <phoneticPr fontId="3"/>
  </si>
  <si>
    <t>特に良いと思う点</t>
  </si>
  <si>
    <t>タイトル</t>
  </si>
  <si>
    <t>内容</t>
  </si>
  <si>
    <t>改ページ可能フラグ</t>
    <rPh sb="0" eb="1">
      <t>カイ</t>
    </rPh>
    <rPh sb="4" eb="6">
      <t>カノウ</t>
    </rPh>
    <phoneticPr fontId="3"/>
  </si>
  <si>
    <t>内容</t>
    <phoneticPr fontId="3"/>
  </si>
  <si>
    <t>さらなる改善が望まれる点</t>
    <phoneticPr fontId="3"/>
  </si>
  <si>
    <t>調査対象</t>
    <rPh sb="0" eb="2">
      <t>チョウサ</t>
    </rPh>
    <rPh sb="2" eb="4">
      <t>タイショウシャ</t>
    </rPh>
    <phoneticPr fontId="3"/>
  </si>
  <si>
    <t>調査方法</t>
    <rPh sb="0" eb="2">
      <t>チョウサ</t>
    </rPh>
    <rPh sb="2" eb="4">
      <t>ホウホウ</t>
    </rPh>
    <phoneticPr fontId="3"/>
  </si>
  <si>
    <t>利用者調査全体のコメント</t>
  </si>
  <si>
    <t>利用者調査結果</t>
    <rPh sb="0" eb="3">
      <t>リヨウシャ</t>
    </rPh>
    <rPh sb="3" eb="5">
      <t>チョウサ</t>
    </rPh>
    <phoneticPr fontId="3"/>
  </si>
  <si>
    <t>共通評価項目</t>
  </si>
  <si>
    <t>は い</t>
  </si>
  <si>
    <t>無回答
非該当</t>
    <rPh sb="0" eb="3">
      <t>ムカイトウ</t>
    </rPh>
    <rPh sb="4" eb="7">
      <t>ヒガイトウ</t>
    </rPh>
    <phoneticPr fontId="3"/>
  </si>
  <si>
    <t>コメント</t>
    <phoneticPr fontId="3"/>
  </si>
  <si>
    <t>どちらとも
いえない</t>
    <phoneticPr fontId="3"/>
  </si>
  <si>
    <t>いいえ</t>
    <phoneticPr fontId="3"/>
  </si>
  <si>
    <t>コメント</t>
    <phoneticPr fontId="3"/>
  </si>
  <si>
    <t>どちらとも
いえない</t>
    <phoneticPr fontId="3"/>
  </si>
  <si>
    <t>いいえ</t>
    <phoneticPr fontId="3"/>
  </si>
  <si>
    <t>年</t>
  </si>
  <si>
    <t>月</t>
  </si>
  <si>
    <t>日</t>
    <rPh sb="0" eb="1">
      <t>ニチ</t>
    </rPh>
    <phoneticPr fontId="3"/>
  </si>
  <si>
    <t>東京都福祉サービス評価推進機構</t>
  </si>
  <si>
    <t>所在地</t>
    <rPh sb="0" eb="3">
      <t>ショザイチ</t>
    </rPh>
    <phoneticPr fontId="3"/>
  </si>
  <si>
    <t>機構</t>
    <rPh sb="0" eb="2">
      <t>キコウ</t>
    </rPh>
    <phoneticPr fontId="3"/>
  </si>
  <si>
    <t>印</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</si>
  <si>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</si>
  <si>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</si>
  <si>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</si>
  <si>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</si>
  <si>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</si>
  <si>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</si>
  <si>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評価対象事業所名称</t>
    <rPh sb="6" eb="7">
      <t>ショ</t>
    </rPh>
    <phoneticPr fontId="3"/>
  </si>
  <si>
    <t>事業所連絡先</t>
    <rPh sb="2" eb="3">
      <t>ショ</t>
    </rPh>
    <phoneticPr fontId="3"/>
  </si>
  <si>
    <t>〒</t>
  </si>
  <si>
    <t>℡</t>
  </si>
  <si>
    <t>事業所代表者氏名</t>
    <rPh sb="2" eb="3">
      <t>ショ</t>
    </rPh>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</si>
  <si>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</si>
  <si>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</si>
  <si>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</si>
  <si>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</si>
  <si>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</si>
  <si>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</si>
  <si>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</si>
  <si>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</si>
  <si>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</si>
  <si>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</si>
  <si>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</si>
  <si>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</si>
  <si>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</si>
  <si>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</si>
  <si>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</si>
  <si>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</si>
  <si>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t>
    <phoneticPr fontId="3"/>
  </si>
  <si>
    <t>以下のとおり評価を行いましたので報告します。</t>
    <phoneticPr fontId="3"/>
  </si>
  <si>
    <t>④</t>
    <phoneticPr fontId="3"/>
  </si>
  <si>
    <t>⑤</t>
    <phoneticPr fontId="3"/>
  </si>
  <si>
    <t>⑥</t>
    <phoneticPr fontId="3"/>
  </si>
  <si>
    <t>契約日</t>
    <phoneticPr fontId="3"/>
  </si>
  <si>
    <t>訪問調査日</t>
    <phoneticPr fontId="3"/>
  </si>
  <si>
    <t>s_hyoka</t>
    <phoneticPr fontId="3"/>
  </si>
  <si>
    <t>評価</t>
    <rPh sb="0" eb="2">
      <t>ヒョウカ</t>
    </rPh>
    <phoneticPr fontId="3"/>
  </si>
  <si>
    <t>標準項目</t>
    <rPh sb="0" eb="2">
      <t>ヒョウジュン</t>
    </rPh>
    <rPh sb="2" eb="4">
      <t>コウモク</t>
    </rPh>
    <phoneticPr fontId="3"/>
  </si>
  <si>
    <t>head_hyojyun</t>
    <phoneticPr fontId="3"/>
  </si>
  <si>
    <t>s_hyojyun</t>
    <phoneticPr fontId="3"/>
  </si>
  <si>
    <t>head_c</t>
    <phoneticPr fontId="3"/>
  </si>
  <si>
    <t>　　</t>
    <phoneticPr fontId="3"/>
  </si>
  <si>
    <t>h_main</t>
    <phoneticPr fontId="3"/>
  </si>
  <si>
    <t>head_main</t>
    <phoneticPr fontId="3"/>
  </si>
  <si>
    <t>head_page</t>
    <phoneticPr fontId="3"/>
  </si>
  <si>
    <t>name_c</t>
    <phoneticPr fontId="3"/>
  </si>
  <si>
    <t>head_sv</t>
    <phoneticPr fontId="3"/>
  </si>
  <si>
    <t>name_sv</t>
    <phoneticPr fontId="3"/>
  </si>
  <si>
    <t>head_hyoka</t>
    <phoneticPr fontId="3"/>
  </si>
  <si>
    <t>head_no</t>
    <phoneticPr fontId="3"/>
  </si>
  <si>
    <t>head_page_next</t>
    <phoneticPr fontId="3"/>
  </si>
  <si>
    <t>回答数合計</t>
    <phoneticPr fontId="3"/>
  </si>
  <si>
    <t>利用者総数</t>
    <phoneticPr fontId="3"/>
  </si>
  <si>
    <t>共通評価項目による調査対象者数</t>
    <phoneticPr fontId="3"/>
  </si>
  <si>
    <t>共通評価項目による調査の有効回答者数</t>
    <phoneticPr fontId="3"/>
  </si>
  <si>
    <t>共通評価項目による調査対象者数</t>
    <phoneticPr fontId="3"/>
  </si>
  <si>
    <t>共通評価項目による調査の有効回答者数</t>
    <phoneticPr fontId="3"/>
  </si>
  <si>
    <t>共通評価項目</t>
    <phoneticPr fontId="3"/>
  </si>
  <si>
    <t>tit_c_1</t>
    <phoneticPr fontId="3"/>
  </si>
  <si>
    <t>tit_c_2</t>
    <phoneticPr fontId="3"/>
  </si>
  <si>
    <t>tit_c_3</t>
    <phoneticPr fontId="3"/>
  </si>
  <si>
    <t>cmt_c_1</t>
    <phoneticPr fontId="3"/>
  </si>
  <si>
    <t>cmt_c_2</t>
    <phoneticPr fontId="3"/>
  </si>
  <si>
    <t>cmt_c_3</t>
    <phoneticPr fontId="3"/>
  </si>
  <si>
    <t>Ⅰ</t>
    <phoneticPr fontId="3"/>
  </si>
  <si>
    <t>利用者保護に関する項目</t>
    <phoneticPr fontId="3"/>
  </si>
  <si>
    <t>サービスの実施項目（サブカテゴリー４）</t>
    <phoneticPr fontId="3"/>
  </si>
  <si>
    <t>サービス提供のプロセス項目（サブカテゴリー１～３、５～６）</t>
    <phoneticPr fontId="3"/>
  </si>
  <si>
    <t>1</t>
    <phoneticPr fontId="3"/>
  </si>
  <si>
    <t>サブカテゴリー毎の
標準項目実施状況</t>
    <phoneticPr fontId="3"/>
  </si>
  <si>
    <t>Ⅲ</t>
  </si>
  <si>
    <t>Ⅱ</t>
    <phoneticPr fontId="3"/>
  </si>
  <si>
    <t>head_hykorg</t>
    <phoneticPr fontId="3"/>
  </si>
  <si>
    <t>評価項目</t>
    <rPh sb="0" eb="2">
      <t>ヒョウカ</t>
    </rPh>
    <rPh sb="2" eb="4">
      <t>コウモク</t>
    </rPh>
    <phoneticPr fontId="3"/>
  </si>
  <si>
    <t>タイトル①</t>
    <phoneticPr fontId="3"/>
  </si>
  <si>
    <t>内容①</t>
    <rPh sb="0" eb="2">
      <t>ナイヨウ</t>
    </rPh>
    <phoneticPr fontId="3"/>
  </si>
  <si>
    <t>タイトル②</t>
    <phoneticPr fontId="3"/>
  </si>
  <si>
    <t>内容②</t>
    <rPh sb="0" eb="2">
      <t>ナイヨウ</t>
    </rPh>
    <phoneticPr fontId="3"/>
  </si>
  <si>
    <t>タイトル③</t>
    <phoneticPr fontId="3"/>
  </si>
  <si>
    <t>内容③</t>
    <rPh sb="0" eb="2">
      <t>ナイヨウ</t>
    </rPh>
    <phoneticPr fontId="3"/>
  </si>
  <si>
    <t>s_hykorg</t>
    <phoneticPr fontId="3"/>
  </si>
  <si>
    <t>tit_hykorg</t>
    <phoneticPr fontId="3"/>
  </si>
  <si>
    <t>cmt_hykorg</t>
    <phoneticPr fontId="3"/>
  </si>
  <si>
    <t>spc_row</t>
    <phoneticPr fontId="3"/>
  </si>
  <si>
    <t>head_hykorg</t>
    <phoneticPr fontId="3"/>
  </si>
  <si>
    <t>事業者が特に力を入れている取り組み①</t>
    <phoneticPr fontId="3"/>
  </si>
  <si>
    <t>事業者が特に力を入れている取り組み②</t>
    <phoneticPr fontId="3"/>
  </si>
  <si>
    <t>事業者が特に力を入れている取り組み③</t>
    <phoneticPr fontId="3"/>
  </si>
  <si>
    <t>福祉サービス種別</t>
    <phoneticPr fontId="3"/>
  </si>
  <si>
    <t>〒　</t>
    <phoneticPr fontId="3"/>
  </si>
  <si>
    <t>所在地　</t>
    <rPh sb="0" eb="3">
      <t>ショザイチ</t>
    </rPh>
    <phoneticPr fontId="3"/>
  </si>
  <si>
    <t>評価機関名　</t>
    <phoneticPr fontId="3"/>
  </si>
  <si>
    <t>認証評価機関番号　</t>
    <phoneticPr fontId="3"/>
  </si>
  <si>
    <t>電話番号　</t>
    <rPh sb="0" eb="2">
      <t>デンワ</t>
    </rPh>
    <rPh sb="2" eb="4">
      <t>バンゴウ</t>
    </rPh>
    <phoneticPr fontId="3"/>
  </si>
  <si>
    <t>代表者氏名　</t>
    <phoneticPr fontId="3"/>
  </si>
  <si>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</si>
  <si>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</si>
  <si>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</si>
  <si>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</si>
  <si>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</si>
  <si>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</si>
  <si>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公益財団法人　東京都福祉保健財団理事長　殿</t>
    <rPh sb="0" eb="2">
      <t>コウエキ</t>
    </rPh>
    <phoneticPr fontId="3"/>
  </si>
  <si>
    <t>利用者家族総数（世帯）</t>
    <rPh sb="3" eb="5">
      <t>カゾク</t>
    </rPh>
    <rPh sb="8" eb="10">
      <t>セタイ</t>
    </rPh>
    <phoneticPr fontId="3"/>
  </si>
  <si>
    <t>利用形態（複数選択可）
（該当する形態を選択）</t>
    <rPh sb="0" eb="2">
      <t>リヨウ</t>
    </rPh>
    <rPh sb="2" eb="4">
      <t>ケイタイ</t>
    </rPh>
    <rPh sb="13" eb="15">
      <t>ガイトウ</t>
    </rPh>
    <rPh sb="17" eb="19">
      <t>ケイタイ</t>
    </rPh>
    <rPh sb="20" eb="22">
      <t>センタク</t>
    </rPh>
    <phoneticPr fontId="3"/>
  </si>
  <si>
    <t xml:space="preserve">     月極保育</t>
    <rPh sb="5" eb="7">
      <t>ツキギメ</t>
    </rPh>
    <rPh sb="7" eb="9">
      <t>ホイク</t>
    </rPh>
    <phoneticPr fontId="3"/>
  </si>
  <si>
    <t xml:space="preserve">     時間預かり（一時預かり）保育</t>
    <rPh sb="5" eb="7">
      <t>ジカン</t>
    </rPh>
    <rPh sb="7" eb="8">
      <t>アズ</t>
    </rPh>
    <rPh sb="11" eb="13">
      <t>イチジ</t>
    </rPh>
    <rPh sb="13" eb="14">
      <t>アズ</t>
    </rPh>
    <rPh sb="17" eb="19">
      <t>ホイク</t>
    </rPh>
    <phoneticPr fontId="3"/>
  </si>
  <si>
    <t>437</t>
    <phoneticPr fontId="3"/>
  </si>
  <si>
    <t>認可外保育</t>
  </si>
  <si>
    <t>2022</t>
    <phoneticPr fontId="3"/>
  </si>
  <si>
    <t>C</t>
  </si>
  <si>
    <t>令和4年度</t>
  </si>
  <si>
    <t>令和4年度</t>
    <phoneticPr fontId="3"/>
  </si>
  <si>
    <t>利用者家族総数に対する回答者割合（％）</t>
    <phoneticPr fontId="3"/>
  </si>
  <si>
    <t>1．保育施設での活動は、子どもの心身の発達に応じたものとなっているか</t>
  </si>
  <si>
    <t>2．保育施設での活動は、子どもが興味や関心を持って行えるようになっているか</t>
  </si>
  <si>
    <t>3．【保育施設からの食事提供を受けている方のみ】_x000D_
提供される食事は、子どもの状況に配慮されているか</t>
  </si>
  <si>
    <t>4．保育施設の生活で身近な自然や社会と十分関わっているか</t>
  </si>
  <si>
    <t>5．保育時間の変更は、保護者の状況に柔軟に対応されているか</t>
  </si>
  <si>
    <t>6．安全対策が十分取られていると思うか</t>
  </si>
  <si>
    <t>7．行事日程の設定は、保護者の状況に対する配慮は十分か</t>
  </si>
  <si>
    <t>8．子どもの保育について家庭と保育施設に信頼関係があるか</t>
  </si>
  <si>
    <t>9．施設内の清掃、整理整頓は行き届いているか</t>
  </si>
  <si>
    <t>10．職員の接遇・態度は適切か</t>
  </si>
  <si>
    <t>11．病気やけがをした際の職員の対応は信頼できるか</t>
  </si>
  <si>
    <t>12．子ども同士のトラブルに関する対応は信頼できるか</t>
  </si>
  <si>
    <t>13．子どもの気持ちを尊重した対応がされているか</t>
  </si>
  <si>
    <t>14．子どもと保護者のプライバシーは守られているか</t>
  </si>
  <si>
    <t>15．保育内容に関する職員の説明はわかりやすいか</t>
  </si>
  <si>
    <t>16．利用者の不満や要望は対応されているか</t>
  </si>
  <si>
    <t>17．外部の苦情窓口（行政等）にも相談できることを伝えられているか</t>
  </si>
  <si>
    <t>001</t>
    <phoneticPr fontId="3"/>
  </si>
  <si>
    <t>月極保育用利用者調査</t>
  </si>
  <si>
    <t>002</t>
    <phoneticPr fontId="3"/>
  </si>
  <si>
    <t>時間預かり（一時預かり）保育用利用者調査</t>
  </si>
  <si>
    <t>サービス情報の提供</t>
  </si>
  <si>
    <t>サブカテゴリー1</t>
  </si>
  <si>
    <t>評価項目1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</si>
  <si>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</si>
  <si>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</si>
  <si>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</si>
  <si>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</si>
  <si>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</si>
  <si>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5. 事業所のサービス利用が困難な場合には、理由を説明したうえで、行政機関等相談先に関する情報の提供をしている</t>
  </si>
  <si>
    <t>サブカテゴリー1の講評</t>
  </si>
  <si>
    <t>サービスの開始・終了時の対応</t>
  </si>
  <si>
    <t>サブカテゴリー2</t>
  </si>
  <si>
    <t>サービスの開始にあたり保護者に説明し、同意を得ている</t>
  </si>
  <si>
    <t>1. サービスの開始にあたり、基本的ルール、重要事項等を保護者の状況に応じて説明している</t>
  </si>
  <si>
    <t>2. サービス内容について、保護者の同意を得るようにしている</t>
  </si>
  <si>
    <t>3. サービスに関する説明の際に、保護者の意向を確認し、記録化している</t>
  </si>
  <si>
    <t>評価項目2</t>
  </si>
  <si>
    <t>サービスの開始及び終了の際に、環境変化に対応できるよう支援を行っている</t>
  </si>
  <si>
    <t>1. サービス開始時に、子どもの保育に必要な個別事情や要望を決められた書式に記録し、把握している</t>
  </si>
  <si>
    <t>2. 利用開始直後には、子どもの不安やストレスが軽減されるように配慮している</t>
  </si>
  <si>
    <t>3. サービスの終了時には、子どもや保護者の不安を軽減し、支援の継続性に配慮した支援を行っている</t>
  </si>
  <si>
    <t>サブカテゴリー2の講評</t>
  </si>
  <si>
    <t>個別状況の記録と計画策定</t>
  </si>
  <si>
    <t>サブカテゴリー3</t>
  </si>
  <si>
    <t>定められた手順に従ってアセスメント（情報収集、分析および課題設定）を行い、子どもの課題を個別のサービス場面ごとに明示している</t>
  </si>
  <si>
    <t>1. 子どもの心身状況や生活状況等を、組織が定めた統一した様式によって記録し把握している</t>
  </si>
  <si>
    <t>2. 子どもや保護者のニーズや課題を明示する手続きを定め、記録している</t>
  </si>
  <si>
    <t>3. アセスメントの定期的見直しの時期と手順を定めている</t>
  </si>
  <si>
    <t>全体的な計画や子どもの様子を踏まえた指導計画を作成している</t>
  </si>
  <si>
    <t>1. 指導計画は、全体的な計画を踏まえて、養護（生命の保持・情緒の安定）と教育（健康・人間関係・環境・言葉・表現）の各領域を考慮して作成している</t>
  </si>
  <si>
    <t>2. 指導計画は、子どもの実態や子どもを取り巻く状況（保護者の意向を含む）の変化に即して、作成、見直しをしている</t>
  </si>
  <si>
    <t>3. 個別的な計画が必要な子どもに対し、子どもの状況（年齢・発達の状況など）に応じて、個別的な計画の作成、見直しをしている</t>
  </si>
  <si>
    <t>4. 指導計画を保護者にわかりやすく説明している</t>
  </si>
  <si>
    <t>5. 指導計画は、見直しの時期・手順等の基準を定めたうえで、必要に応じて見直している</t>
  </si>
  <si>
    <t>評価項目3</t>
  </si>
  <si>
    <t>子どもに関する記録が行われ、管理体制を確立している</t>
  </si>
  <si>
    <t>1. 子ども一人ひとりに関する必要な情報を記載するしくみがある</t>
  </si>
  <si>
    <t>2. 指導計画に沿った具体的な保育内容と、その結果子どもの状態がどのように推移したのかについて具体的に記録している</t>
  </si>
  <si>
    <t>評価項目4</t>
  </si>
  <si>
    <t>子どもの状況等に関する情報を職員間で共有化している</t>
  </si>
  <si>
    <t>1. 指導計画の内容や個人の記録を、保育を担当する職員すべてが共有し、活用している</t>
  </si>
  <si>
    <t>2. 申し送り・引継ぎ等により、子どもや保護者の状況に変化があった場合の情報を職員間で共有化している</t>
  </si>
  <si>
    <t>サブカテゴリー3の講評</t>
  </si>
  <si>
    <t>プライバシーの保護等個人の尊厳の尊重</t>
  </si>
  <si>
    <t>サブカテゴリー5</t>
  </si>
  <si>
    <t>子どものプライバシー保護を徹底している</t>
  </si>
  <si>
    <t>1. 子どもに関する情報（事項）を外部とやりとりする必要が生じた場合には、保護者の同意を得るようにしている</t>
  </si>
  <si>
    <t>2. 子どもの羞恥心に配慮した保育を行っている</t>
  </si>
  <si>
    <t>サービスの実施にあたり、子どもの権利を守り、子どもの意思を尊重している</t>
  </si>
  <si>
    <t>1. 日常の保育の中で子ども一人ひとりを尊重している</t>
  </si>
  <si>
    <t>2. 子どもと保護者の価値観や生活習慣に配慮した保育を行っている</t>
  </si>
  <si>
    <t>3. 虐待防止や育児困難家庭への支援に向けて、職員の勉強会・研修会を実施し理解を深めている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</si>
  <si>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</si>
  <si>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</si>
  <si>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</si>
  <si>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</si>
  <si>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</si>
  <si>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</si>
  <si>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</si>
  <si>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</si>
  <si>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</si>
  <si>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提供しているサービスの基本事項や手順等の見直しにあたり、職員や保護者等からの意見や提案、子どもの様子を反映するようにしている</t>
  </si>
  <si>
    <t>サブカテゴリー6の講評</t>
  </si>
  <si>
    <t>サブカテゴリー4</t>
  </si>
  <si>
    <t>サービスの実施項目</t>
  </si>
  <si>
    <t>子ども一人ひとりの発達の状態に応じた保育を行っている</t>
  </si>
  <si>
    <t>1. 発達の過程や生活環境などにより、子ども一人ひとりの全体的な姿を把握したうえで保育を行っている</t>
  </si>
  <si>
    <t>2. 子どもが主体的に周囲の人・もの・ことに興味や関心を持ち、働きかけることができるよう、環境を工夫している</t>
  </si>
  <si>
    <t>3. 子ども同士が年齢や文化・習慣の違いなどを認め合い、互いを尊重する心が育つよう配慮している</t>
  </si>
  <si>
    <t>4. 特別な配慮が必要な子ども（障害のある子どもを含む）の保育にあたっては、他の子どもとの生活を通して共に成長できるよう援助している</t>
  </si>
  <si>
    <t>5. 発達の過程で生じる子ども同士のトラブル（けんか・かみつき等）に対し、子どもの気持ちを尊重した対応をしている</t>
  </si>
  <si>
    <t>6. 【５歳児が利用している保育施設のみ】
小学校教育への円滑な接続に向け、小学校と連携を図っている</t>
  </si>
  <si>
    <t>評価項目1の講評</t>
  </si>
  <si>
    <t>子どもの生活が安定するよう、子ども一人ひとりの生活のリズムに配慮した保育を行っている</t>
  </si>
  <si>
    <t>1. 登園時に、家庭での子どもの様子を保護者に確認している</t>
  </si>
  <si>
    <t>2. 発達の状態に応じ、食事・排せつなどの基本的な生活習慣の大切さを伝え、身につくよう援助している</t>
  </si>
  <si>
    <t>3. 休息・午睡等の長さや時間帯は子どもの状況に配慮している</t>
  </si>
  <si>
    <t>4. 降園時に、その日の子どもの状況を保護者一人ひとりに直接伝えている</t>
  </si>
  <si>
    <t>評価項目2の講評</t>
  </si>
  <si>
    <t>日常の保育を通して、子どもの生活や遊びが豊かに展開されるよう工夫している</t>
  </si>
  <si>
    <t>1. 子どもの自主性、自発性を尊重し、遊びこめる時間と空間の配慮をしている</t>
  </si>
  <si>
    <t>2. 子どもが人と関わる力を養えるよう援助している</t>
  </si>
  <si>
    <t>3. 子ども一人ひとりの状況に応じて、言葉に対する感覚を養えるよう配慮している</t>
  </si>
  <si>
    <t>4. 子どもが様々な表現を楽しめるようにしている</t>
  </si>
  <si>
    <t>5. 子どもの心身の発達が促されるよう、戸外・園外活動（外気浴を含む）を実施している</t>
  </si>
  <si>
    <t>6. 生活や遊びを通して、子どもが自分の気持ちを調整する力を育てられるよう、配慮している</t>
  </si>
  <si>
    <t>評価項目3の講評</t>
  </si>
  <si>
    <t>日常の保育に変化と潤いを持たせるよう、行事等を実施している</t>
  </si>
  <si>
    <t>1. 行事等の実施にあたり、子どもが興味や関心を持ち、自ら進んで取り組めるよう工夫している</t>
  </si>
  <si>
    <t>2. みんなで協力し、やり遂げることの喜びを味わえるような行事等を実施している</t>
  </si>
  <si>
    <t>3. 子どもが意欲的に行事等に取り組めるよう、行事等の準備・実施にあたり、保護者の理解や協力を得るための工夫をしている</t>
  </si>
  <si>
    <t>評価項目4の講評</t>
  </si>
  <si>
    <t>在園時間の異なる子どもが落ち着いて過ごせるような配慮をしている</t>
  </si>
  <si>
    <t>評価項目5</t>
  </si>
  <si>
    <t>1. 在園時間の異なる子ども同士が楽しく遊べるよう配慮をしている</t>
  </si>
  <si>
    <t>2. 在園時間の長い子どもが安心し、くつろげる環境になるよう配慮をしている</t>
  </si>
  <si>
    <t>3. 在園時間が長くなる中で、保育形態の変化がある場合でも、子どもが楽しく過ごせるよう配慮をしている</t>
  </si>
  <si>
    <t>評価項目5の講評</t>
  </si>
  <si>
    <t>子どもが安全な環境のもと食事を楽しめるよう配慮している</t>
  </si>
  <si>
    <t>評価項目6</t>
  </si>
  <si>
    <t>1. 子どもが安全に食事をとれるよう配慮している</t>
  </si>
  <si>
    <t>2. 子どもが楽しく、落ち着いて食事をとれるような雰囲気作りに配慮している</t>
  </si>
  <si>
    <t>3. メニューや味付けなどに工夫を凝らしている</t>
  </si>
  <si>
    <t>4. 子どもの体調（食物アレルギーを含む）や文化の違いに応じた食事を提供している</t>
  </si>
  <si>
    <t>5. 食についての関心を深めるための取り組み（食材の栽培や子どもの調理活動等）を行っている</t>
  </si>
  <si>
    <t>評価項目6の講評</t>
  </si>
  <si>
    <t>子どもが心身の健康を維持できるよう援助している</t>
  </si>
  <si>
    <t>評価項目7</t>
  </si>
  <si>
    <t>1. 子どもが自分の健康や安全に関心を持ち、病気やけがを予防・防止できるように援助している</t>
  </si>
  <si>
    <t>2. 子どもの体調変化（発作等の急変を含む）に速やかに対応できる体制を整えている</t>
  </si>
  <si>
    <t>3. 保護者と連携をとって、子ども一人ひとりの健康維持に向けた取り組み（乳幼児突然死症候群の予防を含む）を行っている</t>
  </si>
  <si>
    <t>4. 子どもの入退所により環境に変化がある場合には、入所している子どもの不安やストレスが軽減されるよう配慮している</t>
  </si>
  <si>
    <t>評価項目7の講評</t>
  </si>
  <si>
    <t>保護者が安心して子育てをすることができるよう支援を行っている</t>
  </si>
  <si>
    <t>評価項目8</t>
  </si>
  <si>
    <t>1. 保護者には、子育てや就労等の個々の事情に配慮して支援を行っている</t>
  </si>
  <si>
    <t>2. 保護者同士が交流できる機会を設けている</t>
  </si>
  <si>
    <t>3. 保護者と職員の信頼関係が深まるような取り組みをしている</t>
  </si>
  <si>
    <t>4. 子どもの発達や育児などについて、保護者との共通認識を得る取り組みを行っている</t>
  </si>
  <si>
    <t>5. 保護者の養育力向上のため、保育施設の保育の活動への参加を促している</t>
  </si>
  <si>
    <t>評価項目8の講評</t>
  </si>
  <si>
    <t>地域との連携のもとに子どもの生活の幅を広げるための取り組みを行っている</t>
  </si>
  <si>
    <t>評価項目9</t>
  </si>
  <si>
    <t>1. 地域資源を活用し、子どもが多様な体験や交流ができるような機会を確保している</t>
  </si>
  <si>
    <t>2. 保育施設の行事に地域の人の参加を呼び掛けたり、地域の行事に参加する等、子どもが職員以外の人と交流できる機会を確保している</t>
  </si>
  <si>
    <t>評価項目9の講評</t>
  </si>
  <si>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</si>
  <si>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</si>
  <si>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</si>
  <si>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</si>
  <si>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</si>
  <si>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</si>
  <si>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</si>
  <si>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</si>
  <si>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</si>
  <si>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</si>
  <si>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</si>
  <si>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</si>
  <si>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</si>
  <si>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</si>
  <si>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</si>
  <si>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6-1-1</t>
  </si>
  <si>
    <t>016</t>
  </si>
  <si>
    <t>00541</t>
  </si>
  <si>
    <t>17386</t>
  </si>
  <si>
    <t>6-2-1</t>
  </si>
  <si>
    <t>00542</t>
  </si>
  <si>
    <t>17387</t>
  </si>
  <si>
    <t>6-2-2</t>
  </si>
  <si>
    <t>17388</t>
  </si>
  <si>
    <t>6-3-1</t>
  </si>
  <si>
    <t>00558</t>
  </si>
  <si>
    <t>17389</t>
  </si>
  <si>
    <t>6-3-2</t>
  </si>
  <si>
    <t>17390</t>
  </si>
  <si>
    <t>6-3-3</t>
  </si>
  <si>
    <t>17391</t>
  </si>
  <si>
    <t>6-3-4</t>
  </si>
  <si>
    <t>17392</t>
  </si>
  <si>
    <t>6-5-1</t>
  </si>
  <si>
    <t>00544</t>
  </si>
  <si>
    <t>17402</t>
  </si>
  <si>
    <t>6-5-2</t>
  </si>
  <si>
    <t>17403</t>
  </si>
  <si>
    <t>6-6-1</t>
  </si>
  <si>
    <t>00545</t>
  </si>
  <si>
    <t>17404</t>
  </si>
  <si>
    <t>6-6-2</t>
  </si>
  <si>
    <t>17405</t>
  </si>
  <si>
    <t>6-4-1</t>
  </si>
  <si>
    <t>00238</t>
  </si>
  <si>
    <t>17393</t>
  </si>
  <si>
    <t>6-4-2</t>
  </si>
  <si>
    <t>17394</t>
  </si>
  <si>
    <t>6-4-3</t>
  </si>
  <si>
    <t>17395</t>
  </si>
  <si>
    <t>6-4-4</t>
  </si>
  <si>
    <t>17396</t>
  </si>
  <si>
    <t>6-4-5</t>
  </si>
  <si>
    <t>17397</t>
  </si>
  <si>
    <t>6-4-6</t>
  </si>
  <si>
    <t>17398</t>
  </si>
  <si>
    <t>6-4-7</t>
  </si>
  <si>
    <t>17399</t>
  </si>
  <si>
    <t>6-4-8</t>
  </si>
  <si>
    <t>17400</t>
  </si>
  <si>
    <t>6-4-9</t>
  </si>
  <si>
    <t>17401</t>
  </si>
  <si>
    <t>利用者保護（1）</t>
  </si>
  <si>
    <t>999</t>
  </si>
  <si>
    <t>99999</t>
  </si>
  <si>
    <t>17492</t>
  </si>
  <si>
    <t>利用者保護（2）</t>
  </si>
  <si>
    <t>17493</t>
  </si>
  <si>
    <t>利用者保護（3）</t>
  </si>
  <si>
    <t>17494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</si>
</sst>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35">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2" fillId="0" borderId="0" xfId="0" applyFont="1" applyProtection="1">
      <alignment vertical="center"/>
      <protection hidden="1"/>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8" fillId="0" borderId="0" xfId="0" applyFont="1" applyAlignment="1">
      <alignment vertical="center" wrapText="1"/>
    </xf>
    <xf numFmtId="0" fontId="5" fillId="0" borderId="0" xfId="0" applyFont="1">
      <alignment vertical="center"/>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2" fillId="2" borderId="2" xfId="0" applyFont="1" applyFill="1" applyBorder="1" applyAlignment="1" applyProtection="1">
      <alignment horizontal="center" vertical="center"/>
      <protection locked="0"/>
    </xf>
    <xf numFmtId="49" fontId="11"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49" fontId="2" fillId="0" borderId="0" xfId="0" applyNumberFormat="1" applyFont="1" applyAlignment="1">
      <alignment horizontal="center" vertical="center" wrapText="1" shrinkToFit="1"/>
    </xf>
    <xf numFmtId="0" fontId="2" fillId="0" borderId="0" xfId="0" applyFont="1" applyAlignment="1">
      <alignment horizontal="right" vertical="center"/>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1" fillId="0" borderId="0" xfId="0" applyFont="1" applyAlignment="1" applyProtection="1">
      <alignment vertical="center" wrapText="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lignment horizontal="center" vertical="center"/>
    </xf>
    <xf numFmtId="0" fontId="9"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2" fillId="0" borderId="9" xfId="0" applyFont="1" applyBorder="1">
      <alignment vertical="center"/>
    </xf>
    <xf numFmtId="0" fontId="4"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2" fillId="0" borderId="14" xfId="0" applyFont="1" applyBorder="1">
      <alignment vertical="center"/>
    </xf>
    <xf numFmtId="0" fontId="2"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2" fillId="0" borderId="18" xfId="0" applyFont="1" applyBorder="1" applyAlignment="1" applyProtection="1">
      <alignment vertical="center" wrapText="1"/>
      <protection hidden="1"/>
    </xf>
    <xf numFmtId="0" fontId="2" fillId="0" borderId="19" xfId="0" applyFont="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center" vertical="top" wrapText="1"/>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4"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29"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63" xfId="0" applyBorder="1" applyAlignment="1">
      <alignment horizontal="left" vertical="center" wrapText="1"/>
    </xf>
    <xf numFmtId="0" fontId="30" fillId="0" borderId="0" xfId="0" applyFont="1" applyProtection="1">
      <alignment vertical="center"/>
      <protection hidden="1"/>
    </xf>
    <xf numFmtId="0" fontId="30"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1" fillId="0" borderId="0" xfId="0" applyFont="1">
      <alignment vertical="center"/>
    </xf>
    <xf numFmtId="0" fontId="9" fillId="5" borderId="3" xfId="2" applyFont="1" applyFill="1" applyBorder="1" applyAlignment="1">
      <alignment vertical="center" wrapText="1"/>
    </xf>
    <xf numFmtId="0" fontId="30"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19" fillId="0" borderId="0" xfId="0" applyFont="1" applyProtection="1">
      <alignment vertical="center"/>
      <protection hidden="1"/>
    </xf>
    <xf numFmtId="9" fontId="2" fillId="0" borderId="0" xfId="1" applyProtection="1">
      <alignment vertical="center"/>
      <protection hidden="1"/>
    </xf>
    <xf numFmtId="9" fontId="32" fillId="0" borderId="0" xfId="1" applyFont="1" applyAlignment="1" applyProtection="1">
      <alignment horizontal="right" vertical="center"/>
      <protection hidden="1"/>
    </xf>
    <xf numFmtId="0" fontId="20"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0" fillId="0" borderId="3" xfId="0" applyBorder="1" applyAlignment="1">
      <alignment horizontal="center" vertical="center"/>
    </xf>
    <xf numFmtId="0" fontId="9" fillId="0" borderId="64" xfId="0" applyFont="1" applyBorder="1" applyAlignment="1">
      <alignment horizontal="center" vertical="center"/>
    </xf>
    <xf numFmtId="56" fontId="29" fillId="3" borderId="67" xfId="0" quotePrefix="1" applyNumberFormat="1" applyFont="1" applyFill="1" applyBorder="1" applyAlignment="1" applyProtection="1">
      <alignment horizontal="center" vertical="center" wrapText="1"/>
      <protection hidden="1"/>
    </xf>
    <xf numFmtId="0" fontId="2" fillId="0" borderId="68" xfId="0" applyFont="1" applyBorder="1">
      <alignment vertical="center"/>
    </xf>
    <xf numFmtId="0" fontId="2" fillId="0" borderId="69" xfId="0" applyFont="1" applyBorder="1">
      <alignment vertical="center"/>
    </xf>
    <xf numFmtId="0" fontId="8" fillId="2" borderId="70" xfId="0" applyFont="1" applyFill="1" applyBorder="1">
      <alignment vertical="center"/>
    </xf>
    <xf numFmtId="0" fontId="2" fillId="0" borderId="73" xfId="0" applyFont="1" applyBorder="1" applyAlignment="1" applyProtection="1">
      <alignment vertical="center" wrapText="1"/>
      <protection hidden="1"/>
    </xf>
    <xf numFmtId="0" fontId="2" fillId="0" borderId="74" xfId="0" applyFont="1" applyBorder="1">
      <alignment vertical="center"/>
    </xf>
    <xf numFmtId="0" fontId="8" fillId="2" borderId="75" xfId="0" applyFont="1" applyFill="1" applyBorder="1">
      <alignment vertical="center"/>
    </xf>
    <xf numFmtId="0" fontId="2" fillId="0" borderId="79" xfId="0" applyFont="1" applyBorder="1" applyAlignment="1" applyProtection="1">
      <alignment vertical="center" wrapText="1"/>
      <protection hidden="1"/>
    </xf>
    <xf numFmtId="49" fontId="11" fillId="0" borderId="0" xfId="3" applyNumberFormat="1" applyFont="1" applyProtection="1">
      <protection hidden="1"/>
    </xf>
    <xf numFmtId="49" fontId="11" fillId="0" borderId="0" xfId="3" applyNumberFormat="1" applyFont="1"/>
    <xf numFmtId="0" fontId="0" fillId="0" borderId="4" xfId="0" applyBorder="1" applyAlignment="1">
      <alignment vertical="center" wrapText="1"/>
    </xf>
    <xf numFmtId="0" fontId="0" fillId="0" borderId="32" xfId="0" applyBorder="1" applyAlignment="1">
      <alignment vertical="center" wrapText="1"/>
    </xf>
    <xf numFmtId="0" fontId="0" fillId="5" borderId="10" xfId="0" applyFill="1" applyBorder="1" applyAlignment="1" applyProtection="1">
      <alignment horizontal="left" vertical="center" shrinkToFit="1"/>
      <protection locked="0"/>
    </xf>
    <xf numFmtId="0" fontId="0" fillId="5" borderId="11" xfId="0" applyFill="1" applyBorder="1" applyAlignment="1" applyProtection="1">
      <alignment horizontal="left" vertical="center" shrinkToFit="1"/>
      <protection locked="0"/>
    </xf>
    <xf numFmtId="0" fontId="0" fillId="5" borderId="33" xfId="0" applyFill="1" applyBorder="1" applyAlignment="1" applyProtection="1">
      <alignment horizontal="left" vertical="center" shrinkToFit="1"/>
      <protection locked="0"/>
    </xf>
    <xf numFmtId="0" fontId="0" fillId="5" borderId="30" xfId="0" applyFill="1" applyBorder="1" applyAlignment="1" applyProtection="1">
      <alignment horizontal="left" vertical="center" shrinkToFit="1"/>
      <protection locked="0"/>
    </xf>
    <xf numFmtId="0" fontId="0" fillId="5" borderId="0" xfId="0" applyFill="1" applyAlignment="1" applyProtection="1">
      <alignment horizontal="left" vertical="center" shrinkToFit="1"/>
      <protection locked="0"/>
    </xf>
    <xf numFmtId="0" fontId="0" fillId="5"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0" fillId="0" borderId="0" xfId="4" applyFont="1" applyAlignment="1">
      <alignment horizontal="right" vertical="center"/>
    </xf>
    <xf numFmtId="0" fontId="2" fillId="0" borderId="0" xfId="4" applyAlignment="1">
      <alignment horizontal="right" vertical="center"/>
    </xf>
    <xf numFmtId="0" fontId="0" fillId="2" borderId="0" xfId="0" applyFill="1" applyAlignment="1" applyProtection="1">
      <alignment horizontal="left" vertical="center" shrinkToFit="1"/>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6" xfId="0" applyBorder="1" applyAlignment="1">
      <alignment horizontal="left" vertical="center"/>
    </xf>
    <xf numFmtId="0" fontId="0" fillId="0" borderId="7" xfId="0" applyBorder="1" applyAlignment="1">
      <alignment horizontal="left" vertical="center"/>
    </xf>
    <xf numFmtId="49" fontId="2" fillId="2" borderId="0" xfId="5" applyNumberFormat="1" applyFill="1" applyAlignment="1" applyProtection="1">
      <alignment horizontal="left" vertical="center"/>
      <protection locked="0"/>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2" fillId="0" borderId="3" xfId="4" applyBorder="1" applyAlignment="1">
      <alignment horizontal="center" vertical="center" wrapText="1"/>
    </xf>
    <xf numFmtId="0" fontId="0" fillId="0" borderId="7" xfId="0" applyBorder="1" applyAlignment="1">
      <alignment horizontal="center" vertical="center" wrapText="1"/>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 fillId="2" borderId="3" xfId="4"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0" fontId="0" fillId="0" borderId="4" xfId="0" applyBorder="1" applyAlignment="1">
      <alignment horizontal="center" vertical="center" wrapText="1"/>
    </xf>
    <xf numFmtId="0" fontId="0" fillId="0" borderId="34" xfId="0" applyBorder="1">
      <alignment vertical="center"/>
    </xf>
    <xf numFmtId="0" fontId="0" fillId="0" borderId="32" xfId="0" applyBorder="1">
      <alignment vertical="center"/>
    </xf>
    <xf numFmtId="0" fontId="2" fillId="0" borderId="7" xfId="4" applyBorder="1" applyAlignment="1">
      <alignment horizontal="center" vertical="center" wrapText="1"/>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2" fillId="2" borderId="3" xfId="4" applyNumberForma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4" fillId="0" borderId="2" xfId="2" applyFont="1" applyBorder="1">
      <alignment vertical="center"/>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0" fillId="0" borderId="1" xfId="0"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8" fillId="0" borderId="0" xfId="0" applyFont="1" applyAlignment="1" applyProtection="1">
      <alignment horizontal="right" vertical="center" shrinkToFit="1"/>
      <protection hidden="1"/>
    </xf>
    <xf numFmtId="0" fontId="10" fillId="0" borderId="0" xfId="0" applyFont="1" applyAlignment="1">
      <alignment vertical="center" wrapText="1"/>
    </xf>
    <xf numFmtId="0" fontId="10" fillId="0" borderId="1" xfId="0" applyFont="1" applyBorder="1" applyAlignment="1">
      <alignment vertical="center" wrapText="1"/>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7" xfId="0" applyFont="1" applyFill="1" applyBorder="1" applyAlignment="1" applyProtection="1">
      <alignment vertical="center" wrapText="1"/>
      <protection locked="0"/>
    </xf>
    <xf numFmtId="0" fontId="9" fillId="2" borderId="3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9" fillId="2" borderId="61" xfId="0" applyFont="1" applyFill="1"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4" fillId="3" borderId="5" xfId="0" applyFont="1" applyFill="1" applyBorder="1" applyAlignment="1" applyProtection="1">
      <alignment horizontal="right" vertical="center" wrapText="1"/>
      <protection hidden="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3"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6" fillId="3" borderId="22" xfId="0" applyFont="1" applyFill="1" applyBorder="1" applyAlignment="1" applyProtection="1">
      <alignment horizontal="right" vertical="center" shrinkToFit="1"/>
      <protection hidden="1"/>
    </xf>
    <xf numFmtId="0" fontId="26" fillId="3" borderId="48" xfId="0" applyFont="1" applyFill="1" applyBorder="1" applyAlignment="1" applyProtection="1">
      <alignment horizontal="right" vertical="center" shrinkToFit="1"/>
      <protection hidden="1"/>
    </xf>
    <xf numFmtId="0" fontId="26" fillId="3" borderId="55" xfId="0" applyFont="1" applyFill="1" applyBorder="1" applyAlignment="1" applyProtection="1">
      <alignment horizontal="right" vertical="center" wrapText="1"/>
      <protection hidden="1"/>
    </xf>
    <xf numFmtId="0" fontId="26" fillId="3" borderId="56" xfId="0" applyFont="1" applyFill="1" applyBorder="1" applyAlignment="1" applyProtection="1">
      <alignment horizontal="right" vertical="center" wrapText="1"/>
      <protection hidden="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9" fillId="3" borderId="65" xfId="0" applyFont="1" applyFill="1" applyBorder="1" applyAlignment="1">
      <alignment horizontal="left" vertical="top" wrapText="1"/>
    </xf>
    <xf numFmtId="0" fontId="9" fillId="3" borderId="66" xfId="0" applyFont="1" applyFill="1" applyBorder="1" applyAlignment="1">
      <alignment horizontal="left" vertical="top" wrapText="1"/>
    </xf>
    <xf numFmtId="0" fontId="24" fillId="3" borderId="66" xfId="0" applyFont="1" applyFill="1" applyBorder="1" applyAlignment="1">
      <alignment horizontal="center" vertical="center" wrapText="1"/>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4" fillId="3" borderId="6"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26" fillId="3" borderId="5" xfId="0" applyFont="1" applyFill="1" applyBorder="1" applyAlignment="1" applyProtection="1">
      <alignment horizontal="right" vertical="center"/>
      <protection hidden="1"/>
    </xf>
    <xf numFmtId="0" fontId="26" fillId="3" borderId="16" xfId="0" applyFont="1" applyFill="1" applyBorder="1" applyAlignment="1" applyProtection="1">
      <alignment horizontal="right" vertical="center"/>
      <protection hidden="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71" xfId="0" applyFont="1" applyBorder="1" applyAlignment="1">
      <alignment horizontal="left" vertical="top" wrapText="1"/>
    </xf>
    <xf numFmtId="0" fontId="9" fillId="0" borderId="66" xfId="0" applyFont="1" applyBorder="1" applyAlignment="1">
      <alignment horizontal="left" vertical="top" wrapText="1"/>
    </xf>
    <xf numFmtId="0" fontId="9" fillId="0" borderId="72" xfId="0" applyFont="1" applyBorder="1" applyAlignment="1">
      <alignment horizontal="left" vertical="top" wrapText="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6" fillId="3" borderId="39" xfId="3" applyFont="1" applyFill="1" applyBorder="1" applyAlignment="1" applyProtection="1">
      <alignment horizontal="right" vertical="center" shrinkToFit="1"/>
      <protection hidden="1"/>
    </xf>
    <xf numFmtId="0" fontId="26" fillId="3" borderId="40" xfId="3" applyFont="1" applyFill="1" applyBorder="1" applyAlignment="1" applyProtection="1">
      <alignment horizontal="right" vertical="center" shrinkToFit="1"/>
      <protection hidden="1"/>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2" fillId="3" borderId="5" xfId="3" applyFill="1" applyBorder="1"/>
    <xf numFmtId="0" fontId="2" fillId="3" borderId="42" xfId="3" applyFill="1" applyBorder="1"/>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2" fillId="3" borderId="45"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9" fillId="2" borderId="45" xfId="3" applyFont="1" applyFill="1" applyBorder="1" applyAlignment="1" applyProtection="1">
      <alignment horizontal="left" vertical="top" wrapText="1" shrinkToFit="1"/>
      <protection locked="0"/>
    </xf>
    <xf numFmtId="0" fontId="2" fillId="2" borderId="28" xfId="3" applyFill="1" applyBorder="1" applyAlignment="1" applyProtection="1">
      <alignment horizontal="center" vertical="center"/>
      <protection hidden="1"/>
    </xf>
    <xf numFmtId="0" fontId="2" fillId="2" borderId="46" xfId="3" applyFill="1" applyBorder="1" applyAlignment="1" applyProtection="1">
      <alignment horizontal="center" vertical="center"/>
      <protection hidden="1"/>
    </xf>
    <xf numFmtId="0" fontId="14" fillId="3" borderId="47"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8" fillId="0" borderId="5" xfId="0" applyFont="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2">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81"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82"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6" noThreeD="1"/>
</file>

<file path=xl/ctrlProps/ctrlProp11.xml><?xml version="1.0" encoding="utf-8"?>
<formControlPr xmlns="http://schemas.microsoft.com/office/spreadsheetml/2009/9/main" objectType="Radio"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7"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8"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10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10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103" noThreeD="1"/>
</file>

<file path=xl/ctrlProps/ctrlProp13.xml><?xml version="1.0" encoding="utf-8"?>
<formControlPr xmlns="http://schemas.microsoft.com/office/spreadsheetml/2009/9/main" objectType="Radio" firstButton="1" fmlaLink="$I$1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10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10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Radio"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24"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25"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26" noThreeD="1"/>
</file>

<file path=xl/ctrlProps/ctrlProp15.xml><?xml version="1.0" encoding="utf-8"?>
<formControlPr xmlns="http://schemas.microsoft.com/office/spreadsheetml/2009/9/main" objectType="Radio"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27"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28"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9"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40"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41" noThreeD="1"/>
</file>

<file path=xl/ctrlProps/ctrlProp17.xml><?xml version="1.0" encoding="utf-8"?>
<formControlPr xmlns="http://schemas.microsoft.com/office/spreadsheetml/2009/9/main" objectType="Radio" firstButton="1" fmlaLink="$I$12"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42"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3"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54"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55"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56" noThreeD="1"/>
</file>

<file path=xl/ctrlProps/ctrlProp19.xml><?xml version="1.0" encoding="utf-8"?>
<formControlPr xmlns="http://schemas.microsoft.com/office/spreadsheetml/2009/9/main" objectType="Radio"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7"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8"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9"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70"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71" noThreeD="1"/>
</file>

<file path=xl/ctrlProps/ctrlProp21.xml><?xml version="1.0" encoding="utf-8"?>
<formControlPr xmlns="http://schemas.microsoft.com/office/spreadsheetml/2009/9/main" objectType="Radio" firstButton="1" fmlaLink="$I$13"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72"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83"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Radio"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84"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85"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96" noThreeD="1"/>
</file>

<file path=xl/ctrlProps/ctrlProp23.xml><?xml version="1.0" encoding="utf-8"?>
<formControlPr xmlns="http://schemas.microsoft.com/office/spreadsheetml/2009/9/main" objectType="Radio"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97"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Radio" firstButton="1" fmlaLink="$I$198"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Radio"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I$199"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Radio"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firstButton="1" fmlaLink="$I$200"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fmlaLink="$I$211" noThreeD="1"/>
</file>

<file path=xl/ctrlProps/ctrlProp25.xml><?xml version="1.0" encoding="utf-8"?>
<formControlPr xmlns="http://schemas.microsoft.com/office/spreadsheetml/2009/9/main" objectType="Radio" firstButton="1" fmlaLink="$I$14"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Radio"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fmlaLink="$I$212"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Radio"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Radio" firstButton="1" fmlaLink="$I$213"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Radio"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214"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225"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226"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227"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28"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29"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40"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241" noThreeD="1"/>
</file>

<file path=xl/ctrlProps/ctrlProp29.xml><?xml version="1.0" encoding="utf-8"?>
<formControlPr xmlns="http://schemas.microsoft.com/office/spreadsheetml/2009/9/main" objectType="Radio" firstButton="1" fmlaLink="$I$27"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9"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10"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14"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15"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1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2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21"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22"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23"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Drop" dropLines="10" dropStyle="combo" dx="26" fmlaLink="$AJ$5" fmlaRange="$AR$25:$AR$48" noThreeD="1" sel="0" val="0"/>
</file>

<file path=xl/ctrlProps/ctrlProp329.xml><?xml version="1.0" encoding="utf-8"?>
<formControlPr xmlns="http://schemas.microsoft.com/office/spreadsheetml/2009/9/main" objectType="Drop" dropLines="10" dropStyle="combo" dx="26" fmlaLink="$AJ$10" fmlaRange="$AR$25:$AR$48" noThreeD="1" sel="0" val="0"/>
</file>

<file path=xl/ctrlProps/ctrlProp33.xml><?xml version="1.0" encoding="utf-8"?>
<formControlPr xmlns="http://schemas.microsoft.com/office/spreadsheetml/2009/9/main" objectType="Radio" firstButton="1" fmlaLink="$I$28" noThreeD="1"/>
</file>

<file path=xl/ctrlProps/ctrlProp330.xml><?xml version="1.0" encoding="utf-8"?>
<formControlPr xmlns="http://schemas.microsoft.com/office/spreadsheetml/2009/9/main" objectType="Drop" dropLines="10" dropStyle="combo" dx="26" fmlaLink="$AJ$15" fmlaRange="$AR$25:$AR$48" noThreeD="1" sel="0" val="0"/>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I$29"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CheckBox" fmlaLink="S25"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I$33" noThreeD="1"/>
</file>

<file path=xl/ctrlProps/ctrlProp42.xml><?xml version="1.0" encoding="utf-8"?>
<formControlPr xmlns="http://schemas.microsoft.com/office/spreadsheetml/2009/9/main" objectType="Radio"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I$34"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I$35" noThreeD="1"/>
</file>

<file path=xl/ctrlProps/ctrlProp5.xml><?xml version="1.0" encoding="utf-8"?>
<formControlPr xmlns="http://schemas.microsoft.com/office/spreadsheetml/2009/9/main" objectType="CheckBox" fmlaLink="S26" lockText="1" noThreeD="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48"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9"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50"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54"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55" noThreeD="1"/>
</file>

<file path=xl/ctrlProps/ctrlProp7.xml><?xml version="1.0" encoding="utf-8"?>
<formControlPr xmlns="http://schemas.microsoft.com/office/spreadsheetml/2009/9/main" objectType="Label" lockText="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56"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7"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8"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6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63" noThreeD="1"/>
</file>

<file path=xl/ctrlProps/ctrlProp9.xml><?xml version="1.0" encoding="utf-8"?>
<formControlPr xmlns="http://schemas.microsoft.com/office/spreadsheetml/2009/9/main" objectType="Radio" firstButton="1" fmlaLink="$I$10"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6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68"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xdr:twoCellAnchor>
    <xdr:from>
      <xdr:col>6</xdr:col>
      <xdr:colOff>7620</xdr:colOff>
      <xdr:row>39</xdr:row>
      <xdr:rowOff>220980</xdr:rowOff>
    </xdr:from>
    <xdr:to>
      <xdr:col>6</xdr:col>
      <xdr:colOff>91440</xdr:colOff>
      <xdr:row>40</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175260</xdr:colOff>
          <xdr:row>39</xdr:row>
          <xdr:rowOff>426720</xdr:rowOff>
        </xdr:from>
        <xdr:to>
          <xdr:col>14</xdr:col>
          <xdr:colOff>144780</xdr:colOff>
          <xdr:row>40</xdr:row>
          <xdr:rowOff>91440</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6147435" y="11075670"/>
              <a:ext cx="588645" cy="388620"/>
              <a:chOff x="6172200" y="11992008"/>
              <a:chExt cx="581024" cy="390567"/>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200" y="12173024"/>
                <a:ext cx="581024"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9" y="11992008"/>
                <a:ext cx="457200" cy="16192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19050</xdr:rowOff>
        </xdr:from>
        <xdr:to>
          <xdr:col>13</xdr:col>
          <xdr:colOff>171450</xdr:colOff>
          <xdr:row>40</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52600" y="6076950"/>
              <a:ext cx="4657725" cy="5391150"/>
              <a:chOff x="1752600" y="6076950"/>
              <a:chExt cx="4657725" cy="5391150"/>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8585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0" y="110585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12680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sp macro="" textlink="">
            <xdr:nvSpPr>
              <xdr:cNvPr id="1327" name="chkBox_Hoiku1"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1752600" y="6076950"/>
                <a:ext cx="20955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28" name="chkBox_Hoiku2"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1752600" y="6334125"/>
                <a:ext cx="20955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167640</xdr:colOff>
      <xdr:row>3</xdr:row>
      <xdr:rowOff>731520</xdr:rowOff>
    </xdr:to>
    <xdr:grpSp>
      <xdr:nvGrpSpPr>
        <xdr:cNvPr id="2" name="Group 6">
          <a:extLst>
            <a:ext uri="{FF2B5EF4-FFF2-40B4-BE49-F238E27FC236}">
              <a16:creationId xmlns:a16="http://schemas.microsoft.com/office/drawing/2014/main" id="{00000000-0008-0000-0200-000002000000}"/>
            </a:ext>
          </a:extLst>
        </xdr:cNvPr>
        <xdr:cNvGrpSpPr>
          <a:grpSpLocks/>
        </xdr:cNvGrpSpPr>
      </xdr:nvGrpSpPr>
      <xdr:grpSpPr bwMode="auto">
        <a:xfrm>
          <a:off x="7174230" y="510540"/>
          <a:ext cx="3528060" cy="1630680"/>
          <a:chOff x="666" y="49"/>
          <a:chExt cx="372" cy="171"/>
        </a:xfrm>
      </xdr:grpSpPr>
      <xdr:sp macro="" textlink="">
        <xdr:nvSpPr>
          <xdr:cNvPr id="3" name="AutoShape 3">
            <a:extLst>
              <a:ext uri="{FF2B5EF4-FFF2-40B4-BE49-F238E27FC236}">
                <a16:creationId xmlns:a16="http://schemas.microsoft.com/office/drawing/2014/main" id="{00000000-0008-0000-0200-000003000000}"/>
              </a:ext>
            </a:extLst>
          </xdr:cNvPr>
          <xdr:cNvSpPr>
            <a:spLocks noChangeArrowheads="1"/>
          </xdr:cNvSpPr>
        </xdr:nvSpPr>
        <xdr:spPr bwMode="auto">
          <a:xfrm>
            <a:off x="777"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4" name="Line 4">
            <a:extLst>
              <a:ext uri="{FF2B5EF4-FFF2-40B4-BE49-F238E27FC236}">
                <a16:creationId xmlns:a16="http://schemas.microsoft.com/office/drawing/2014/main" id="{00000000-0008-0000-0200-000004000000}"/>
              </a:ext>
            </a:extLst>
          </xdr:cNvPr>
          <xdr:cNvSpPr>
            <a:spLocks noChangeShapeType="1"/>
          </xdr:cNvSpPr>
        </xdr:nvSpPr>
        <xdr:spPr bwMode="auto">
          <a:xfrm flipH="1" flipV="1">
            <a:off x="666" y="144"/>
            <a:ext cx="117"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792"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167640</xdr:colOff>
      <xdr:row>3</xdr:row>
      <xdr:rowOff>731520</xdr:rowOff>
    </xdr:to>
    <xdr:grpSp>
      <xdr:nvGrpSpPr>
        <xdr:cNvPr id="5555" name="Group 6">
          <a:extLst>
            <a:ext uri="{FF2B5EF4-FFF2-40B4-BE49-F238E27FC236}">
              <a16:creationId xmlns:a16="http://schemas.microsoft.com/office/drawing/2014/main" id="{00000000-0008-0000-0300-0000B3150000}"/>
            </a:ext>
          </a:extLst>
        </xdr:cNvPr>
        <xdr:cNvGrpSpPr>
          <a:grpSpLocks/>
        </xdr:cNvGrpSpPr>
      </xdr:nvGrpSpPr>
      <xdr:grpSpPr bwMode="auto">
        <a:xfrm>
          <a:off x="7174230" y="510540"/>
          <a:ext cx="3528060" cy="1630680"/>
          <a:chOff x="666" y="49"/>
          <a:chExt cx="372" cy="171"/>
        </a:xfrm>
      </xdr:grpSpPr>
      <xdr:sp macro="" textlink="">
        <xdr:nvSpPr>
          <xdr:cNvPr id="5556" name="AutoShape 3">
            <a:extLst>
              <a:ext uri="{FF2B5EF4-FFF2-40B4-BE49-F238E27FC236}">
                <a16:creationId xmlns:a16="http://schemas.microsoft.com/office/drawing/2014/main" id="{00000000-0008-0000-0300-0000B4150000}"/>
              </a:ext>
            </a:extLst>
          </xdr:cNvPr>
          <xdr:cNvSpPr>
            <a:spLocks noChangeArrowheads="1"/>
          </xdr:cNvSpPr>
        </xdr:nvSpPr>
        <xdr:spPr bwMode="auto">
          <a:xfrm>
            <a:off x="777"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557" name="Line 4">
            <a:extLst>
              <a:ext uri="{FF2B5EF4-FFF2-40B4-BE49-F238E27FC236}">
                <a16:creationId xmlns:a16="http://schemas.microsoft.com/office/drawing/2014/main" id="{00000000-0008-0000-0300-0000B5150000}"/>
              </a:ext>
            </a:extLst>
          </xdr:cNvPr>
          <xdr:cNvSpPr>
            <a:spLocks noChangeShapeType="1"/>
          </xdr:cNvSpPr>
        </xdr:nvSpPr>
        <xdr:spPr bwMode="auto">
          <a:xfrm flipH="1" flipV="1">
            <a:off x="666" y="144"/>
            <a:ext cx="117"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300-000005140000}"/>
              </a:ext>
            </a:extLst>
          </xdr:cNvPr>
          <xdr:cNvSpPr txBox="1">
            <a:spLocks noChangeArrowheads="1"/>
          </xdr:cNvSpPr>
        </xdr:nvSpPr>
        <xdr:spPr bwMode="auto">
          <a:xfrm>
            <a:off x="792"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5</xdr:col>
          <xdr:colOff>800100</xdr:colOff>
          <xdr:row>14</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4133850"/>
              <a:ext cx="8001000" cy="476250"/>
              <a:chOff x="228600" y="4105282"/>
              <a:chExt cx="7981950" cy="476251"/>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41052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4305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4305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4305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5</xdr:col>
          <xdr:colOff>800100</xdr:colOff>
          <xdr:row>29</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0515600"/>
              <a:ext cx="8001000" cy="476250"/>
              <a:chOff x="228600" y="10477518"/>
              <a:chExt cx="7981950" cy="476251"/>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104775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106775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106775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106775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50" name="Option Button 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51" name="Option Button 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7429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52" name="Option Button 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13353" name="Group Box 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54" name="Option Button 42" hidden="1">
                <a:extLst>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55" name="Option Button 43" hidden="1">
                <a:extLst>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a:off x="7429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56" name="Option Button 44" hidden="1">
                <a:extLst>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13357" name="Group Box 45" hidden="1">
                <a:extLst>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58" name="Option Button 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59" name="Option Button 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7429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13361" name="Group Box 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62" name="Option Button 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63" name="Option Button 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7429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64" name="Option Button 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13365" name="Group Box 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66" name="Option Button 54" hidden="1">
                <a:extLst>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67" name="Option Button 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7429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68" name="Option Button 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13369" name="Group Box 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70" name="Option Button 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71" name="Option Button 59" hidden="1">
                <a:extLst>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a:off x="7429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72" name="Option Button 60" hidden="1">
                <a:extLst>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13373" name="Group Box 61" hidden="1">
                <a:extLst>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74" name="Option Button 62" hidden="1">
                <a:extLst>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75" name="Option Button 63" hidden="1">
                <a:extLst>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a:off x="7429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76" name="Option Button 64" hidden="1">
                <a:extLst>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13377" name="Group Box 65" hidden="1">
                <a:extLst>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78" name="Option Button 66" hidden="1">
                <a:extLst>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79" name="Option Button 67" hidden="1">
                <a:extLst>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a:off x="7429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80" name="Option Button 68" hidden="1">
                <a:extLst>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1869400"/>
              <a:ext cx="8001000" cy="476250"/>
              <a:chOff x="228600" y="21821812"/>
              <a:chExt cx="7981950" cy="476251"/>
            </a:xfrm>
          </xdr:grpSpPr>
          <xdr:sp macro="" textlink="">
            <xdr:nvSpPr>
              <xdr:cNvPr id="13381" name="Group Box 69" hidden="1">
                <a:extLst>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a:off x="228600" y="218218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82" name="Option Button 70" hidden="1">
                <a:extLst>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83" name="Option Button 71" hidden="1">
                <a:extLst>
                  <a:ext uri="{63B3BB69-23CF-44E3-9099-C40C66FF867C}">
                    <a14:compatExt spid="_x0000_s13383"/>
                  </a:ext>
                  <a:ext uri="{FF2B5EF4-FFF2-40B4-BE49-F238E27FC236}">
                    <a16:creationId xmlns:a16="http://schemas.microsoft.com/office/drawing/2014/main" id="{00000000-0008-0000-0400-000047340000}"/>
                  </a:ext>
                </a:extLst>
              </xdr:cNvPr>
              <xdr:cNvSpPr/>
            </xdr:nvSpPr>
            <xdr:spPr bwMode="auto">
              <a:xfrm>
                <a:off x="7429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84" name="Option Button 72" hidden="1">
                <a:extLst>
                  <a:ext uri="{63B3BB69-23CF-44E3-9099-C40C66FF867C}">
                    <a14:compatExt spid="_x0000_s13384"/>
                  </a:ext>
                  <a:ext uri="{FF2B5EF4-FFF2-40B4-BE49-F238E27FC236}">
                    <a16:creationId xmlns:a16="http://schemas.microsoft.com/office/drawing/2014/main" id="{00000000-0008-0000-0400-00004834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57</xdr:row>
          <xdr:rowOff>0</xdr:rowOff>
        </xdr:from>
        <xdr:to>
          <xdr:col>5</xdr:col>
          <xdr:colOff>800100</xdr:colOff>
          <xdr:row>58</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2345650"/>
              <a:ext cx="8001000" cy="476250"/>
              <a:chOff x="228600" y="22298063"/>
              <a:chExt cx="7981950" cy="476251"/>
            </a:xfrm>
          </xdr:grpSpPr>
          <xdr:sp macro="" textlink="">
            <xdr:nvSpPr>
              <xdr:cNvPr id="13385" name="Group Box 73" hidden="1">
                <a:extLst>
                  <a:ext uri="{63B3BB69-23CF-44E3-9099-C40C66FF867C}">
                    <a14:compatExt spid="_x0000_s13385"/>
                  </a:ext>
                  <a:ext uri="{FF2B5EF4-FFF2-40B4-BE49-F238E27FC236}">
                    <a16:creationId xmlns:a16="http://schemas.microsoft.com/office/drawing/2014/main" id="{00000000-0008-0000-0400-000049340000}"/>
                  </a:ext>
                </a:extLst>
              </xdr:cNvPr>
              <xdr:cNvSpPr/>
            </xdr:nvSpPr>
            <xdr:spPr bwMode="auto">
              <a:xfrm>
                <a:off x="228600" y="2229806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86" name="Option Button 74" hidden="1">
                <a:extLst>
                  <a:ext uri="{63B3BB69-23CF-44E3-9099-C40C66FF867C}">
                    <a14:compatExt spid="_x0000_s13386"/>
                  </a:ext>
                  <a:ext uri="{FF2B5EF4-FFF2-40B4-BE49-F238E27FC236}">
                    <a16:creationId xmlns:a16="http://schemas.microsoft.com/office/drawing/2014/main" id="{00000000-0008-0000-0400-00004A340000}"/>
                  </a:ext>
                </a:extLst>
              </xdr:cNvPr>
              <xdr:cNvSpPr/>
            </xdr:nvSpPr>
            <xdr:spPr bwMode="auto">
              <a:xfrm>
                <a:off x="7429500" y="2249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87" name="Option Button 75" hidden="1">
                <a:extLst>
                  <a:ext uri="{63B3BB69-23CF-44E3-9099-C40C66FF867C}">
                    <a14:compatExt spid="_x0000_s13387"/>
                  </a:ext>
                  <a:ext uri="{FF2B5EF4-FFF2-40B4-BE49-F238E27FC236}">
                    <a16:creationId xmlns:a16="http://schemas.microsoft.com/office/drawing/2014/main" id="{00000000-0008-0000-0400-00004B340000}"/>
                  </a:ext>
                </a:extLst>
              </xdr:cNvPr>
              <xdr:cNvSpPr/>
            </xdr:nvSpPr>
            <xdr:spPr bwMode="auto">
              <a:xfrm>
                <a:off x="742950" y="2249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88" name="Option Button 76" hidden="1">
                <a:extLst>
                  <a:ext uri="{63B3BB69-23CF-44E3-9099-C40C66FF867C}">
                    <a14:compatExt spid="_x0000_s13388"/>
                  </a:ext>
                  <a:ext uri="{FF2B5EF4-FFF2-40B4-BE49-F238E27FC236}">
                    <a16:creationId xmlns:a16="http://schemas.microsoft.com/office/drawing/2014/main" id="{00000000-0008-0000-0400-00004C340000}"/>
                  </a:ext>
                </a:extLst>
              </xdr:cNvPr>
              <xdr:cNvSpPr/>
            </xdr:nvSpPr>
            <xdr:spPr bwMode="auto">
              <a:xfrm>
                <a:off x="285750" y="2249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3641050"/>
              <a:ext cx="8001000" cy="476250"/>
              <a:chOff x="228600" y="23593465"/>
              <a:chExt cx="7981950" cy="476251"/>
            </a:xfrm>
          </xdr:grpSpPr>
          <xdr:sp macro="" textlink="">
            <xdr:nvSpPr>
              <xdr:cNvPr id="13389" name="Group Box 77" hidden="1">
                <a:extLst>
                  <a:ext uri="{63B3BB69-23CF-44E3-9099-C40C66FF867C}">
                    <a14:compatExt spid="_x0000_s13389"/>
                  </a:ext>
                  <a:ext uri="{FF2B5EF4-FFF2-40B4-BE49-F238E27FC236}">
                    <a16:creationId xmlns:a16="http://schemas.microsoft.com/office/drawing/2014/main" id="{00000000-0008-0000-0400-00004D340000}"/>
                  </a:ext>
                </a:extLst>
              </xdr:cNvPr>
              <xdr:cNvSpPr/>
            </xdr:nvSpPr>
            <xdr:spPr bwMode="auto">
              <a:xfrm>
                <a:off x="228600" y="2359346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90" name="Option Button 78" hidden="1">
                <a:extLst>
                  <a:ext uri="{63B3BB69-23CF-44E3-9099-C40C66FF867C}">
                    <a14:compatExt spid="_x0000_s13390"/>
                  </a:ext>
                  <a:ext uri="{FF2B5EF4-FFF2-40B4-BE49-F238E27FC236}">
                    <a16:creationId xmlns:a16="http://schemas.microsoft.com/office/drawing/2014/main" id="{00000000-0008-0000-0400-00004E34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91" name="Option Button 79" hidden="1">
                <a:extLst>
                  <a:ext uri="{63B3BB69-23CF-44E3-9099-C40C66FF867C}">
                    <a14:compatExt spid="_x0000_s13391"/>
                  </a:ext>
                  <a:ext uri="{FF2B5EF4-FFF2-40B4-BE49-F238E27FC236}">
                    <a16:creationId xmlns:a16="http://schemas.microsoft.com/office/drawing/2014/main" id="{00000000-0008-0000-0400-00004F340000}"/>
                  </a:ext>
                </a:extLst>
              </xdr:cNvPr>
              <xdr:cNvSpPr/>
            </xdr:nvSpPr>
            <xdr:spPr bwMode="auto">
              <a:xfrm>
                <a:off x="7429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92" name="Option Button 80" hidden="1">
                <a:extLst>
                  <a:ext uri="{63B3BB69-23CF-44E3-9099-C40C66FF867C}">
                    <a14:compatExt spid="_x0000_s13392"/>
                  </a:ext>
                  <a:ext uri="{FF2B5EF4-FFF2-40B4-BE49-F238E27FC236}">
                    <a16:creationId xmlns:a16="http://schemas.microsoft.com/office/drawing/2014/main" id="{00000000-0008-0000-0400-00005034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62</xdr:row>
          <xdr:rowOff>0</xdr:rowOff>
        </xdr:from>
        <xdr:to>
          <xdr:col>5</xdr:col>
          <xdr:colOff>800100</xdr:colOff>
          <xdr:row>63</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117300"/>
              <a:ext cx="8001000" cy="476250"/>
              <a:chOff x="228600" y="24069716"/>
              <a:chExt cx="7981950" cy="476251"/>
            </a:xfrm>
          </xdr:grpSpPr>
          <xdr:sp macro="" textlink="">
            <xdr:nvSpPr>
              <xdr:cNvPr id="13393" name="Group Box 81" hidden="1">
                <a:extLst>
                  <a:ext uri="{63B3BB69-23CF-44E3-9099-C40C66FF867C}">
                    <a14:compatExt spid="_x0000_s13393"/>
                  </a:ext>
                  <a:ext uri="{FF2B5EF4-FFF2-40B4-BE49-F238E27FC236}">
                    <a16:creationId xmlns:a16="http://schemas.microsoft.com/office/drawing/2014/main" id="{00000000-0008-0000-0400-000051340000}"/>
                  </a:ext>
                </a:extLst>
              </xdr:cNvPr>
              <xdr:cNvSpPr/>
            </xdr:nvSpPr>
            <xdr:spPr bwMode="auto">
              <a:xfrm>
                <a:off x="228600" y="240697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94" name="Option Button 82" hidden="1">
                <a:extLst>
                  <a:ext uri="{63B3BB69-23CF-44E3-9099-C40C66FF867C}">
                    <a14:compatExt spid="_x0000_s13394"/>
                  </a:ext>
                  <a:ext uri="{FF2B5EF4-FFF2-40B4-BE49-F238E27FC236}">
                    <a16:creationId xmlns:a16="http://schemas.microsoft.com/office/drawing/2014/main" id="{00000000-0008-0000-0400-000052340000}"/>
                  </a:ext>
                </a:extLst>
              </xdr:cNvPr>
              <xdr:cNvSpPr/>
            </xdr:nvSpPr>
            <xdr:spPr bwMode="auto">
              <a:xfrm>
                <a:off x="7429500" y="24269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95" name="Option Button 83" hidden="1">
                <a:extLst>
                  <a:ext uri="{63B3BB69-23CF-44E3-9099-C40C66FF867C}">
                    <a14:compatExt spid="_x0000_s13395"/>
                  </a:ext>
                  <a:ext uri="{FF2B5EF4-FFF2-40B4-BE49-F238E27FC236}">
                    <a16:creationId xmlns:a16="http://schemas.microsoft.com/office/drawing/2014/main" id="{00000000-0008-0000-0400-000053340000}"/>
                  </a:ext>
                </a:extLst>
              </xdr:cNvPr>
              <xdr:cNvSpPr/>
            </xdr:nvSpPr>
            <xdr:spPr bwMode="auto">
              <a:xfrm>
                <a:off x="742950" y="24269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96" name="Option Button 84" hidden="1">
                <a:extLst>
                  <a:ext uri="{63B3BB69-23CF-44E3-9099-C40C66FF867C}">
                    <a14:compatExt spid="_x0000_s13396"/>
                  </a:ext>
                  <a:ext uri="{FF2B5EF4-FFF2-40B4-BE49-F238E27FC236}">
                    <a16:creationId xmlns:a16="http://schemas.microsoft.com/office/drawing/2014/main" id="{00000000-0008-0000-0400-000054340000}"/>
                  </a:ext>
                </a:extLst>
              </xdr:cNvPr>
              <xdr:cNvSpPr/>
            </xdr:nvSpPr>
            <xdr:spPr bwMode="auto">
              <a:xfrm>
                <a:off x="285750" y="24269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25412700"/>
              <a:ext cx="8001000" cy="476250"/>
              <a:chOff x="228600" y="25365118"/>
              <a:chExt cx="7981950" cy="476251"/>
            </a:xfrm>
          </xdr:grpSpPr>
          <xdr:sp macro="" textlink="">
            <xdr:nvSpPr>
              <xdr:cNvPr id="13397" name="Group Box 85" hidden="1">
                <a:extLst>
                  <a:ext uri="{63B3BB69-23CF-44E3-9099-C40C66FF867C}">
                    <a14:compatExt spid="_x0000_s13397"/>
                  </a:ext>
                  <a:ext uri="{FF2B5EF4-FFF2-40B4-BE49-F238E27FC236}">
                    <a16:creationId xmlns:a16="http://schemas.microsoft.com/office/drawing/2014/main" id="{00000000-0008-0000-0400-000055340000}"/>
                  </a:ext>
                </a:extLst>
              </xdr:cNvPr>
              <xdr:cNvSpPr/>
            </xdr:nvSpPr>
            <xdr:spPr bwMode="auto">
              <a:xfrm>
                <a:off x="228600" y="253651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398" name="Option Button 86" hidden="1">
                <a:extLst>
                  <a:ext uri="{63B3BB69-23CF-44E3-9099-C40C66FF867C}">
                    <a14:compatExt spid="_x0000_s13398"/>
                  </a:ext>
                  <a:ext uri="{FF2B5EF4-FFF2-40B4-BE49-F238E27FC236}">
                    <a16:creationId xmlns:a16="http://schemas.microsoft.com/office/drawing/2014/main" id="{00000000-0008-0000-0400-00005634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99" name="Option Button 87" hidden="1">
                <a:extLst>
                  <a:ext uri="{63B3BB69-23CF-44E3-9099-C40C66FF867C}">
                    <a14:compatExt spid="_x0000_s13399"/>
                  </a:ext>
                  <a:ext uri="{FF2B5EF4-FFF2-40B4-BE49-F238E27FC236}">
                    <a16:creationId xmlns:a16="http://schemas.microsoft.com/office/drawing/2014/main" id="{00000000-0008-0000-0400-000057340000}"/>
                  </a:ext>
                </a:extLst>
              </xdr:cNvPr>
              <xdr:cNvSpPr/>
            </xdr:nvSpPr>
            <xdr:spPr bwMode="auto">
              <a:xfrm>
                <a:off x="7429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00" name="Option Button 88" hidden="1">
                <a:extLst>
                  <a:ext uri="{63B3BB69-23CF-44E3-9099-C40C66FF867C}">
                    <a14:compatExt spid="_x0000_s13400"/>
                  </a:ext>
                  <a:ext uri="{FF2B5EF4-FFF2-40B4-BE49-F238E27FC236}">
                    <a16:creationId xmlns:a16="http://schemas.microsoft.com/office/drawing/2014/main" id="{00000000-0008-0000-0400-00005834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67</xdr:row>
          <xdr:rowOff>0</xdr:rowOff>
        </xdr:from>
        <xdr:to>
          <xdr:col>5</xdr:col>
          <xdr:colOff>800100</xdr:colOff>
          <xdr:row>68</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25888950"/>
              <a:ext cx="8001000" cy="476250"/>
              <a:chOff x="228600" y="25841369"/>
              <a:chExt cx="7981950" cy="476251"/>
            </a:xfrm>
          </xdr:grpSpPr>
          <xdr:sp macro="" textlink="">
            <xdr:nvSpPr>
              <xdr:cNvPr id="13401" name="Group Box 89" hidden="1">
                <a:extLst>
                  <a:ext uri="{63B3BB69-23CF-44E3-9099-C40C66FF867C}">
                    <a14:compatExt spid="_x0000_s13401"/>
                  </a:ext>
                  <a:ext uri="{FF2B5EF4-FFF2-40B4-BE49-F238E27FC236}">
                    <a16:creationId xmlns:a16="http://schemas.microsoft.com/office/drawing/2014/main" id="{00000000-0008-0000-0400-000059340000}"/>
                  </a:ext>
                </a:extLst>
              </xdr:cNvPr>
              <xdr:cNvSpPr/>
            </xdr:nvSpPr>
            <xdr:spPr bwMode="auto">
              <a:xfrm>
                <a:off x="228600" y="258413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02" name="Option Button 90" hidden="1">
                <a:extLst>
                  <a:ext uri="{63B3BB69-23CF-44E3-9099-C40C66FF867C}">
                    <a14:compatExt spid="_x0000_s13402"/>
                  </a:ext>
                  <a:ext uri="{FF2B5EF4-FFF2-40B4-BE49-F238E27FC236}">
                    <a16:creationId xmlns:a16="http://schemas.microsoft.com/office/drawing/2014/main" id="{00000000-0008-0000-0400-00005A340000}"/>
                  </a:ext>
                </a:extLst>
              </xdr:cNvPr>
              <xdr:cNvSpPr/>
            </xdr:nvSpPr>
            <xdr:spPr bwMode="auto">
              <a:xfrm>
                <a:off x="7429500" y="26041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03" name="Option Button 91" hidden="1">
                <a:extLst>
                  <a:ext uri="{63B3BB69-23CF-44E3-9099-C40C66FF867C}">
                    <a14:compatExt spid="_x0000_s13403"/>
                  </a:ext>
                  <a:ext uri="{FF2B5EF4-FFF2-40B4-BE49-F238E27FC236}">
                    <a16:creationId xmlns:a16="http://schemas.microsoft.com/office/drawing/2014/main" id="{00000000-0008-0000-0400-00005B340000}"/>
                  </a:ext>
                </a:extLst>
              </xdr:cNvPr>
              <xdr:cNvSpPr/>
            </xdr:nvSpPr>
            <xdr:spPr bwMode="auto">
              <a:xfrm>
                <a:off x="742950" y="26041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04" name="Option Button 92" hidden="1">
                <a:extLst>
                  <a:ext uri="{63B3BB69-23CF-44E3-9099-C40C66FF867C}">
                    <a14:compatExt spid="_x0000_s13404"/>
                  </a:ext>
                  <a:ext uri="{FF2B5EF4-FFF2-40B4-BE49-F238E27FC236}">
                    <a16:creationId xmlns:a16="http://schemas.microsoft.com/office/drawing/2014/main" id="{00000000-0008-0000-0400-00005C340000}"/>
                  </a:ext>
                </a:extLst>
              </xdr:cNvPr>
              <xdr:cNvSpPr/>
            </xdr:nvSpPr>
            <xdr:spPr bwMode="auto">
              <a:xfrm>
                <a:off x="285750" y="26041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13405" name="Group Box 93" hidden="1">
                <a:extLst>
                  <a:ext uri="{63B3BB69-23CF-44E3-9099-C40C66FF867C}">
                    <a14:compatExt spid="_x0000_s13405"/>
                  </a:ext>
                  <a:ext uri="{FF2B5EF4-FFF2-40B4-BE49-F238E27FC236}">
                    <a16:creationId xmlns:a16="http://schemas.microsoft.com/office/drawing/2014/main" id="{00000000-0008-0000-0400-00005D34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06" name="Option Button 94" hidden="1">
                <a:extLst>
                  <a:ext uri="{63B3BB69-23CF-44E3-9099-C40C66FF867C}">
                    <a14:compatExt spid="_x0000_s13406"/>
                  </a:ext>
                  <a:ext uri="{FF2B5EF4-FFF2-40B4-BE49-F238E27FC236}">
                    <a16:creationId xmlns:a16="http://schemas.microsoft.com/office/drawing/2014/main" id="{00000000-0008-0000-0400-00005E34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07" name="Option Button 95" hidden="1">
                <a:extLst>
                  <a:ext uri="{63B3BB69-23CF-44E3-9099-C40C66FF867C}">
                    <a14:compatExt spid="_x0000_s13407"/>
                  </a:ext>
                  <a:ext uri="{FF2B5EF4-FFF2-40B4-BE49-F238E27FC236}">
                    <a16:creationId xmlns:a16="http://schemas.microsoft.com/office/drawing/2014/main" id="{00000000-0008-0000-0400-00005F340000}"/>
                  </a:ext>
                </a:extLst>
              </xdr:cNvPr>
              <xdr:cNvSpPr/>
            </xdr:nvSpPr>
            <xdr:spPr bwMode="auto">
              <a:xfrm>
                <a:off x="7429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08" name="Option Button 96" hidden="1">
                <a:extLst>
                  <a:ext uri="{63B3BB69-23CF-44E3-9099-C40C66FF867C}">
                    <a14:compatExt spid="_x0000_s13408"/>
                  </a:ext>
                  <a:ext uri="{FF2B5EF4-FFF2-40B4-BE49-F238E27FC236}">
                    <a16:creationId xmlns:a16="http://schemas.microsoft.com/office/drawing/2014/main" id="{00000000-0008-0000-0400-00006034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1794450"/>
              <a:ext cx="8001000" cy="476250"/>
              <a:chOff x="228600" y="31737354"/>
              <a:chExt cx="7981950" cy="476251"/>
            </a:xfrm>
          </xdr:grpSpPr>
          <xdr:sp macro="" textlink="">
            <xdr:nvSpPr>
              <xdr:cNvPr id="13409" name="Group Box 97" hidden="1">
                <a:extLst>
                  <a:ext uri="{63B3BB69-23CF-44E3-9099-C40C66FF867C}">
                    <a14:compatExt spid="_x0000_s13409"/>
                  </a:ext>
                  <a:ext uri="{FF2B5EF4-FFF2-40B4-BE49-F238E27FC236}">
                    <a16:creationId xmlns:a16="http://schemas.microsoft.com/office/drawing/2014/main" id="{00000000-0008-0000-0400-000061340000}"/>
                  </a:ext>
                </a:extLst>
              </xdr:cNvPr>
              <xdr:cNvSpPr/>
            </xdr:nvSpPr>
            <xdr:spPr bwMode="auto">
              <a:xfrm>
                <a:off x="228600" y="3173735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10" name="Option Button 98" hidden="1">
                <a:extLst>
                  <a:ext uri="{63B3BB69-23CF-44E3-9099-C40C66FF867C}">
                    <a14:compatExt spid="_x0000_s13410"/>
                  </a:ext>
                  <a:ext uri="{FF2B5EF4-FFF2-40B4-BE49-F238E27FC236}">
                    <a16:creationId xmlns:a16="http://schemas.microsoft.com/office/drawing/2014/main" id="{00000000-0008-0000-0400-00006234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11" name="Option Button 99" hidden="1">
                <a:extLst>
                  <a:ext uri="{63B3BB69-23CF-44E3-9099-C40C66FF867C}">
                    <a14:compatExt spid="_x0000_s13411"/>
                  </a:ext>
                  <a:ext uri="{FF2B5EF4-FFF2-40B4-BE49-F238E27FC236}">
                    <a16:creationId xmlns:a16="http://schemas.microsoft.com/office/drawing/2014/main" id="{00000000-0008-0000-0400-000063340000}"/>
                  </a:ext>
                </a:extLst>
              </xdr:cNvPr>
              <xdr:cNvSpPr/>
            </xdr:nvSpPr>
            <xdr:spPr bwMode="auto">
              <a:xfrm>
                <a:off x="7429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12" name="Option Button 100" hidden="1">
                <a:extLst>
                  <a:ext uri="{63B3BB69-23CF-44E3-9099-C40C66FF867C}">
                    <a14:compatExt spid="_x0000_s13412"/>
                  </a:ext>
                  <a:ext uri="{FF2B5EF4-FFF2-40B4-BE49-F238E27FC236}">
                    <a16:creationId xmlns:a16="http://schemas.microsoft.com/office/drawing/2014/main" id="{00000000-0008-0000-0400-00006434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13413" name="Group Box 101" hidden="1">
                <a:extLst>
                  <a:ext uri="{63B3BB69-23CF-44E3-9099-C40C66FF867C}">
                    <a14:compatExt spid="_x0000_s13413"/>
                  </a:ext>
                  <a:ext uri="{FF2B5EF4-FFF2-40B4-BE49-F238E27FC236}">
                    <a16:creationId xmlns:a16="http://schemas.microsoft.com/office/drawing/2014/main" id="{00000000-0008-0000-0400-00006534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14" name="Option Button 102" hidden="1">
                <a:extLst>
                  <a:ext uri="{63B3BB69-23CF-44E3-9099-C40C66FF867C}">
                    <a14:compatExt spid="_x0000_s13414"/>
                  </a:ext>
                  <a:ext uri="{FF2B5EF4-FFF2-40B4-BE49-F238E27FC236}">
                    <a16:creationId xmlns:a16="http://schemas.microsoft.com/office/drawing/2014/main" id="{00000000-0008-0000-0400-00006634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15" name="Option Button 103" hidden="1">
                <a:extLst>
                  <a:ext uri="{63B3BB69-23CF-44E3-9099-C40C66FF867C}">
                    <a14:compatExt spid="_x0000_s13415"/>
                  </a:ext>
                  <a:ext uri="{FF2B5EF4-FFF2-40B4-BE49-F238E27FC236}">
                    <a16:creationId xmlns:a16="http://schemas.microsoft.com/office/drawing/2014/main" id="{00000000-0008-0000-0400-000067340000}"/>
                  </a:ext>
                </a:extLst>
              </xdr:cNvPr>
              <xdr:cNvSpPr/>
            </xdr:nvSpPr>
            <xdr:spPr bwMode="auto">
              <a:xfrm>
                <a:off x="7429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16" name="Option Button 104" hidden="1">
                <a:extLst>
                  <a:ext uri="{63B3BB69-23CF-44E3-9099-C40C66FF867C}">
                    <a14:compatExt spid="_x0000_s13416"/>
                  </a:ext>
                  <a:ext uri="{FF2B5EF4-FFF2-40B4-BE49-F238E27FC236}">
                    <a16:creationId xmlns:a16="http://schemas.microsoft.com/office/drawing/2014/main" id="{00000000-0008-0000-0400-00006834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3566100"/>
              <a:ext cx="8001000" cy="476250"/>
              <a:chOff x="228600" y="33509007"/>
              <a:chExt cx="7981950" cy="476251"/>
            </a:xfrm>
          </xdr:grpSpPr>
          <xdr:sp macro="" textlink="">
            <xdr:nvSpPr>
              <xdr:cNvPr id="13417" name="Group Box 105" hidden="1">
                <a:extLst>
                  <a:ext uri="{63B3BB69-23CF-44E3-9099-C40C66FF867C}">
                    <a14:compatExt spid="_x0000_s13417"/>
                  </a:ext>
                  <a:ext uri="{FF2B5EF4-FFF2-40B4-BE49-F238E27FC236}">
                    <a16:creationId xmlns:a16="http://schemas.microsoft.com/office/drawing/2014/main" id="{00000000-0008-0000-0400-000069340000}"/>
                  </a:ext>
                </a:extLst>
              </xdr:cNvPr>
              <xdr:cNvSpPr/>
            </xdr:nvSpPr>
            <xdr:spPr bwMode="auto">
              <a:xfrm>
                <a:off x="228600" y="335090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18" name="Option Button 106" hidden="1">
                <a:extLst>
                  <a:ext uri="{63B3BB69-23CF-44E3-9099-C40C66FF867C}">
                    <a14:compatExt spid="_x0000_s13418"/>
                  </a:ext>
                  <a:ext uri="{FF2B5EF4-FFF2-40B4-BE49-F238E27FC236}">
                    <a16:creationId xmlns:a16="http://schemas.microsoft.com/office/drawing/2014/main" id="{00000000-0008-0000-0400-00006A34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19" name="Option Button 107" hidden="1">
                <a:extLst>
                  <a:ext uri="{63B3BB69-23CF-44E3-9099-C40C66FF867C}">
                    <a14:compatExt spid="_x0000_s13419"/>
                  </a:ext>
                  <a:ext uri="{FF2B5EF4-FFF2-40B4-BE49-F238E27FC236}">
                    <a16:creationId xmlns:a16="http://schemas.microsoft.com/office/drawing/2014/main" id="{00000000-0008-0000-0400-00006B340000}"/>
                  </a:ext>
                </a:extLst>
              </xdr:cNvPr>
              <xdr:cNvSpPr/>
            </xdr:nvSpPr>
            <xdr:spPr bwMode="auto">
              <a:xfrm>
                <a:off x="7429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20" name="Option Button 108" hidden="1">
                <a:extLst>
                  <a:ext uri="{63B3BB69-23CF-44E3-9099-C40C66FF867C}">
                    <a14:compatExt spid="_x0000_s13420"/>
                  </a:ext>
                  <a:ext uri="{FF2B5EF4-FFF2-40B4-BE49-F238E27FC236}">
                    <a16:creationId xmlns:a16="http://schemas.microsoft.com/office/drawing/2014/main" id="{00000000-0008-0000-0400-00006C34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0</xdr:rowOff>
        </xdr:from>
        <xdr:to>
          <xdr:col>5</xdr:col>
          <xdr:colOff>800100</xdr:colOff>
          <xdr:row>88</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4042350"/>
              <a:ext cx="8001000" cy="476250"/>
              <a:chOff x="228600" y="33985258"/>
              <a:chExt cx="7981950" cy="476251"/>
            </a:xfrm>
          </xdr:grpSpPr>
          <xdr:sp macro="" textlink="">
            <xdr:nvSpPr>
              <xdr:cNvPr id="13421" name="Group Box 109" hidden="1">
                <a:extLst>
                  <a:ext uri="{63B3BB69-23CF-44E3-9099-C40C66FF867C}">
                    <a14:compatExt spid="_x0000_s13421"/>
                  </a:ext>
                  <a:ext uri="{FF2B5EF4-FFF2-40B4-BE49-F238E27FC236}">
                    <a16:creationId xmlns:a16="http://schemas.microsoft.com/office/drawing/2014/main" id="{00000000-0008-0000-0400-00006D340000}"/>
                  </a:ext>
                </a:extLst>
              </xdr:cNvPr>
              <xdr:cNvSpPr/>
            </xdr:nvSpPr>
            <xdr:spPr bwMode="auto">
              <a:xfrm>
                <a:off x="228600" y="339852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22" name="Option Button 110" hidden="1">
                <a:extLst>
                  <a:ext uri="{63B3BB69-23CF-44E3-9099-C40C66FF867C}">
                    <a14:compatExt spid="_x0000_s13422"/>
                  </a:ext>
                  <a:ext uri="{FF2B5EF4-FFF2-40B4-BE49-F238E27FC236}">
                    <a16:creationId xmlns:a16="http://schemas.microsoft.com/office/drawing/2014/main" id="{00000000-0008-0000-0400-00006E340000}"/>
                  </a:ext>
                </a:extLst>
              </xdr:cNvPr>
              <xdr:cNvSpPr/>
            </xdr:nvSpPr>
            <xdr:spPr bwMode="auto">
              <a:xfrm>
                <a:off x="7429500" y="34185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23" name="Option Button 111" hidden="1">
                <a:extLst>
                  <a:ext uri="{63B3BB69-23CF-44E3-9099-C40C66FF867C}">
                    <a14:compatExt spid="_x0000_s13423"/>
                  </a:ext>
                  <a:ext uri="{FF2B5EF4-FFF2-40B4-BE49-F238E27FC236}">
                    <a16:creationId xmlns:a16="http://schemas.microsoft.com/office/drawing/2014/main" id="{00000000-0008-0000-0400-00006F340000}"/>
                  </a:ext>
                </a:extLst>
              </xdr:cNvPr>
              <xdr:cNvSpPr/>
            </xdr:nvSpPr>
            <xdr:spPr bwMode="auto">
              <a:xfrm>
                <a:off x="742950" y="34185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24" name="Option Button 112" hidden="1">
                <a:extLst>
                  <a:ext uri="{63B3BB69-23CF-44E3-9099-C40C66FF867C}">
                    <a14:compatExt spid="_x0000_s13424"/>
                  </a:ext>
                  <a:ext uri="{FF2B5EF4-FFF2-40B4-BE49-F238E27FC236}">
                    <a16:creationId xmlns:a16="http://schemas.microsoft.com/office/drawing/2014/main" id="{00000000-0008-0000-0400-000070340000}"/>
                  </a:ext>
                </a:extLst>
              </xdr:cNvPr>
              <xdr:cNvSpPr/>
            </xdr:nvSpPr>
            <xdr:spPr bwMode="auto">
              <a:xfrm>
                <a:off x="285750" y="34185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13425" name="Group Box 113" hidden="1">
                <a:extLst>
                  <a:ext uri="{63B3BB69-23CF-44E3-9099-C40C66FF867C}">
                    <a14:compatExt spid="_x0000_s13425"/>
                  </a:ext>
                  <a:ext uri="{FF2B5EF4-FFF2-40B4-BE49-F238E27FC236}">
                    <a16:creationId xmlns:a16="http://schemas.microsoft.com/office/drawing/2014/main" id="{00000000-0008-0000-0400-00007134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26" name="Option Button 114" hidden="1">
                <a:extLst>
                  <a:ext uri="{63B3BB69-23CF-44E3-9099-C40C66FF867C}">
                    <a14:compatExt spid="_x0000_s13426"/>
                  </a:ext>
                  <a:ext uri="{FF2B5EF4-FFF2-40B4-BE49-F238E27FC236}">
                    <a16:creationId xmlns:a16="http://schemas.microsoft.com/office/drawing/2014/main" id="{00000000-0008-0000-0400-00007234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27" name="Option Button 115" hidden="1">
                <a:extLst>
                  <a:ext uri="{63B3BB69-23CF-44E3-9099-C40C66FF867C}">
                    <a14:compatExt spid="_x0000_s13427"/>
                  </a:ext>
                  <a:ext uri="{FF2B5EF4-FFF2-40B4-BE49-F238E27FC236}">
                    <a16:creationId xmlns:a16="http://schemas.microsoft.com/office/drawing/2014/main" id="{00000000-0008-0000-0400-000073340000}"/>
                  </a:ext>
                </a:extLst>
              </xdr:cNvPr>
              <xdr:cNvSpPr/>
            </xdr:nvSpPr>
            <xdr:spPr bwMode="auto">
              <a:xfrm>
                <a:off x="7429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28" name="Option Button 116" hidden="1">
                <a:extLst>
                  <a:ext uri="{63B3BB69-23CF-44E3-9099-C40C66FF867C}">
                    <a14:compatExt spid="_x0000_s13428"/>
                  </a:ext>
                  <a:ext uri="{FF2B5EF4-FFF2-40B4-BE49-F238E27FC236}">
                    <a16:creationId xmlns:a16="http://schemas.microsoft.com/office/drawing/2014/main" id="{00000000-0008-0000-0400-00007434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39947850"/>
              <a:ext cx="8001000" cy="476250"/>
              <a:chOff x="228600" y="39881243"/>
              <a:chExt cx="7981950" cy="476251"/>
            </a:xfrm>
          </xdr:grpSpPr>
          <xdr:sp macro="" textlink="">
            <xdr:nvSpPr>
              <xdr:cNvPr id="13429" name="Group Box 117" hidden="1">
                <a:extLst>
                  <a:ext uri="{63B3BB69-23CF-44E3-9099-C40C66FF867C}">
                    <a14:compatExt spid="_x0000_s13429"/>
                  </a:ext>
                  <a:ext uri="{FF2B5EF4-FFF2-40B4-BE49-F238E27FC236}">
                    <a16:creationId xmlns:a16="http://schemas.microsoft.com/office/drawing/2014/main" id="{00000000-0008-0000-0400-000075340000}"/>
                  </a:ext>
                </a:extLst>
              </xdr:cNvPr>
              <xdr:cNvSpPr/>
            </xdr:nvSpPr>
            <xdr:spPr bwMode="auto">
              <a:xfrm>
                <a:off x="228600" y="398812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30" name="Option Button 118" hidden="1">
                <a:extLst>
                  <a:ext uri="{63B3BB69-23CF-44E3-9099-C40C66FF867C}">
                    <a14:compatExt spid="_x0000_s13430"/>
                  </a:ext>
                  <a:ext uri="{FF2B5EF4-FFF2-40B4-BE49-F238E27FC236}">
                    <a16:creationId xmlns:a16="http://schemas.microsoft.com/office/drawing/2014/main" id="{00000000-0008-0000-0400-00007634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31" name="Option Button 119" hidden="1">
                <a:extLst>
                  <a:ext uri="{63B3BB69-23CF-44E3-9099-C40C66FF867C}">
                    <a14:compatExt spid="_x0000_s13431"/>
                  </a:ext>
                  <a:ext uri="{FF2B5EF4-FFF2-40B4-BE49-F238E27FC236}">
                    <a16:creationId xmlns:a16="http://schemas.microsoft.com/office/drawing/2014/main" id="{00000000-0008-0000-0400-000077340000}"/>
                  </a:ext>
                </a:extLst>
              </xdr:cNvPr>
              <xdr:cNvSpPr/>
            </xdr:nvSpPr>
            <xdr:spPr bwMode="auto">
              <a:xfrm>
                <a:off x="7429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32" name="Option Button 120" hidden="1">
                <a:extLst>
                  <a:ext uri="{63B3BB69-23CF-44E3-9099-C40C66FF867C}">
                    <a14:compatExt spid="_x0000_s13432"/>
                  </a:ext>
                  <a:ext uri="{FF2B5EF4-FFF2-40B4-BE49-F238E27FC236}">
                    <a16:creationId xmlns:a16="http://schemas.microsoft.com/office/drawing/2014/main" id="{00000000-0008-0000-0400-00007834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102</xdr:row>
          <xdr:rowOff>0</xdr:rowOff>
        </xdr:from>
        <xdr:to>
          <xdr:col>5</xdr:col>
          <xdr:colOff>800100</xdr:colOff>
          <xdr:row>103</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0424100"/>
              <a:ext cx="8001000" cy="476250"/>
              <a:chOff x="228600" y="40357494"/>
              <a:chExt cx="7981950" cy="476251"/>
            </a:xfrm>
          </xdr:grpSpPr>
          <xdr:sp macro="" textlink="">
            <xdr:nvSpPr>
              <xdr:cNvPr id="13433" name="Group Box 121" hidden="1">
                <a:extLst>
                  <a:ext uri="{63B3BB69-23CF-44E3-9099-C40C66FF867C}">
                    <a14:compatExt spid="_x0000_s13433"/>
                  </a:ext>
                  <a:ext uri="{FF2B5EF4-FFF2-40B4-BE49-F238E27FC236}">
                    <a16:creationId xmlns:a16="http://schemas.microsoft.com/office/drawing/2014/main" id="{00000000-0008-0000-0400-000079340000}"/>
                  </a:ext>
                </a:extLst>
              </xdr:cNvPr>
              <xdr:cNvSpPr/>
            </xdr:nvSpPr>
            <xdr:spPr bwMode="auto">
              <a:xfrm>
                <a:off x="228600" y="403574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34" name="Option Button 122" hidden="1">
                <a:extLst>
                  <a:ext uri="{63B3BB69-23CF-44E3-9099-C40C66FF867C}">
                    <a14:compatExt spid="_x0000_s13434"/>
                  </a:ext>
                  <a:ext uri="{FF2B5EF4-FFF2-40B4-BE49-F238E27FC236}">
                    <a16:creationId xmlns:a16="http://schemas.microsoft.com/office/drawing/2014/main" id="{00000000-0008-0000-0400-00007A340000}"/>
                  </a:ext>
                </a:extLst>
              </xdr:cNvPr>
              <xdr:cNvSpPr/>
            </xdr:nvSpPr>
            <xdr:spPr bwMode="auto">
              <a:xfrm>
                <a:off x="7429500" y="40557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35" name="Option Button 123" hidden="1">
                <a:extLst>
                  <a:ext uri="{63B3BB69-23CF-44E3-9099-C40C66FF867C}">
                    <a14:compatExt spid="_x0000_s13435"/>
                  </a:ext>
                  <a:ext uri="{FF2B5EF4-FFF2-40B4-BE49-F238E27FC236}">
                    <a16:creationId xmlns:a16="http://schemas.microsoft.com/office/drawing/2014/main" id="{00000000-0008-0000-0400-00007B340000}"/>
                  </a:ext>
                </a:extLst>
              </xdr:cNvPr>
              <xdr:cNvSpPr/>
            </xdr:nvSpPr>
            <xdr:spPr bwMode="auto">
              <a:xfrm>
                <a:off x="7429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36" name="Option Button 124" hidden="1">
                <a:extLst>
                  <a:ext uri="{63B3BB69-23CF-44E3-9099-C40C66FF867C}">
                    <a14:compatExt spid="_x0000_s13436"/>
                  </a:ext>
                  <a:ext uri="{FF2B5EF4-FFF2-40B4-BE49-F238E27FC236}">
                    <a16:creationId xmlns:a16="http://schemas.microsoft.com/office/drawing/2014/main" id="{00000000-0008-0000-0400-00007C340000}"/>
                  </a:ext>
                </a:extLst>
              </xdr:cNvPr>
              <xdr:cNvSpPr/>
            </xdr:nvSpPr>
            <xdr:spPr bwMode="auto">
              <a:xfrm>
                <a:off x="2857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1719500"/>
              <a:ext cx="8001000" cy="476250"/>
              <a:chOff x="228600" y="41652896"/>
              <a:chExt cx="7981950" cy="476251"/>
            </a:xfrm>
          </xdr:grpSpPr>
          <xdr:sp macro="" textlink="">
            <xdr:nvSpPr>
              <xdr:cNvPr id="13437" name="Group Box 125" hidden="1">
                <a:extLst>
                  <a:ext uri="{63B3BB69-23CF-44E3-9099-C40C66FF867C}">
                    <a14:compatExt spid="_x0000_s13437"/>
                  </a:ext>
                  <a:ext uri="{FF2B5EF4-FFF2-40B4-BE49-F238E27FC236}">
                    <a16:creationId xmlns:a16="http://schemas.microsoft.com/office/drawing/2014/main" id="{00000000-0008-0000-0400-00007D340000}"/>
                  </a:ext>
                </a:extLst>
              </xdr:cNvPr>
              <xdr:cNvSpPr/>
            </xdr:nvSpPr>
            <xdr:spPr bwMode="auto">
              <a:xfrm>
                <a:off x="228600" y="416528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38" name="Option Button 126" hidden="1">
                <a:extLst>
                  <a:ext uri="{63B3BB69-23CF-44E3-9099-C40C66FF867C}">
                    <a14:compatExt spid="_x0000_s13438"/>
                  </a:ext>
                  <a:ext uri="{FF2B5EF4-FFF2-40B4-BE49-F238E27FC236}">
                    <a16:creationId xmlns:a16="http://schemas.microsoft.com/office/drawing/2014/main" id="{00000000-0008-0000-0400-00007E34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39" name="Option Button 127" hidden="1">
                <a:extLst>
                  <a:ext uri="{63B3BB69-23CF-44E3-9099-C40C66FF867C}">
                    <a14:compatExt spid="_x0000_s13439"/>
                  </a:ext>
                  <a:ext uri="{FF2B5EF4-FFF2-40B4-BE49-F238E27FC236}">
                    <a16:creationId xmlns:a16="http://schemas.microsoft.com/office/drawing/2014/main" id="{00000000-0008-0000-0400-00007F340000}"/>
                  </a:ext>
                </a:extLst>
              </xdr:cNvPr>
              <xdr:cNvSpPr/>
            </xdr:nvSpPr>
            <xdr:spPr bwMode="auto">
              <a:xfrm>
                <a:off x="7429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40" name="Option Button 128" hidden="1">
                <a:extLst>
                  <a:ext uri="{63B3BB69-23CF-44E3-9099-C40C66FF867C}">
                    <a14:compatExt spid="_x0000_s13440"/>
                  </a:ext>
                  <a:ext uri="{FF2B5EF4-FFF2-40B4-BE49-F238E27FC236}">
                    <a16:creationId xmlns:a16="http://schemas.microsoft.com/office/drawing/2014/main" id="{00000000-0008-0000-0400-00008034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107</xdr:row>
          <xdr:rowOff>0</xdr:rowOff>
        </xdr:from>
        <xdr:to>
          <xdr:col>5</xdr:col>
          <xdr:colOff>800100</xdr:colOff>
          <xdr:row>108</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2195750"/>
              <a:ext cx="8001000" cy="476250"/>
              <a:chOff x="228600" y="42129147"/>
              <a:chExt cx="7981950" cy="476251"/>
            </a:xfrm>
          </xdr:grpSpPr>
          <xdr:sp macro="" textlink="">
            <xdr:nvSpPr>
              <xdr:cNvPr id="13441" name="Group Box 129" hidden="1">
                <a:extLst>
                  <a:ext uri="{63B3BB69-23CF-44E3-9099-C40C66FF867C}">
                    <a14:compatExt spid="_x0000_s13441"/>
                  </a:ext>
                  <a:ext uri="{FF2B5EF4-FFF2-40B4-BE49-F238E27FC236}">
                    <a16:creationId xmlns:a16="http://schemas.microsoft.com/office/drawing/2014/main" id="{00000000-0008-0000-0400-000081340000}"/>
                  </a:ext>
                </a:extLst>
              </xdr:cNvPr>
              <xdr:cNvSpPr/>
            </xdr:nvSpPr>
            <xdr:spPr bwMode="auto">
              <a:xfrm>
                <a:off x="228600" y="421291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42" name="Option Button 130" hidden="1">
                <a:extLst>
                  <a:ext uri="{63B3BB69-23CF-44E3-9099-C40C66FF867C}">
                    <a14:compatExt spid="_x0000_s13442"/>
                  </a:ext>
                  <a:ext uri="{FF2B5EF4-FFF2-40B4-BE49-F238E27FC236}">
                    <a16:creationId xmlns:a16="http://schemas.microsoft.com/office/drawing/2014/main" id="{00000000-0008-0000-0400-000082340000}"/>
                  </a:ext>
                </a:extLst>
              </xdr:cNvPr>
              <xdr:cNvSpPr/>
            </xdr:nvSpPr>
            <xdr:spPr bwMode="auto">
              <a:xfrm>
                <a:off x="7429500" y="4232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43" name="Option Button 131" hidden="1">
                <a:extLst>
                  <a:ext uri="{63B3BB69-23CF-44E3-9099-C40C66FF867C}">
                    <a14:compatExt spid="_x0000_s13443"/>
                  </a:ext>
                  <a:ext uri="{FF2B5EF4-FFF2-40B4-BE49-F238E27FC236}">
                    <a16:creationId xmlns:a16="http://schemas.microsoft.com/office/drawing/2014/main" id="{00000000-0008-0000-0400-000083340000}"/>
                  </a:ext>
                </a:extLst>
              </xdr:cNvPr>
              <xdr:cNvSpPr/>
            </xdr:nvSpPr>
            <xdr:spPr bwMode="auto">
              <a:xfrm>
                <a:off x="7429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44" name="Option Button 132" hidden="1">
                <a:extLst>
                  <a:ext uri="{63B3BB69-23CF-44E3-9099-C40C66FF867C}">
                    <a14:compatExt spid="_x0000_s13444"/>
                  </a:ext>
                  <a:ext uri="{FF2B5EF4-FFF2-40B4-BE49-F238E27FC236}">
                    <a16:creationId xmlns:a16="http://schemas.microsoft.com/office/drawing/2014/main" id="{00000000-0008-0000-0400-000084340000}"/>
                  </a:ext>
                </a:extLst>
              </xdr:cNvPr>
              <xdr:cNvSpPr/>
            </xdr:nvSpPr>
            <xdr:spPr bwMode="auto">
              <a:xfrm>
                <a:off x="2857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13445" name="Group Box 133" hidden="1">
                <a:extLst>
                  <a:ext uri="{63B3BB69-23CF-44E3-9099-C40C66FF867C}">
                    <a14:compatExt spid="_x0000_s13445"/>
                  </a:ext>
                  <a:ext uri="{FF2B5EF4-FFF2-40B4-BE49-F238E27FC236}">
                    <a16:creationId xmlns:a16="http://schemas.microsoft.com/office/drawing/2014/main" id="{00000000-0008-0000-0400-00008534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46" name="Option Button 134" hidden="1">
                <a:extLst>
                  <a:ext uri="{63B3BB69-23CF-44E3-9099-C40C66FF867C}">
                    <a14:compatExt spid="_x0000_s13446"/>
                  </a:ext>
                  <a:ext uri="{FF2B5EF4-FFF2-40B4-BE49-F238E27FC236}">
                    <a16:creationId xmlns:a16="http://schemas.microsoft.com/office/drawing/2014/main" id="{00000000-0008-0000-0400-00008634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47" name="Option Button 135" hidden="1">
                <a:extLst>
                  <a:ext uri="{63B3BB69-23CF-44E3-9099-C40C66FF867C}">
                    <a14:compatExt spid="_x0000_s13447"/>
                  </a:ext>
                  <a:ext uri="{FF2B5EF4-FFF2-40B4-BE49-F238E27FC236}">
                    <a16:creationId xmlns:a16="http://schemas.microsoft.com/office/drawing/2014/main" id="{00000000-0008-0000-0400-000087340000}"/>
                  </a:ext>
                </a:extLst>
              </xdr:cNvPr>
              <xdr:cNvSpPr/>
            </xdr:nvSpPr>
            <xdr:spPr bwMode="auto">
              <a:xfrm>
                <a:off x="7429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48" name="Option Button 136" hidden="1">
                <a:extLst>
                  <a:ext uri="{63B3BB69-23CF-44E3-9099-C40C66FF867C}">
                    <a14:compatExt spid="_x0000_s13448"/>
                  </a:ext>
                  <a:ext uri="{FF2B5EF4-FFF2-40B4-BE49-F238E27FC236}">
                    <a16:creationId xmlns:a16="http://schemas.microsoft.com/office/drawing/2014/main" id="{00000000-0008-0000-0400-00008834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13449" name="Group Box 137" hidden="1">
                <a:extLst>
                  <a:ext uri="{63B3BB69-23CF-44E3-9099-C40C66FF867C}">
                    <a14:compatExt spid="_x0000_s13449"/>
                  </a:ext>
                  <a:ext uri="{FF2B5EF4-FFF2-40B4-BE49-F238E27FC236}">
                    <a16:creationId xmlns:a16="http://schemas.microsoft.com/office/drawing/2014/main" id="{00000000-0008-0000-0400-00008934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50" name="Option Button 138" hidden="1">
                <a:extLst>
                  <a:ext uri="{63B3BB69-23CF-44E3-9099-C40C66FF867C}">
                    <a14:compatExt spid="_x0000_s13450"/>
                  </a:ext>
                  <a:ext uri="{FF2B5EF4-FFF2-40B4-BE49-F238E27FC236}">
                    <a16:creationId xmlns:a16="http://schemas.microsoft.com/office/drawing/2014/main" id="{00000000-0008-0000-0400-00008A34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51" name="Option Button 139" hidden="1">
                <a:extLst>
                  <a:ext uri="{63B3BB69-23CF-44E3-9099-C40C66FF867C}">
                    <a14:compatExt spid="_x0000_s13451"/>
                  </a:ext>
                  <a:ext uri="{FF2B5EF4-FFF2-40B4-BE49-F238E27FC236}">
                    <a16:creationId xmlns:a16="http://schemas.microsoft.com/office/drawing/2014/main" id="{00000000-0008-0000-0400-00008B340000}"/>
                  </a:ext>
                </a:extLst>
              </xdr:cNvPr>
              <xdr:cNvSpPr/>
            </xdr:nvSpPr>
            <xdr:spPr bwMode="auto">
              <a:xfrm>
                <a:off x="7429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52" name="Option Button 140" hidden="1">
                <a:extLst>
                  <a:ext uri="{63B3BB69-23CF-44E3-9099-C40C66FF867C}">
                    <a14:compatExt spid="_x0000_s13452"/>
                  </a:ext>
                  <a:ext uri="{FF2B5EF4-FFF2-40B4-BE49-F238E27FC236}">
                    <a16:creationId xmlns:a16="http://schemas.microsoft.com/office/drawing/2014/main" id="{00000000-0008-0000-0400-00008C34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49149000"/>
              <a:ext cx="8001000" cy="476250"/>
              <a:chOff x="228600" y="49044309"/>
              <a:chExt cx="7981950" cy="476251"/>
            </a:xfrm>
          </xdr:grpSpPr>
          <xdr:sp macro="" textlink="">
            <xdr:nvSpPr>
              <xdr:cNvPr id="13453" name="Group Box 141" hidden="1">
                <a:extLst>
                  <a:ext uri="{63B3BB69-23CF-44E3-9099-C40C66FF867C}">
                    <a14:compatExt spid="_x0000_s13453"/>
                  </a:ext>
                  <a:ext uri="{FF2B5EF4-FFF2-40B4-BE49-F238E27FC236}">
                    <a16:creationId xmlns:a16="http://schemas.microsoft.com/office/drawing/2014/main" id="{00000000-0008-0000-0400-00008D34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54" name="Option Button 142" hidden="1">
                <a:extLst>
                  <a:ext uri="{63B3BB69-23CF-44E3-9099-C40C66FF867C}">
                    <a14:compatExt spid="_x0000_s13454"/>
                  </a:ext>
                  <a:ext uri="{FF2B5EF4-FFF2-40B4-BE49-F238E27FC236}">
                    <a16:creationId xmlns:a16="http://schemas.microsoft.com/office/drawing/2014/main" id="{00000000-0008-0000-0400-00008E34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55" name="Option Button 143" hidden="1">
                <a:extLst>
                  <a:ext uri="{63B3BB69-23CF-44E3-9099-C40C66FF867C}">
                    <a14:compatExt spid="_x0000_s13455"/>
                  </a:ext>
                  <a:ext uri="{FF2B5EF4-FFF2-40B4-BE49-F238E27FC236}">
                    <a16:creationId xmlns:a16="http://schemas.microsoft.com/office/drawing/2014/main" id="{00000000-0008-0000-0400-00008F340000}"/>
                  </a:ext>
                </a:extLst>
              </xdr:cNvPr>
              <xdr:cNvSpPr/>
            </xdr:nvSpPr>
            <xdr:spPr bwMode="auto">
              <a:xfrm>
                <a:off x="7429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56" name="Option Button 144" hidden="1">
                <a:extLst>
                  <a:ext uri="{63B3BB69-23CF-44E3-9099-C40C66FF867C}">
                    <a14:compatExt spid="_x0000_s13456"/>
                  </a:ext>
                  <a:ext uri="{FF2B5EF4-FFF2-40B4-BE49-F238E27FC236}">
                    <a16:creationId xmlns:a16="http://schemas.microsoft.com/office/drawing/2014/main" id="{00000000-0008-0000-0400-00009034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126</xdr:row>
          <xdr:rowOff>0</xdr:rowOff>
        </xdr:from>
        <xdr:to>
          <xdr:col>5</xdr:col>
          <xdr:colOff>800100</xdr:colOff>
          <xdr:row>127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49625250"/>
              <a:ext cx="8001000" cy="476250"/>
              <a:chOff x="228600" y="49520560"/>
              <a:chExt cx="7981950" cy="476251"/>
            </a:xfrm>
          </xdr:grpSpPr>
          <xdr:sp macro="" textlink="">
            <xdr:nvSpPr>
              <xdr:cNvPr id="13457" name="Group Box 145" hidden="1">
                <a:extLst>
                  <a:ext uri="{63B3BB69-23CF-44E3-9099-C40C66FF867C}">
                    <a14:compatExt spid="_x0000_s13457"/>
                  </a:ext>
                  <a:ext uri="{FF2B5EF4-FFF2-40B4-BE49-F238E27FC236}">
                    <a16:creationId xmlns:a16="http://schemas.microsoft.com/office/drawing/2014/main" id="{00000000-0008-0000-0400-000091340000}"/>
                  </a:ext>
                </a:extLst>
              </xdr:cNvPr>
              <xdr:cNvSpPr/>
            </xdr:nvSpPr>
            <xdr:spPr bwMode="auto">
              <a:xfrm>
                <a:off x="228600" y="495205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58" name="Option Button 146" hidden="1">
                <a:extLst>
                  <a:ext uri="{63B3BB69-23CF-44E3-9099-C40C66FF867C}">
                    <a14:compatExt spid="_x0000_s13458"/>
                  </a:ext>
                  <a:ext uri="{FF2B5EF4-FFF2-40B4-BE49-F238E27FC236}">
                    <a16:creationId xmlns:a16="http://schemas.microsoft.com/office/drawing/2014/main" id="{00000000-0008-0000-0400-000092340000}"/>
                  </a:ext>
                </a:extLst>
              </xdr:cNvPr>
              <xdr:cNvSpPr/>
            </xdr:nvSpPr>
            <xdr:spPr bwMode="auto">
              <a:xfrm>
                <a:off x="7429500" y="4972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59" name="Option Button 147" hidden="1">
                <a:extLst>
                  <a:ext uri="{63B3BB69-23CF-44E3-9099-C40C66FF867C}">
                    <a14:compatExt spid="_x0000_s13459"/>
                  </a:ext>
                  <a:ext uri="{FF2B5EF4-FFF2-40B4-BE49-F238E27FC236}">
                    <a16:creationId xmlns:a16="http://schemas.microsoft.com/office/drawing/2014/main" id="{00000000-0008-0000-0400-000093340000}"/>
                  </a:ext>
                </a:extLst>
              </xdr:cNvPr>
              <xdr:cNvSpPr/>
            </xdr:nvSpPr>
            <xdr:spPr bwMode="auto">
              <a:xfrm>
                <a:off x="742950" y="4972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60" name="Option Button 148" hidden="1">
                <a:extLst>
                  <a:ext uri="{63B3BB69-23CF-44E3-9099-C40C66FF867C}">
                    <a14:compatExt spid="_x0000_s13460"/>
                  </a:ext>
                  <a:ext uri="{FF2B5EF4-FFF2-40B4-BE49-F238E27FC236}">
                    <a16:creationId xmlns:a16="http://schemas.microsoft.com/office/drawing/2014/main" id="{00000000-0008-0000-0400-000094340000}"/>
                  </a:ext>
                </a:extLst>
              </xdr:cNvPr>
              <xdr:cNvSpPr/>
            </xdr:nvSpPr>
            <xdr:spPr bwMode="auto">
              <a:xfrm>
                <a:off x="285750" y="4972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127</xdr:row>
          <xdr:rowOff>0</xdr:rowOff>
        </xdr:from>
        <xdr:to>
          <xdr:col>5</xdr:col>
          <xdr:colOff>800100</xdr:colOff>
          <xdr:row>128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0101500"/>
              <a:ext cx="8001000" cy="476250"/>
              <a:chOff x="228600" y="49996811"/>
              <a:chExt cx="7981950" cy="476251"/>
            </a:xfrm>
          </xdr:grpSpPr>
          <xdr:sp macro="" textlink="">
            <xdr:nvSpPr>
              <xdr:cNvPr id="13461" name="Group Box 149" hidden="1">
                <a:extLst>
                  <a:ext uri="{63B3BB69-23CF-44E3-9099-C40C66FF867C}">
                    <a14:compatExt spid="_x0000_s13461"/>
                  </a:ext>
                  <a:ext uri="{FF2B5EF4-FFF2-40B4-BE49-F238E27FC236}">
                    <a16:creationId xmlns:a16="http://schemas.microsoft.com/office/drawing/2014/main" id="{00000000-0008-0000-0400-000095340000}"/>
                  </a:ext>
                </a:extLst>
              </xdr:cNvPr>
              <xdr:cNvSpPr/>
            </xdr:nvSpPr>
            <xdr:spPr bwMode="auto">
              <a:xfrm>
                <a:off x="228600" y="4999681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62" name="Option Button 150" hidden="1">
                <a:extLst>
                  <a:ext uri="{63B3BB69-23CF-44E3-9099-C40C66FF867C}">
                    <a14:compatExt spid="_x0000_s13462"/>
                  </a:ext>
                  <a:ext uri="{FF2B5EF4-FFF2-40B4-BE49-F238E27FC236}">
                    <a16:creationId xmlns:a16="http://schemas.microsoft.com/office/drawing/2014/main" id="{00000000-0008-0000-0400-000096340000}"/>
                  </a:ext>
                </a:extLst>
              </xdr:cNvPr>
              <xdr:cNvSpPr/>
            </xdr:nvSpPr>
            <xdr:spPr bwMode="auto">
              <a:xfrm>
                <a:off x="7429500" y="5019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63" name="Option Button 151" hidden="1">
                <a:extLst>
                  <a:ext uri="{63B3BB69-23CF-44E3-9099-C40C66FF867C}">
                    <a14:compatExt spid="_x0000_s13463"/>
                  </a:ext>
                  <a:ext uri="{FF2B5EF4-FFF2-40B4-BE49-F238E27FC236}">
                    <a16:creationId xmlns:a16="http://schemas.microsoft.com/office/drawing/2014/main" id="{00000000-0008-0000-0400-000097340000}"/>
                  </a:ext>
                </a:extLst>
              </xdr:cNvPr>
              <xdr:cNvSpPr/>
            </xdr:nvSpPr>
            <xdr:spPr bwMode="auto">
              <a:xfrm>
                <a:off x="742950" y="5019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64" name="Option Button 152" hidden="1">
                <a:extLst>
                  <a:ext uri="{63B3BB69-23CF-44E3-9099-C40C66FF867C}">
                    <a14:compatExt spid="_x0000_s13464"/>
                  </a:ext>
                  <a:ext uri="{FF2B5EF4-FFF2-40B4-BE49-F238E27FC236}">
                    <a16:creationId xmlns:a16="http://schemas.microsoft.com/office/drawing/2014/main" id="{00000000-0008-0000-0400-000098340000}"/>
                  </a:ext>
                </a:extLst>
              </xdr:cNvPr>
              <xdr:cNvSpPr/>
            </xdr:nvSpPr>
            <xdr:spPr bwMode="auto">
              <a:xfrm>
                <a:off x="285750" y="5019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128</xdr:row>
          <xdr:rowOff>0</xdr:rowOff>
        </xdr:from>
        <xdr:to>
          <xdr:col>5</xdr:col>
          <xdr:colOff>800100</xdr:colOff>
          <xdr:row>129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0577750"/>
              <a:ext cx="8001000" cy="476250"/>
              <a:chOff x="228600" y="50473062"/>
              <a:chExt cx="7981950" cy="476251"/>
            </a:xfrm>
          </xdr:grpSpPr>
          <xdr:sp macro="" textlink="">
            <xdr:nvSpPr>
              <xdr:cNvPr id="13465" name="Group Box 153" hidden="1">
                <a:extLst>
                  <a:ext uri="{63B3BB69-23CF-44E3-9099-C40C66FF867C}">
                    <a14:compatExt spid="_x0000_s13465"/>
                  </a:ext>
                  <a:ext uri="{FF2B5EF4-FFF2-40B4-BE49-F238E27FC236}">
                    <a16:creationId xmlns:a16="http://schemas.microsoft.com/office/drawing/2014/main" id="{00000000-0008-0000-0400-000099340000}"/>
                  </a:ext>
                </a:extLst>
              </xdr:cNvPr>
              <xdr:cNvSpPr/>
            </xdr:nvSpPr>
            <xdr:spPr bwMode="auto">
              <a:xfrm>
                <a:off x="228600" y="5047306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66" name="Option Button 154" hidden="1">
                <a:extLst>
                  <a:ext uri="{63B3BB69-23CF-44E3-9099-C40C66FF867C}">
                    <a14:compatExt spid="_x0000_s13466"/>
                  </a:ext>
                  <a:ext uri="{FF2B5EF4-FFF2-40B4-BE49-F238E27FC236}">
                    <a16:creationId xmlns:a16="http://schemas.microsoft.com/office/drawing/2014/main" id="{00000000-0008-0000-0400-00009A340000}"/>
                  </a:ext>
                </a:extLst>
              </xdr:cNvPr>
              <xdr:cNvSpPr/>
            </xdr:nvSpPr>
            <xdr:spPr bwMode="auto">
              <a:xfrm>
                <a:off x="7429500" y="50673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67" name="Option Button 155" hidden="1">
                <a:extLst>
                  <a:ext uri="{63B3BB69-23CF-44E3-9099-C40C66FF867C}">
                    <a14:compatExt spid="_x0000_s13467"/>
                  </a:ext>
                  <a:ext uri="{FF2B5EF4-FFF2-40B4-BE49-F238E27FC236}">
                    <a16:creationId xmlns:a16="http://schemas.microsoft.com/office/drawing/2014/main" id="{00000000-0008-0000-0400-00009B340000}"/>
                  </a:ext>
                </a:extLst>
              </xdr:cNvPr>
              <xdr:cNvSpPr/>
            </xdr:nvSpPr>
            <xdr:spPr bwMode="auto">
              <a:xfrm>
                <a:off x="742950" y="5067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68" name="Option Button 156" hidden="1">
                <a:extLst>
                  <a:ext uri="{63B3BB69-23CF-44E3-9099-C40C66FF867C}">
                    <a14:compatExt spid="_x0000_s13468"/>
                  </a:ext>
                  <a:ext uri="{FF2B5EF4-FFF2-40B4-BE49-F238E27FC236}">
                    <a16:creationId xmlns:a16="http://schemas.microsoft.com/office/drawing/2014/main" id="{00000000-0008-0000-0400-00009C340000}"/>
                  </a:ext>
                </a:extLst>
              </xdr:cNvPr>
              <xdr:cNvSpPr/>
            </xdr:nvSpPr>
            <xdr:spPr bwMode="auto">
              <a:xfrm>
                <a:off x="285750" y="5067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13469" name="Group Box 157" hidden="1">
                <a:extLst>
                  <a:ext uri="{63B3BB69-23CF-44E3-9099-C40C66FF867C}">
                    <a14:compatExt spid="_x0000_s13469"/>
                  </a:ext>
                  <a:ext uri="{FF2B5EF4-FFF2-40B4-BE49-F238E27FC236}">
                    <a16:creationId xmlns:a16="http://schemas.microsoft.com/office/drawing/2014/main" id="{00000000-0008-0000-0400-00009D34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70" name="Option Button 158" hidden="1">
                <a:extLst>
                  <a:ext uri="{63B3BB69-23CF-44E3-9099-C40C66FF867C}">
                    <a14:compatExt spid="_x0000_s13470"/>
                  </a:ext>
                  <a:ext uri="{FF2B5EF4-FFF2-40B4-BE49-F238E27FC236}">
                    <a16:creationId xmlns:a16="http://schemas.microsoft.com/office/drawing/2014/main" id="{00000000-0008-0000-0400-00009E34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71" name="Option Button 159" hidden="1">
                <a:extLst>
                  <a:ext uri="{63B3BB69-23CF-44E3-9099-C40C66FF867C}">
                    <a14:compatExt spid="_x0000_s13471"/>
                  </a:ext>
                  <a:ext uri="{FF2B5EF4-FFF2-40B4-BE49-F238E27FC236}">
                    <a16:creationId xmlns:a16="http://schemas.microsoft.com/office/drawing/2014/main" id="{00000000-0008-0000-0400-00009F340000}"/>
                  </a:ext>
                </a:extLst>
              </xdr:cNvPr>
              <xdr:cNvSpPr/>
            </xdr:nvSpPr>
            <xdr:spPr bwMode="auto">
              <a:xfrm>
                <a:off x="7429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72" name="Option Button 160" hidden="1">
                <a:extLst>
                  <a:ext uri="{63B3BB69-23CF-44E3-9099-C40C66FF867C}">
                    <a14:compatExt spid="_x0000_s13472"/>
                  </a:ext>
                  <a:ext uri="{FF2B5EF4-FFF2-40B4-BE49-F238E27FC236}">
                    <a16:creationId xmlns:a16="http://schemas.microsoft.com/office/drawing/2014/main" id="{00000000-0008-0000-0400-0000A034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55892700"/>
              <a:ext cx="8001000" cy="476250"/>
              <a:chOff x="228600" y="55768971"/>
              <a:chExt cx="7981950" cy="476251"/>
            </a:xfrm>
          </xdr:grpSpPr>
          <xdr:sp macro="" textlink="">
            <xdr:nvSpPr>
              <xdr:cNvPr id="13473" name="Group Box 161" hidden="1">
                <a:extLst>
                  <a:ext uri="{63B3BB69-23CF-44E3-9099-C40C66FF867C}">
                    <a14:compatExt spid="_x0000_s13473"/>
                  </a:ext>
                  <a:ext uri="{FF2B5EF4-FFF2-40B4-BE49-F238E27FC236}">
                    <a16:creationId xmlns:a16="http://schemas.microsoft.com/office/drawing/2014/main" id="{00000000-0008-0000-0400-0000A1340000}"/>
                  </a:ext>
                </a:extLst>
              </xdr:cNvPr>
              <xdr:cNvSpPr/>
            </xdr:nvSpPr>
            <xdr:spPr bwMode="auto">
              <a:xfrm>
                <a:off x="228600" y="557689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74" name="Option Button 162" hidden="1">
                <a:extLst>
                  <a:ext uri="{63B3BB69-23CF-44E3-9099-C40C66FF867C}">
                    <a14:compatExt spid="_x0000_s13474"/>
                  </a:ext>
                  <a:ext uri="{FF2B5EF4-FFF2-40B4-BE49-F238E27FC236}">
                    <a16:creationId xmlns:a16="http://schemas.microsoft.com/office/drawing/2014/main" id="{00000000-0008-0000-0400-0000A234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75" name="Option Button 163" hidden="1">
                <a:extLst>
                  <a:ext uri="{63B3BB69-23CF-44E3-9099-C40C66FF867C}">
                    <a14:compatExt spid="_x0000_s13475"/>
                  </a:ext>
                  <a:ext uri="{FF2B5EF4-FFF2-40B4-BE49-F238E27FC236}">
                    <a16:creationId xmlns:a16="http://schemas.microsoft.com/office/drawing/2014/main" id="{00000000-0008-0000-0400-0000A3340000}"/>
                  </a:ext>
                </a:extLst>
              </xdr:cNvPr>
              <xdr:cNvSpPr/>
            </xdr:nvSpPr>
            <xdr:spPr bwMode="auto">
              <a:xfrm>
                <a:off x="7429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76" name="Option Button 164" hidden="1">
                <a:extLst>
                  <a:ext uri="{63B3BB69-23CF-44E3-9099-C40C66FF867C}">
                    <a14:compatExt spid="_x0000_s13476"/>
                  </a:ext>
                  <a:ext uri="{FF2B5EF4-FFF2-40B4-BE49-F238E27FC236}">
                    <a16:creationId xmlns:a16="http://schemas.microsoft.com/office/drawing/2014/main" id="{00000000-0008-0000-0400-0000A434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56368950"/>
              <a:ext cx="8001000" cy="476250"/>
              <a:chOff x="228600" y="56245222"/>
              <a:chExt cx="7981950" cy="476251"/>
            </a:xfrm>
          </xdr:grpSpPr>
          <xdr:sp macro="" textlink="">
            <xdr:nvSpPr>
              <xdr:cNvPr id="13477" name="Group Box 165" hidden="1">
                <a:extLst>
                  <a:ext uri="{63B3BB69-23CF-44E3-9099-C40C66FF867C}">
                    <a14:compatExt spid="_x0000_s13477"/>
                  </a:ext>
                  <a:ext uri="{FF2B5EF4-FFF2-40B4-BE49-F238E27FC236}">
                    <a16:creationId xmlns:a16="http://schemas.microsoft.com/office/drawing/2014/main" id="{00000000-0008-0000-0400-0000A5340000}"/>
                  </a:ext>
                </a:extLst>
              </xdr:cNvPr>
              <xdr:cNvSpPr/>
            </xdr:nvSpPr>
            <xdr:spPr bwMode="auto">
              <a:xfrm>
                <a:off x="228600" y="562452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78" name="Option Button 166" hidden="1">
                <a:extLst>
                  <a:ext uri="{63B3BB69-23CF-44E3-9099-C40C66FF867C}">
                    <a14:compatExt spid="_x0000_s13478"/>
                  </a:ext>
                  <a:ext uri="{FF2B5EF4-FFF2-40B4-BE49-F238E27FC236}">
                    <a16:creationId xmlns:a16="http://schemas.microsoft.com/office/drawing/2014/main" id="{00000000-0008-0000-0400-0000A6340000}"/>
                  </a:ext>
                </a:extLst>
              </xdr:cNvPr>
              <xdr:cNvSpPr/>
            </xdr:nvSpPr>
            <xdr:spPr bwMode="auto">
              <a:xfrm>
                <a:off x="7429500" y="564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79" name="Option Button 167" hidden="1">
                <a:extLst>
                  <a:ext uri="{63B3BB69-23CF-44E3-9099-C40C66FF867C}">
                    <a14:compatExt spid="_x0000_s13479"/>
                  </a:ext>
                  <a:ext uri="{FF2B5EF4-FFF2-40B4-BE49-F238E27FC236}">
                    <a16:creationId xmlns:a16="http://schemas.microsoft.com/office/drawing/2014/main" id="{00000000-0008-0000-0400-0000A7340000}"/>
                  </a:ext>
                </a:extLst>
              </xdr:cNvPr>
              <xdr:cNvSpPr/>
            </xdr:nvSpPr>
            <xdr:spPr bwMode="auto">
              <a:xfrm>
                <a:off x="742950" y="564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80" name="Option Button 168" hidden="1">
                <a:extLst>
                  <a:ext uri="{63B3BB69-23CF-44E3-9099-C40C66FF867C}">
                    <a14:compatExt spid="_x0000_s13480"/>
                  </a:ext>
                  <a:ext uri="{FF2B5EF4-FFF2-40B4-BE49-F238E27FC236}">
                    <a16:creationId xmlns:a16="http://schemas.microsoft.com/office/drawing/2014/main" id="{00000000-0008-0000-0400-0000A8340000}"/>
                  </a:ext>
                </a:extLst>
              </xdr:cNvPr>
              <xdr:cNvSpPr/>
            </xdr:nvSpPr>
            <xdr:spPr bwMode="auto">
              <a:xfrm>
                <a:off x="285750" y="564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142</xdr:row>
          <xdr:rowOff>0</xdr:rowOff>
        </xdr:from>
        <xdr:to>
          <xdr:col>5</xdr:col>
          <xdr:colOff>800100</xdr:colOff>
          <xdr:row>143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56845200"/>
              <a:ext cx="8001000" cy="476250"/>
              <a:chOff x="228600" y="56721472"/>
              <a:chExt cx="7981950" cy="476251"/>
            </a:xfrm>
          </xdr:grpSpPr>
          <xdr:sp macro="" textlink="">
            <xdr:nvSpPr>
              <xdr:cNvPr id="13481" name="Group Box 169" hidden="1">
                <a:extLst>
                  <a:ext uri="{63B3BB69-23CF-44E3-9099-C40C66FF867C}">
                    <a14:compatExt spid="_x0000_s13481"/>
                  </a:ext>
                  <a:ext uri="{FF2B5EF4-FFF2-40B4-BE49-F238E27FC236}">
                    <a16:creationId xmlns:a16="http://schemas.microsoft.com/office/drawing/2014/main" id="{00000000-0008-0000-0400-0000A9340000}"/>
                  </a:ext>
                </a:extLst>
              </xdr:cNvPr>
              <xdr:cNvSpPr/>
            </xdr:nvSpPr>
            <xdr:spPr bwMode="auto">
              <a:xfrm>
                <a:off x="228600" y="5672147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82" name="Option Button 170" hidden="1">
                <a:extLst>
                  <a:ext uri="{63B3BB69-23CF-44E3-9099-C40C66FF867C}">
                    <a14:compatExt spid="_x0000_s13482"/>
                  </a:ext>
                  <a:ext uri="{FF2B5EF4-FFF2-40B4-BE49-F238E27FC236}">
                    <a16:creationId xmlns:a16="http://schemas.microsoft.com/office/drawing/2014/main" id="{00000000-0008-0000-0400-0000AA340000}"/>
                  </a:ext>
                </a:extLst>
              </xdr:cNvPr>
              <xdr:cNvSpPr/>
            </xdr:nvSpPr>
            <xdr:spPr bwMode="auto">
              <a:xfrm>
                <a:off x="7429500" y="569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83" name="Option Button 171" hidden="1">
                <a:extLst>
                  <a:ext uri="{63B3BB69-23CF-44E3-9099-C40C66FF867C}">
                    <a14:compatExt spid="_x0000_s13483"/>
                  </a:ext>
                  <a:ext uri="{FF2B5EF4-FFF2-40B4-BE49-F238E27FC236}">
                    <a16:creationId xmlns:a16="http://schemas.microsoft.com/office/drawing/2014/main" id="{00000000-0008-0000-0400-0000AB340000}"/>
                  </a:ext>
                </a:extLst>
              </xdr:cNvPr>
              <xdr:cNvSpPr/>
            </xdr:nvSpPr>
            <xdr:spPr bwMode="auto">
              <a:xfrm>
                <a:off x="742950" y="569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84" name="Option Button 172" hidden="1">
                <a:extLst>
                  <a:ext uri="{63B3BB69-23CF-44E3-9099-C40C66FF867C}">
                    <a14:compatExt spid="_x0000_s13484"/>
                  </a:ext>
                  <a:ext uri="{FF2B5EF4-FFF2-40B4-BE49-F238E27FC236}">
                    <a16:creationId xmlns:a16="http://schemas.microsoft.com/office/drawing/2014/main" id="{00000000-0008-0000-0400-0000AC340000}"/>
                  </a:ext>
                </a:extLst>
              </xdr:cNvPr>
              <xdr:cNvSpPr/>
            </xdr:nvSpPr>
            <xdr:spPr bwMode="auto">
              <a:xfrm>
                <a:off x="285750" y="569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13485" name="Group Box 173" hidden="1">
                <a:extLst>
                  <a:ext uri="{63B3BB69-23CF-44E3-9099-C40C66FF867C}">
                    <a14:compatExt spid="_x0000_s13485"/>
                  </a:ext>
                  <a:ext uri="{FF2B5EF4-FFF2-40B4-BE49-F238E27FC236}">
                    <a16:creationId xmlns:a16="http://schemas.microsoft.com/office/drawing/2014/main" id="{00000000-0008-0000-0400-0000AD34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3486" name="Option Button 174" hidden="1">
                <a:extLst>
                  <a:ext uri="{63B3BB69-23CF-44E3-9099-C40C66FF867C}">
                    <a14:compatExt spid="_x0000_s13486"/>
                  </a:ext>
                  <a:ext uri="{FF2B5EF4-FFF2-40B4-BE49-F238E27FC236}">
                    <a16:creationId xmlns:a16="http://schemas.microsoft.com/office/drawing/2014/main" id="{00000000-0008-0000-0400-0000AE34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87" name="Option Button 175" hidden="1">
                <a:extLst>
                  <a:ext uri="{63B3BB69-23CF-44E3-9099-C40C66FF867C}">
                    <a14:compatExt spid="_x0000_s13487"/>
                  </a:ext>
                  <a:ext uri="{FF2B5EF4-FFF2-40B4-BE49-F238E27FC236}">
                    <a16:creationId xmlns:a16="http://schemas.microsoft.com/office/drawing/2014/main" id="{00000000-0008-0000-0400-0000AF340000}"/>
                  </a:ext>
                </a:extLst>
              </xdr:cNvPr>
              <xdr:cNvSpPr/>
            </xdr:nvSpPr>
            <xdr:spPr bwMode="auto">
              <a:xfrm>
                <a:off x="7429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88" name="Option Button 176" hidden="1">
                <a:extLst>
                  <a:ext uri="{63B3BB69-23CF-44E3-9099-C40C66FF867C}">
                    <a14:compatExt spid="_x0000_s13488"/>
                  </a:ext>
                  <a:ext uri="{FF2B5EF4-FFF2-40B4-BE49-F238E27FC236}">
                    <a16:creationId xmlns:a16="http://schemas.microsoft.com/office/drawing/2014/main" id="{00000000-0008-0000-0400-0000B034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2160150"/>
              <a:ext cx="8001000" cy="476250"/>
              <a:chOff x="228600" y="62017382"/>
              <a:chExt cx="7981950" cy="476251"/>
            </a:xfrm>
          </xdr:grpSpPr>
          <xdr:sp macro="" textlink="">
            <xdr:nvSpPr>
              <xdr:cNvPr id="13489" name="Group Box 177" hidden="1">
                <a:extLst>
                  <a:ext uri="{63B3BB69-23CF-44E3-9099-C40C66FF867C}">
                    <a14:compatExt spid="_x0000_s13489"/>
                  </a:ext>
                  <a:ext uri="{FF2B5EF4-FFF2-40B4-BE49-F238E27FC236}">
                    <a16:creationId xmlns:a16="http://schemas.microsoft.com/office/drawing/2014/main" id="{00000000-0008-0000-0400-0000B1340000}"/>
                  </a:ext>
                </a:extLst>
              </xdr:cNvPr>
              <xdr:cNvSpPr/>
            </xdr:nvSpPr>
            <xdr:spPr bwMode="auto">
              <a:xfrm>
                <a:off x="228600" y="620173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90" name="Option Button 178" hidden="1">
                <a:extLst>
                  <a:ext uri="{63B3BB69-23CF-44E3-9099-C40C66FF867C}">
                    <a14:compatExt spid="_x0000_s13490"/>
                  </a:ext>
                  <a:ext uri="{FF2B5EF4-FFF2-40B4-BE49-F238E27FC236}">
                    <a16:creationId xmlns:a16="http://schemas.microsoft.com/office/drawing/2014/main" id="{00000000-0008-0000-0400-0000B234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91" name="Option Button 179" hidden="1">
                <a:extLst>
                  <a:ext uri="{63B3BB69-23CF-44E3-9099-C40C66FF867C}">
                    <a14:compatExt spid="_x0000_s13491"/>
                  </a:ext>
                  <a:ext uri="{FF2B5EF4-FFF2-40B4-BE49-F238E27FC236}">
                    <a16:creationId xmlns:a16="http://schemas.microsoft.com/office/drawing/2014/main" id="{00000000-0008-0000-0400-0000B3340000}"/>
                  </a:ext>
                </a:extLst>
              </xdr:cNvPr>
              <xdr:cNvSpPr/>
            </xdr:nvSpPr>
            <xdr:spPr bwMode="auto">
              <a:xfrm>
                <a:off x="7429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92" name="Option Button 180" hidden="1">
                <a:extLst>
                  <a:ext uri="{63B3BB69-23CF-44E3-9099-C40C66FF867C}">
                    <a14:compatExt spid="_x0000_s13492"/>
                  </a:ext>
                  <a:ext uri="{FF2B5EF4-FFF2-40B4-BE49-F238E27FC236}">
                    <a16:creationId xmlns:a16="http://schemas.microsoft.com/office/drawing/2014/main" id="{00000000-0008-0000-0400-0000B434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155</xdr:row>
          <xdr:rowOff>0</xdr:rowOff>
        </xdr:from>
        <xdr:to>
          <xdr:col>5</xdr:col>
          <xdr:colOff>800100</xdr:colOff>
          <xdr:row>156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2636400"/>
              <a:ext cx="8001000" cy="476250"/>
              <a:chOff x="228600" y="62493632"/>
              <a:chExt cx="7981950" cy="476251"/>
            </a:xfrm>
          </xdr:grpSpPr>
          <xdr:sp macro="" textlink="">
            <xdr:nvSpPr>
              <xdr:cNvPr id="13493" name="Group Box 181" hidden="1">
                <a:extLst>
                  <a:ext uri="{63B3BB69-23CF-44E3-9099-C40C66FF867C}">
                    <a14:compatExt spid="_x0000_s13493"/>
                  </a:ext>
                  <a:ext uri="{FF2B5EF4-FFF2-40B4-BE49-F238E27FC236}">
                    <a16:creationId xmlns:a16="http://schemas.microsoft.com/office/drawing/2014/main" id="{00000000-0008-0000-0400-0000B5340000}"/>
                  </a:ext>
                </a:extLst>
              </xdr:cNvPr>
              <xdr:cNvSpPr/>
            </xdr:nvSpPr>
            <xdr:spPr bwMode="auto">
              <a:xfrm>
                <a:off x="228600" y="6249363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94" name="Option Button 182" hidden="1">
                <a:extLst>
                  <a:ext uri="{63B3BB69-23CF-44E3-9099-C40C66FF867C}">
                    <a14:compatExt spid="_x0000_s13494"/>
                  </a:ext>
                  <a:ext uri="{FF2B5EF4-FFF2-40B4-BE49-F238E27FC236}">
                    <a16:creationId xmlns:a16="http://schemas.microsoft.com/office/drawing/2014/main" id="{00000000-0008-0000-0400-0000B6340000}"/>
                  </a:ext>
                </a:extLst>
              </xdr:cNvPr>
              <xdr:cNvSpPr/>
            </xdr:nvSpPr>
            <xdr:spPr bwMode="auto">
              <a:xfrm>
                <a:off x="7429500" y="6269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95" name="Option Button 183" hidden="1">
                <a:extLst>
                  <a:ext uri="{63B3BB69-23CF-44E3-9099-C40C66FF867C}">
                    <a14:compatExt spid="_x0000_s13495"/>
                  </a:ext>
                  <a:ext uri="{FF2B5EF4-FFF2-40B4-BE49-F238E27FC236}">
                    <a16:creationId xmlns:a16="http://schemas.microsoft.com/office/drawing/2014/main" id="{00000000-0008-0000-0400-0000B7340000}"/>
                  </a:ext>
                </a:extLst>
              </xdr:cNvPr>
              <xdr:cNvSpPr/>
            </xdr:nvSpPr>
            <xdr:spPr bwMode="auto">
              <a:xfrm>
                <a:off x="7429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496" name="Option Button 184" hidden="1">
                <a:extLst>
                  <a:ext uri="{63B3BB69-23CF-44E3-9099-C40C66FF867C}">
                    <a14:compatExt spid="_x0000_s13496"/>
                  </a:ext>
                  <a:ext uri="{FF2B5EF4-FFF2-40B4-BE49-F238E27FC236}">
                    <a16:creationId xmlns:a16="http://schemas.microsoft.com/office/drawing/2014/main" id="{00000000-0008-0000-0400-0000B8340000}"/>
                  </a:ext>
                </a:extLst>
              </xdr:cNvPr>
              <xdr:cNvSpPr/>
            </xdr:nvSpPr>
            <xdr:spPr bwMode="auto">
              <a:xfrm>
                <a:off x="2857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156</xdr:row>
          <xdr:rowOff>0</xdr:rowOff>
        </xdr:from>
        <xdr:to>
          <xdr:col>5</xdr:col>
          <xdr:colOff>800100</xdr:colOff>
          <xdr:row>157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3112650"/>
              <a:ext cx="8001000" cy="476250"/>
              <a:chOff x="228600" y="62969883"/>
              <a:chExt cx="7981950" cy="476251"/>
            </a:xfrm>
          </xdr:grpSpPr>
          <xdr:sp macro="" textlink="">
            <xdr:nvSpPr>
              <xdr:cNvPr id="13497" name="Group Box 185" hidden="1">
                <a:extLst>
                  <a:ext uri="{63B3BB69-23CF-44E3-9099-C40C66FF867C}">
                    <a14:compatExt spid="_x0000_s13497"/>
                  </a:ext>
                  <a:ext uri="{FF2B5EF4-FFF2-40B4-BE49-F238E27FC236}">
                    <a16:creationId xmlns:a16="http://schemas.microsoft.com/office/drawing/2014/main" id="{00000000-0008-0000-0400-0000B9340000}"/>
                  </a:ext>
                </a:extLst>
              </xdr:cNvPr>
              <xdr:cNvSpPr/>
            </xdr:nvSpPr>
            <xdr:spPr bwMode="auto">
              <a:xfrm>
                <a:off x="228600" y="6296988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498" name="Option Button 186" hidden="1">
                <a:extLst>
                  <a:ext uri="{63B3BB69-23CF-44E3-9099-C40C66FF867C}">
                    <a14:compatExt spid="_x0000_s13498"/>
                  </a:ext>
                  <a:ext uri="{FF2B5EF4-FFF2-40B4-BE49-F238E27FC236}">
                    <a16:creationId xmlns:a16="http://schemas.microsoft.com/office/drawing/2014/main" id="{00000000-0008-0000-0400-0000BA340000}"/>
                  </a:ext>
                </a:extLst>
              </xdr:cNvPr>
              <xdr:cNvSpPr/>
            </xdr:nvSpPr>
            <xdr:spPr bwMode="auto">
              <a:xfrm>
                <a:off x="7429500" y="6316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499" name="Option Button 187" hidden="1">
                <a:extLst>
                  <a:ext uri="{63B3BB69-23CF-44E3-9099-C40C66FF867C}">
                    <a14:compatExt spid="_x0000_s13499"/>
                  </a:ext>
                  <a:ext uri="{FF2B5EF4-FFF2-40B4-BE49-F238E27FC236}">
                    <a16:creationId xmlns:a16="http://schemas.microsoft.com/office/drawing/2014/main" id="{00000000-0008-0000-0400-0000BB340000}"/>
                  </a:ext>
                </a:extLst>
              </xdr:cNvPr>
              <xdr:cNvSpPr/>
            </xdr:nvSpPr>
            <xdr:spPr bwMode="auto">
              <a:xfrm>
                <a:off x="742950" y="6316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00" name="Option Button 188" hidden="1">
                <a:extLst>
                  <a:ext uri="{63B3BB69-23CF-44E3-9099-C40C66FF867C}">
                    <a14:compatExt spid="_x0000_s13500"/>
                  </a:ext>
                  <a:ext uri="{FF2B5EF4-FFF2-40B4-BE49-F238E27FC236}">
                    <a16:creationId xmlns:a16="http://schemas.microsoft.com/office/drawing/2014/main" id="{00000000-0008-0000-0400-0000BC340000}"/>
                  </a:ext>
                </a:extLst>
              </xdr:cNvPr>
              <xdr:cNvSpPr/>
            </xdr:nvSpPr>
            <xdr:spPr bwMode="auto">
              <a:xfrm>
                <a:off x="285750" y="6316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3588900"/>
              <a:ext cx="8001000" cy="476250"/>
              <a:chOff x="228600" y="63446134"/>
              <a:chExt cx="7981950" cy="476251"/>
            </a:xfrm>
          </xdr:grpSpPr>
          <xdr:sp macro="" textlink="">
            <xdr:nvSpPr>
              <xdr:cNvPr id="13501" name="Group Box 189" hidden="1">
                <a:extLst>
                  <a:ext uri="{63B3BB69-23CF-44E3-9099-C40C66FF867C}">
                    <a14:compatExt spid="_x0000_s13501"/>
                  </a:ext>
                  <a:ext uri="{FF2B5EF4-FFF2-40B4-BE49-F238E27FC236}">
                    <a16:creationId xmlns:a16="http://schemas.microsoft.com/office/drawing/2014/main" id="{00000000-0008-0000-0400-0000BD340000}"/>
                  </a:ext>
                </a:extLst>
              </xdr:cNvPr>
              <xdr:cNvSpPr/>
            </xdr:nvSpPr>
            <xdr:spPr bwMode="auto">
              <a:xfrm>
                <a:off x="228600" y="6344613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02" name="Option Button 190" hidden="1">
                <a:extLst>
                  <a:ext uri="{63B3BB69-23CF-44E3-9099-C40C66FF867C}">
                    <a14:compatExt spid="_x0000_s13502"/>
                  </a:ext>
                  <a:ext uri="{FF2B5EF4-FFF2-40B4-BE49-F238E27FC236}">
                    <a16:creationId xmlns:a16="http://schemas.microsoft.com/office/drawing/2014/main" id="{00000000-0008-0000-0400-0000BE340000}"/>
                  </a:ext>
                </a:extLst>
              </xdr:cNvPr>
              <xdr:cNvSpPr/>
            </xdr:nvSpPr>
            <xdr:spPr bwMode="auto">
              <a:xfrm>
                <a:off x="7429500" y="6364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03" name="Option Button 191" hidden="1">
                <a:extLst>
                  <a:ext uri="{63B3BB69-23CF-44E3-9099-C40C66FF867C}">
                    <a14:compatExt spid="_x0000_s13503"/>
                  </a:ext>
                  <a:ext uri="{FF2B5EF4-FFF2-40B4-BE49-F238E27FC236}">
                    <a16:creationId xmlns:a16="http://schemas.microsoft.com/office/drawing/2014/main" id="{00000000-0008-0000-0400-0000BF340000}"/>
                  </a:ext>
                </a:extLst>
              </xdr:cNvPr>
              <xdr:cNvSpPr/>
            </xdr:nvSpPr>
            <xdr:spPr bwMode="auto">
              <a:xfrm>
                <a:off x="742950" y="6364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04" name="Option Button 192" hidden="1">
                <a:extLst>
                  <a:ext uri="{63B3BB69-23CF-44E3-9099-C40C66FF867C}">
                    <a14:compatExt spid="_x0000_s13504"/>
                  </a:ext>
                  <a:ext uri="{FF2B5EF4-FFF2-40B4-BE49-F238E27FC236}">
                    <a16:creationId xmlns:a16="http://schemas.microsoft.com/office/drawing/2014/main" id="{00000000-0008-0000-0400-0000C0340000}"/>
                  </a:ext>
                </a:extLst>
              </xdr:cNvPr>
              <xdr:cNvSpPr/>
            </xdr:nvSpPr>
            <xdr:spPr bwMode="auto">
              <a:xfrm>
                <a:off x="285750" y="6364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64065150"/>
              <a:ext cx="8001000" cy="476250"/>
              <a:chOff x="228600" y="63922385"/>
              <a:chExt cx="7981950" cy="476251"/>
            </a:xfrm>
          </xdr:grpSpPr>
          <xdr:sp macro="" textlink="">
            <xdr:nvSpPr>
              <xdr:cNvPr id="13505" name="Group Box 193" hidden="1">
                <a:extLst>
                  <a:ext uri="{63B3BB69-23CF-44E3-9099-C40C66FF867C}">
                    <a14:compatExt spid="_x0000_s13505"/>
                  </a:ext>
                  <a:ext uri="{FF2B5EF4-FFF2-40B4-BE49-F238E27FC236}">
                    <a16:creationId xmlns:a16="http://schemas.microsoft.com/office/drawing/2014/main" id="{00000000-0008-0000-0400-0000C1340000}"/>
                  </a:ext>
                </a:extLst>
              </xdr:cNvPr>
              <xdr:cNvSpPr/>
            </xdr:nvSpPr>
            <xdr:spPr bwMode="auto">
              <a:xfrm>
                <a:off x="228600" y="6392238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06" name="Option Button 194" hidden="1">
                <a:extLst>
                  <a:ext uri="{63B3BB69-23CF-44E3-9099-C40C66FF867C}">
                    <a14:compatExt spid="_x0000_s13506"/>
                  </a:ext>
                  <a:ext uri="{FF2B5EF4-FFF2-40B4-BE49-F238E27FC236}">
                    <a16:creationId xmlns:a16="http://schemas.microsoft.com/office/drawing/2014/main" id="{00000000-0008-0000-0400-0000C2340000}"/>
                  </a:ext>
                </a:extLst>
              </xdr:cNvPr>
              <xdr:cNvSpPr/>
            </xdr:nvSpPr>
            <xdr:spPr bwMode="auto">
              <a:xfrm>
                <a:off x="7429500" y="6412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07" name="Option Button 195" hidden="1">
                <a:extLst>
                  <a:ext uri="{63B3BB69-23CF-44E3-9099-C40C66FF867C}">
                    <a14:compatExt spid="_x0000_s13507"/>
                  </a:ext>
                  <a:ext uri="{FF2B5EF4-FFF2-40B4-BE49-F238E27FC236}">
                    <a16:creationId xmlns:a16="http://schemas.microsoft.com/office/drawing/2014/main" id="{00000000-0008-0000-0400-0000C3340000}"/>
                  </a:ext>
                </a:extLst>
              </xdr:cNvPr>
              <xdr:cNvSpPr/>
            </xdr:nvSpPr>
            <xdr:spPr bwMode="auto">
              <a:xfrm>
                <a:off x="742950" y="6412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08" name="Option Button 196" hidden="1">
                <a:extLst>
                  <a:ext uri="{63B3BB69-23CF-44E3-9099-C40C66FF867C}">
                    <a14:compatExt spid="_x0000_s13508"/>
                  </a:ext>
                  <a:ext uri="{FF2B5EF4-FFF2-40B4-BE49-F238E27FC236}">
                    <a16:creationId xmlns:a16="http://schemas.microsoft.com/office/drawing/2014/main" id="{00000000-0008-0000-0400-0000C4340000}"/>
                  </a:ext>
                </a:extLst>
              </xdr:cNvPr>
              <xdr:cNvSpPr/>
            </xdr:nvSpPr>
            <xdr:spPr bwMode="auto">
              <a:xfrm>
                <a:off x="285750" y="6412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169</xdr:row>
          <xdr:rowOff>0</xdr:rowOff>
        </xdr:from>
        <xdr:to>
          <xdr:col>5</xdr:col>
          <xdr:colOff>800100</xdr:colOff>
          <xdr:row>170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68903850"/>
              <a:ext cx="8001000" cy="476250"/>
              <a:chOff x="228600" y="68741900"/>
              <a:chExt cx="7981950" cy="476250"/>
            </a:xfrm>
          </xdr:grpSpPr>
          <xdr:sp macro="" textlink="">
            <xdr:nvSpPr>
              <xdr:cNvPr id="13509" name="Group Box 197" hidden="1">
                <a:extLst>
                  <a:ext uri="{63B3BB69-23CF-44E3-9099-C40C66FF867C}">
                    <a14:compatExt spid="_x0000_s13509"/>
                  </a:ext>
                  <a:ext uri="{FF2B5EF4-FFF2-40B4-BE49-F238E27FC236}">
                    <a16:creationId xmlns:a16="http://schemas.microsoft.com/office/drawing/2014/main" id="{00000000-0008-0000-0400-0000C5340000}"/>
                  </a:ext>
                </a:extLst>
              </xdr:cNvPr>
              <xdr:cNvSpPr/>
            </xdr:nvSpPr>
            <xdr:spPr bwMode="auto">
              <a:xfrm>
                <a:off x="228600" y="687419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3510" name="Option Button 198" hidden="1">
                <a:extLst>
                  <a:ext uri="{63B3BB69-23CF-44E3-9099-C40C66FF867C}">
                    <a14:compatExt spid="_x0000_s13510"/>
                  </a:ext>
                  <a:ext uri="{FF2B5EF4-FFF2-40B4-BE49-F238E27FC236}">
                    <a16:creationId xmlns:a16="http://schemas.microsoft.com/office/drawing/2014/main" id="{00000000-0008-0000-0400-0000C6340000}"/>
                  </a:ext>
                </a:extLst>
              </xdr:cNvPr>
              <xdr:cNvSpPr/>
            </xdr:nvSpPr>
            <xdr:spPr bwMode="auto">
              <a:xfrm>
                <a:off x="7429500" y="6894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11" name="Option Button 199" hidden="1">
                <a:extLst>
                  <a:ext uri="{63B3BB69-23CF-44E3-9099-C40C66FF867C}">
                    <a14:compatExt spid="_x0000_s13511"/>
                  </a:ext>
                  <a:ext uri="{FF2B5EF4-FFF2-40B4-BE49-F238E27FC236}">
                    <a16:creationId xmlns:a16="http://schemas.microsoft.com/office/drawing/2014/main" id="{00000000-0008-0000-0400-0000C7340000}"/>
                  </a:ext>
                </a:extLst>
              </xdr:cNvPr>
              <xdr:cNvSpPr/>
            </xdr:nvSpPr>
            <xdr:spPr bwMode="auto">
              <a:xfrm>
                <a:off x="7429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12" name="Option Button 200" hidden="1">
                <a:extLst>
                  <a:ext uri="{63B3BB69-23CF-44E3-9099-C40C66FF867C}">
                    <a14:compatExt spid="_x0000_s13512"/>
                  </a:ext>
                  <a:ext uri="{FF2B5EF4-FFF2-40B4-BE49-F238E27FC236}">
                    <a16:creationId xmlns:a16="http://schemas.microsoft.com/office/drawing/2014/main" id="{00000000-0008-0000-0400-0000C8340000}"/>
                  </a:ext>
                </a:extLst>
              </xdr:cNvPr>
              <xdr:cNvSpPr/>
            </xdr:nvSpPr>
            <xdr:spPr bwMode="auto">
              <a:xfrm>
                <a:off x="2857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170</xdr:row>
          <xdr:rowOff>0</xdr:rowOff>
        </xdr:from>
        <xdr:to>
          <xdr:col>5</xdr:col>
          <xdr:colOff>800100</xdr:colOff>
          <xdr:row>171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69380100"/>
              <a:ext cx="8001000" cy="476250"/>
              <a:chOff x="228600" y="69218294"/>
              <a:chExt cx="7981950" cy="476251"/>
            </a:xfrm>
          </xdr:grpSpPr>
          <xdr:sp macro="" textlink="">
            <xdr:nvSpPr>
              <xdr:cNvPr id="13513" name="Group Box 201" hidden="1">
                <a:extLst>
                  <a:ext uri="{63B3BB69-23CF-44E3-9099-C40C66FF867C}">
                    <a14:compatExt spid="_x0000_s13513"/>
                  </a:ext>
                  <a:ext uri="{FF2B5EF4-FFF2-40B4-BE49-F238E27FC236}">
                    <a16:creationId xmlns:a16="http://schemas.microsoft.com/office/drawing/2014/main" id="{00000000-0008-0000-0400-0000C9340000}"/>
                  </a:ext>
                </a:extLst>
              </xdr:cNvPr>
              <xdr:cNvSpPr/>
            </xdr:nvSpPr>
            <xdr:spPr bwMode="auto">
              <a:xfrm>
                <a:off x="228600" y="692182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14" name="Option Button 202" hidden="1">
                <a:extLst>
                  <a:ext uri="{63B3BB69-23CF-44E3-9099-C40C66FF867C}">
                    <a14:compatExt spid="_x0000_s13514"/>
                  </a:ext>
                  <a:ext uri="{FF2B5EF4-FFF2-40B4-BE49-F238E27FC236}">
                    <a16:creationId xmlns:a16="http://schemas.microsoft.com/office/drawing/2014/main" id="{00000000-0008-0000-0400-0000CA340000}"/>
                  </a:ext>
                </a:extLst>
              </xdr:cNvPr>
              <xdr:cNvSpPr/>
            </xdr:nvSpPr>
            <xdr:spPr bwMode="auto">
              <a:xfrm>
                <a:off x="7429500" y="69418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15" name="Option Button 203" hidden="1">
                <a:extLst>
                  <a:ext uri="{63B3BB69-23CF-44E3-9099-C40C66FF867C}">
                    <a14:compatExt spid="_x0000_s13515"/>
                  </a:ext>
                  <a:ext uri="{FF2B5EF4-FFF2-40B4-BE49-F238E27FC236}">
                    <a16:creationId xmlns:a16="http://schemas.microsoft.com/office/drawing/2014/main" id="{00000000-0008-0000-0400-0000CB340000}"/>
                  </a:ext>
                </a:extLst>
              </xdr:cNvPr>
              <xdr:cNvSpPr/>
            </xdr:nvSpPr>
            <xdr:spPr bwMode="auto">
              <a:xfrm>
                <a:off x="742950" y="6941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16" name="Option Button 204" hidden="1">
                <a:extLst>
                  <a:ext uri="{63B3BB69-23CF-44E3-9099-C40C66FF867C}">
                    <a14:compatExt spid="_x0000_s13516"/>
                  </a:ext>
                  <a:ext uri="{FF2B5EF4-FFF2-40B4-BE49-F238E27FC236}">
                    <a16:creationId xmlns:a16="http://schemas.microsoft.com/office/drawing/2014/main" id="{00000000-0008-0000-0400-0000CC340000}"/>
                  </a:ext>
                </a:extLst>
              </xdr:cNvPr>
              <xdr:cNvSpPr/>
            </xdr:nvSpPr>
            <xdr:spPr bwMode="auto">
              <a:xfrm>
                <a:off x="285750" y="6941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171</xdr:row>
          <xdr:rowOff>0</xdr:rowOff>
        </xdr:from>
        <xdr:to>
          <xdr:col>5</xdr:col>
          <xdr:colOff>800100</xdr:colOff>
          <xdr:row>172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69856350"/>
              <a:ext cx="8001000" cy="476250"/>
              <a:chOff x="228600" y="69694545"/>
              <a:chExt cx="7981950" cy="476251"/>
            </a:xfrm>
          </xdr:grpSpPr>
          <xdr:sp macro="" textlink="">
            <xdr:nvSpPr>
              <xdr:cNvPr id="13517" name="Group Box 205" hidden="1">
                <a:extLst>
                  <a:ext uri="{63B3BB69-23CF-44E3-9099-C40C66FF867C}">
                    <a14:compatExt spid="_x0000_s13517"/>
                  </a:ext>
                  <a:ext uri="{FF2B5EF4-FFF2-40B4-BE49-F238E27FC236}">
                    <a16:creationId xmlns:a16="http://schemas.microsoft.com/office/drawing/2014/main" id="{00000000-0008-0000-0400-0000CD340000}"/>
                  </a:ext>
                </a:extLst>
              </xdr:cNvPr>
              <xdr:cNvSpPr/>
            </xdr:nvSpPr>
            <xdr:spPr bwMode="auto">
              <a:xfrm>
                <a:off x="228600" y="6969454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18" name="Option Button 206" hidden="1">
                <a:extLst>
                  <a:ext uri="{63B3BB69-23CF-44E3-9099-C40C66FF867C}">
                    <a14:compatExt spid="_x0000_s13518"/>
                  </a:ext>
                  <a:ext uri="{FF2B5EF4-FFF2-40B4-BE49-F238E27FC236}">
                    <a16:creationId xmlns:a16="http://schemas.microsoft.com/office/drawing/2014/main" id="{00000000-0008-0000-0400-0000CE340000}"/>
                  </a:ext>
                </a:extLst>
              </xdr:cNvPr>
              <xdr:cNvSpPr/>
            </xdr:nvSpPr>
            <xdr:spPr bwMode="auto">
              <a:xfrm>
                <a:off x="7429500" y="6989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19" name="Option Button 207" hidden="1">
                <a:extLst>
                  <a:ext uri="{63B3BB69-23CF-44E3-9099-C40C66FF867C}">
                    <a14:compatExt spid="_x0000_s13519"/>
                  </a:ext>
                  <a:ext uri="{FF2B5EF4-FFF2-40B4-BE49-F238E27FC236}">
                    <a16:creationId xmlns:a16="http://schemas.microsoft.com/office/drawing/2014/main" id="{00000000-0008-0000-0400-0000CF340000}"/>
                  </a:ext>
                </a:extLst>
              </xdr:cNvPr>
              <xdr:cNvSpPr/>
            </xdr:nvSpPr>
            <xdr:spPr bwMode="auto">
              <a:xfrm>
                <a:off x="742950" y="6989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20" name="Option Button 208" hidden="1">
                <a:extLst>
                  <a:ext uri="{63B3BB69-23CF-44E3-9099-C40C66FF867C}">
                    <a14:compatExt spid="_x0000_s13520"/>
                  </a:ext>
                  <a:ext uri="{FF2B5EF4-FFF2-40B4-BE49-F238E27FC236}">
                    <a16:creationId xmlns:a16="http://schemas.microsoft.com/office/drawing/2014/main" id="{00000000-0008-0000-0400-0000D0340000}"/>
                  </a:ext>
                </a:extLst>
              </xdr:cNvPr>
              <xdr:cNvSpPr/>
            </xdr:nvSpPr>
            <xdr:spPr bwMode="auto">
              <a:xfrm>
                <a:off x="285750" y="6989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182</xdr:row>
          <xdr:rowOff>0</xdr:rowOff>
        </xdr:from>
        <xdr:to>
          <xdr:col>5</xdr:col>
          <xdr:colOff>800100</xdr:colOff>
          <xdr:row>183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4695050"/>
              <a:ext cx="8001000" cy="476250"/>
              <a:chOff x="228600" y="74514202"/>
              <a:chExt cx="7981950" cy="476251"/>
            </a:xfrm>
          </xdr:grpSpPr>
          <xdr:sp macro="" textlink="">
            <xdr:nvSpPr>
              <xdr:cNvPr id="13521" name="Group Box 209" hidden="1">
                <a:extLst>
                  <a:ext uri="{63B3BB69-23CF-44E3-9099-C40C66FF867C}">
                    <a14:compatExt spid="_x0000_s13521"/>
                  </a:ext>
                  <a:ext uri="{FF2B5EF4-FFF2-40B4-BE49-F238E27FC236}">
                    <a16:creationId xmlns:a16="http://schemas.microsoft.com/office/drawing/2014/main" id="{00000000-0008-0000-0400-0000D1340000}"/>
                  </a:ext>
                </a:extLst>
              </xdr:cNvPr>
              <xdr:cNvSpPr/>
            </xdr:nvSpPr>
            <xdr:spPr bwMode="auto">
              <a:xfrm>
                <a:off x="228600" y="745142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22" name="Option Button 210" hidden="1">
                <a:extLst>
                  <a:ext uri="{63B3BB69-23CF-44E3-9099-C40C66FF867C}">
                    <a14:compatExt spid="_x0000_s13522"/>
                  </a:ext>
                  <a:ext uri="{FF2B5EF4-FFF2-40B4-BE49-F238E27FC236}">
                    <a16:creationId xmlns:a16="http://schemas.microsoft.com/office/drawing/2014/main" id="{00000000-0008-0000-0400-0000D2340000}"/>
                  </a:ext>
                </a:extLst>
              </xdr:cNvPr>
              <xdr:cNvSpPr/>
            </xdr:nvSpPr>
            <xdr:spPr bwMode="auto">
              <a:xfrm>
                <a:off x="7429500" y="7471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23" name="Option Button 211" hidden="1">
                <a:extLst>
                  <a:ext uri="{63B3BB69-23CF-44E3-9099-C40C66FF867C}">
                    <a14:compatExt spid="_x0000_s13523"/>
                  </a:ext>
                  <a:ext uri="{FF2B5EF4-FFF2-40B4-BE49-F238E27FC236}">
                    <a16:creationId xmlns:a16="http://schemas.microsoft.com/office/drawing/2014/main" id="{00000000-0008-0000-0400-0000D3340000}"/>
                  </a:ext>
                </a:extLst>
              </xdr:cNvPr>
              <xdr:cNvSpPr/>
            </xdr:nvSpPr>
            <xdr:spPr bwMode="auto">
              <a:xfrm>
                <a:off x="7429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24" name="Option Button 212" hidden="1">
                <a:extLst>
                  <a:ext uri="{63B3BB69-23CF-44E3-9099-C40C66FF867C}">
                    <a14:compatExt spid="_x0000_s13524"/>
                  </a:ext>
                  <a:ext uri="{FF2B5EF4-FFF2-40B4-BE49-F238E27FC236}">
                    <a16:creationId xmlns:a16="http://schemas.microsoft.com/office/drawing/2014/main" id="{00000000-0008-0000-0400-0000D4340000}"/>
                  </a:ext>
                </a:extLst>
              </xdr:cNvPr>
              <xdr:cNvSpPr/>
            </xdr:nvSpPr>
            <xdr:spPr bwMode="auto">
              <a:xfrm>
                <a:off x="2857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183</xdr:row>
          <xdr:rowOff>0</xdr:rowOff>
        </xdr:from>
        <xdr:to>
          <xdr:col>5</xdr:col>
          <xdr:colOff>800100</xdr:colOff>
          <xdr:row>184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5171300"/>
              <a:ext cx="8001000" cy="476250"/>
              <a:chOff x="228600" y="74990453"/>
              <a:chExt cx="7981950" cy="476251"/>
            </a:xfrm>
          </xdr:grpSpPr>
          <xdr:sp macro="" textlink="">
            <xdr:nvSpPr>
              <xdr:cNvPr id="13525" name="Group Box 213" hidden="1">
                <a:extLst>
                  <a:ext uri="{63B3BB69-23CF-44E3-9099-C40C66FF867C}">
                    <a14:compatExt spid="_x0000_s13525"/>
                  </a:ext>
                  <a:ext uri="{FF2B5EF4-FFF2-40B4-BE49-F238E27FC236}">
                    <a16:creationId xmlns:a16="http://schemas.microsoft.com/office/drawing/2014/main" id="{00000000-0008-0000-0400-0000D5340000}"/>
                  </a:ext>
                </a:extLst>
              </xdr:cNvPr>
              <xdr:cNvSpPr/>
            </xdr:nvSpPr>
            <xdr:spPr bwMode="auto">
              <a:xfrm>
                <a:off x="228600" y="7499045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26" name="Option Button 214" hidden="1">
                <a:extLst>
                  <a:ext uri="{63B3BB69-23CF-44E3-9099-C40C66FF867C}">
                    <a14:compatExt spid="_x0000_s13526"/>
                  </a:ext>
                  <a:ext uri="{FF2B5EF4-FFF2-40B4-BE49-F238E27FC236}">
                    <a16:creationId xmlns:a16="http://schemas.microsoft.com/office/drawing/2014/main" id="{00000000-0008-0000-0400-0000D6340000}"/>
                  </a:ext>
                </a:extLst>
              </xdr:cNvPr>
              <xdr:cNvSpPr/>
            </xdr:nvSpPr>
            <xdr:spPr bwMode="auto">
              <a:xfrm>
                <a:off x="7429500" y="7519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27" name="Option Button 215" hidden="1">
                <a:extLst>
                  <a:ext uri="{63B3BB69-23CF-44E3-9099-C40C66FF867C}">
                    <a14:compatExt spid="_x0000_s13527"/>
                  </a:ext>
                  <a:ext uri="{FF2B5EF4-FFF2-40B4-BE49-F238E27FC236}">
                    <a16:creationId xmlns:a16="http://schemas.microsoft.com/office/drawing/2014/main" id="{00000000-0008-0000-0400-0000D7340000}"/>
                  </a:ext>
                </a:extLst>
              </xdr:cNvPr>
              <xdr:cNvSpPr/>
            </xdr:nvSpPr>
            <xdr:spPr bwMode="auto">
              <a:xfrm>
                <a:off x="7429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28" name="Option Button 216" hidden="1">
                <a:extLst>
                  <a:ext uri="{63B3BB69-23CF-44E3-9099-C40C66FF867C}">
                    <a14:compatExt spid="_x0000_s13528"/>
                  </a:ext>
                  <a:ext uri="{FF2B5EF4-FFF2-40B4-BE49-F238E27FC236}">
                    <a16:creationId xmlns:a16="http://schemas.microsoft.com/office/drawing/2014/main" id="{00000000-0008-0000-0400-0000D8340000}"/>
                  </a:ext>
                </a:extLst>
              </xdr:cNvPr>
              <xdr:cNvSpPr/>
            </xdr:nvSpPr>
            <xdr:spPr bwMode="auto">
              <a:xfrm>
                <a:off x="2857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184</xdr:row>
          <xdr:rowOff>0</xdr:rowOff>
        </xdr:from>
        <xdr:to>
          <xdr:col>5</xdr:col>
          <xdr:colOff>800100</xdr:colOff>
          <xdr:row>185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75647550"/>
              <a:ext cx="8001000" cy="476250"/>
              <a:chOff x="228600" y="75466704"/>
              <a:chExt cx="7981950" cy="476251"/>
            </a:xfrm>
          </xdr:grpSpPr>
          <xdr:sp macro="" textlink="">
            <xdr:nvSpPr>
              <xdr:cNvPr id="13529" name="Group Box 217" hidden="1">
                <a:extLst>
                  <a:ext uri="{63B3BB69-23CF-44E3-9099-C40C66FF867C}">
                    <a14:compatExt spid="_x0000_s13529"/>
                  </a:ext>
                  <a:ext uri="{FF2B5EF4-FFF2-40B4-BE49-F238E27FC236}">
                    <a16:creationId xmlns:a16="http://schemas.microsoft.com/office/drawing/2014/main" id="{00000000-0008-0000-0400-0000D9340000}"/>
                  </a:ext>
                </a:extLst>
              </xdr:cNvPr>
              <xdr:cNvSpPr/>
            </xdr:nvSpPr>
            <xdr:spPr bwMode="auto">
              <a:xfrm>
                <a:off x="228600" y="7546670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30" name="Option Button 218" hidden="1">
                <a:extLst>
                  <a:ext uri="{63B3BB69-23CF-44E3-9099-C40C66FF867C}">
                    <a14:compatExt spid="_x0000_s13530"/>
                  </a:ext>
                  <a:ext uri="{FF2B5EF4-FFF2-40B4-BE49-F238E27FC236}">
                    <a16:creationId xmlns:a16="http://schemas.microsoft.com/office/drawing/2014/main" id="{00000000-0008-0000-0400-0000DA340000}"/>
                  </a:ext>
                </a:extLst>
              </xdr:cNvPr>
              <xdr:cNvSpPr/>
            </xdr:nvSpPr>
            <xdr:spPr bwMode="auto">
              <a:xfrm>
                <a:off x="7429500" y="7566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31" name="Option Button 219" hidden="1">
                <a:extLst>
                  <a:ext uri="{63B3BB69-23CF-44E3-9099-C40C66FF867C}">
                    <a14:compatExt spid="_x0000_s13531"/>
                  </a:ext>
                  <a:ext uri="{FF2B5EF4-FFF2-40B4-BE49-F238E27FC236}">
                    <a16:creationId xmlns:a16="http://schemas.microsoft.com/office/drawing/2014/main" id="{00000000-0008-0000-0400-0000DB340000}"/>
                  </a:ext>
                </a:extLst>
              </xdr:cNvPr>
              <xdr:cNvSpPr/>
            </xdr:nvSpPr>
            <xdr:spPr bwMode="auto">
              <a:xfrm>
                <a:off x="742950" y="7566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32" name="Option Button 220" hidden="1">
                <a:extLst>
                  <a:ext uri="{63B3BB69-23CF-44E3-9099-C40C66FF867C}">
                    <a14:compatExt spid="_x0000_s13532"/>
                  </a:ext>
                  <a:ext uri="{FF2B5EF4-FFF2-40B4-BE49-F238E27FC236}">
                    <a16:creationId xmlns:a16="http://schemas.microsoft.com/office/drawing/2014/main" id="{00000000-0008-0000-0400-0000DC340000}"/>
                  </a:ext>
                </a:extLst>
              </xdr:cNvPr>
              <xdr:cNvSpPr/>
            </xdr:nvSpPr>
            <xdr:spPr bwMode="auto">
              <a:xfrm>
                <a:off x="285750" y="7566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195</xdr:row>
          <xdr:rowOff>0</xdr:rowOff>
        </xdr:from>
        <xdr:to>
          <xdr:col>5</xdr:col>
          <xdr:colOff>800100</xdr:colOff>
          <xdr:row>196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0486250"/>
              <a:ext cx="8001000" cy="476250"/>
              <a:chOff x="228600" y="80286362"/>
              <a:chExt cx="7981950" cy="476251"/>
            </a:xfrm>
          </xdr:grpSpPr>
          <xdr:sp macro="" textlink="">
            <xdr:nvSpPr>
              <xdr:cNvPr id="13533" name="Group Box 221" hidden="1">
                <a:extLst>
                  <a:ext uri="{63B3BB69-23CF-44E3-9099-C40C66FF867C}">
                    <a14:compatExt spid="_x0000_s13533"/>
                  </a:ext>
                  <a:ext uri="{FF2B5EF4-FFF2-40B4-BE49-F238E27FC236}">
                    <a16:creationId xmlns:a16="http://schemas.microsoft.com/office/drawing/2014/main" id="{00000000-0008-0000-0400-0000DD340000}"/>
                  </a:ext>
                </a:extLst>
              </xdr:cNvPr>
              <xdr:cNvSpPr/>
            </xdr:nvSpPr>
            <xdr:spPr bwMode="auto">
              <a:xfrm>
                <a:off x="228600" y="80286362"/>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34" name="Option Button 222" hidden="1">
                <a:extLst>
                  <a:ext uri="{63B3BB69-23CF-44E3-9099-C40C66FF867C}">
                    <a14:compatExt spid="_x0000_s13534"/>
                  </a:ext>
                  <a:ext uri="{FF2B5EF4-FFF2-40B4-BE49-F238E27FC236}">
                    <a16:creationId xmlns:a16="http://schemas.microsoft.com/office/drawing/2014/main" id="{00000000-0008-0000-0400-0000DE340000}"/>
                  </a:ext>
                </a:extLst>
              </xdr:cNvPr>
              <xdr:cNvSpPr/>
            </xdr:nvSpPr>
            <xdr:spPr bwMode="auto">
              <a:xfrm>
                <a:off x="7429500" y="80486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35" name="Option Button 223" hidden="1">
                <a:extLst>
                  <a:ext uri="{63B3BB69-23CF-44E3-9099-C40C66FF867C}">
                    <a14:compatExt spid="_x0000_s13535"/>
                  </a:ext>
                  <a:ext uri="{FF2B5EF4-FFF2-40B4-BE49-F238E27FC236}">
                    <a16:creationId xmlns:a16="http://schemas.microsoft.com/office/drawing/2014/main" id="{00000000-0008-0000-0400-0000DF340000}"/>
                  </a:ext>
                </a:extLst>
              </xdr:cNvPr>
              <xdr:cNvSpPr/>
            </xdr:nvSpPr>
            <xdr:spPr bwMode="auto">
              <a:xfrm>
                <a:off x="742950" y="80486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36" name="Option Button 224" hidden="1">
                <a:extLst>
                  <a:ext uri="{63B3BB69-23CF-44E3-9099-C40C66FF867C}">
                    <a14:compatExt spid="_x0000_s13536"/>
                  </a:ext>
                  <a:ext uri="{FF2B5EF4-FFF2-40B4-BE49-F238E27FC236}">
                    <a16:creationId xmlns:a16="http://schemas.microsoft.com/office/drawing/2014/main" id="{00000000-0008-0000-0400-0000E0340000}"/>
                  </a:ext>
                </a:extLst>
              </xdr:cNvPr>
              <xdr:cNvSpPr/>
            </xdr:nvSpPr>
            <xdr:spPr bwMode="auto">
              <a:xfrm>
                <a:off x="285750" y="80486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196</xdr:row>
          <xdr:rowOff>0</xdr:rowOff>
        </xdr:from>
        <xdr:to>
          <xdr:col>5</xdr:col>
          <xdr:colOff>800100</xdr:colOff>
          <xdr:row>197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0962500"/>
              <a:ext cx="8001000" cy="476250"/>
              <a:chOff x="228600" y="80762613"/>
              <a:chExt cx="7981950" cy="476251"/>
            </a:xfrm>
          </xdr:grpSpPr>
          <xdr:sp macro="" textlink="">
            <xdr:nvSpPr>
              <xdr:cNvPr id="13537" name="Group Box 225" hidden="1">
                <a:extLst>
                  <a:ext uri="{63B3BB69-23CF-44E3-9099-C40C66FF867C}">
                    <a14:compatExt spid="_x0000_s13537"/>
                  </a:ext>
                  <a:ext uri="{FF2B5EF4-FFF2-40B4-BE49-F238E27FC236}">
                    <a16:creationId xmlns:a16="http://schemas.microsoft.com/office/drawing/2014/main" id="{00000000-0008-0000-0400-0000E1340000}"/>
                  </a:ext>
                </a:extLst>
              </xdr:cNvPr>
              <xdr:cNvSpPr/>
            </xdr:nvSpPr>
            <xdr:spPr bwMode="auto">
              <a:xfrm>
                <a:off x="228600" y="80762613"/>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38" name="Option Button 226" hidden="1">
                <a:extLst>
                  <a:ext uri="{63B3BB69-23CF-44E3-9099-C40C66FF867C}">
                    <a14:compatExt spid="_x0000_s13538"/>
                  </a:ext>
                  <a:ext uri="{FF2B5EF4-FFF2-40B4-BE49-F238E27FC236}">
                    <a16:creationId xmlns:a16="http://schemas.microsoft.com/office/drawing/2014/main" id="{00000000-0008-0000-0400-0000E2340000}"/>
                  </a:ext>
                </a:extLst>
              </xdr:cNvPr>
              <xdr:cNvSpPr/>
            </xdr:nvSpPr>
            <xdr:spPr bwMode="auto">
              <a:xfrm>
                <a:off x="7429500" y="809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39" name="Option Button 227" hidden="1">
                <a:extLst>
                  <a:ext uri="{63B3BB69-23CF-44E3-9099-C40C66FF867C}">
                    <a14:compatExt spid="_x0000_s13539"/>
                  </a:ext>
                  <a:ext uri="{FF2B5EF4-FFF2-40B4-BE49-F238E27FC236}">
                    <a16:creationId xmlns:a16="http://schemas.microsoft.com/office/drawing/2014/main" id="{00000000-0008-0000-0400-0000E3340000}"/>
                  </a:ext>
                </a:extLst>
              </xdr:cNvPr>
              <xdr:cNvSpPr/>
            </xdr:nvSpPr>
            <xdr:spPr bwMode="auto">
              <a:xfrm>
                <a:off x="742950" y="809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40" name="Option Button 228" hidden="1">
                <a:extLst>
                  <a:ext uri="{63B3BB69-23CF-44E3-9099-C40C66FF867C}">
                    <a14:compatExt spid="_x0000_s13540"/>
                  </a:ext>
                  <a:ext uri="{FF2B5EF4-FFF2-40B4-BE49-F238E27FC236}">
                    <a16:creationId xmlns:a16="http://schemas.microsoft.com/office/drawing/2014/main" id="{00000000-0008-0000-0400-0000E4340000}"/>
                  </a:ext>
                </a:extLst>
              </xdr:cNvPr>
              <xdr:cNvSpPr/>
            </xdr:nvSpPr>
            <xdr:spPr bwMode="auto">
              <a:xfrm>
                <a:off x="285750" y="809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197</xdr:row>
          <xdr:rowOff>0</xdr:rowOff>
        </xdr:from>
        <xdr:to>
          <xdr:col>5</xdr:col>
          <xdr:colOff>800100</xdr:colOff>
          <xdr:row>198</xdr:row>
          <xdr:rowOff>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228600" y="81438750"/>
              <a:ext cx="8001000" cy="476250"/>
              <a:chOff x="228600" y="81238864"/>
              <a:chExt cx="7981950" cy="476251"/>
            </a:xfrm>
          </xdr:grpSpPr>
          <xdr:sp macro="" textlink="">
            <xdr:nvSpPr>
              <xdr:cNvPr id="13541" name="Group Box 229" hidden="1">
                <a:extLst>
                  <a:ext uri="{63B3BB69-23CF-44E3-9099-C40C66FF867C}">
                    <a14:compatExt spid="_x0000_s13541"/>
                  </a:ext>
                  <a:ext uri="{FF2B5EF4-FFF2-40B4-BE49-F238E27FC236}">
                    <a16:creationId xmlns:a16="http://schemas.microsoft.com/office/drawing/2014/main" id="{00000000-0008-0000-0400-0000E5340000}"/>
                  </a:ext>
                </a:extLst>
              </xdr:cNvPr>
              <xdr:cNvSpPr/>
            </xdr:nvSpPr>
            <xdr:spPr bwMode="auto">
              <a:xfrm>
                <a:off x="228600" y="8123886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42" name="Option Button 230" hidden="1">
                <a:extLst>
                  <a:ext uri="{63B3BB69-23CF-44E3-9099-C40C66FF867C}">
                    <a14:compatExt spid="_x0000_s13542"/>
                  </a:ext>
                  <a:ext uri="{FF2B5EF4-FFF2-40B4-BE49-F238E27FC236}">
                    <a16:creationId xmlns:a16="http://schemas.microsoft.com/office/drawing/2014/main" id="{00000000-0008-0000-0400-0000E6340000}"/>
                  </a:ext>
                </a:extLst>
              </xdr:cNvPr>
              <xdr:cNvSpPr/>
            </xdr:nvSpPr>
            <xdr:spPr bwMode="auto">
              <a:xfrm>
                <a:off x="7429500" y="814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43" name="Option Button 231" hidden="1">
                <a:extLst>
                  <a:ext uri="{63B3BB69-23CF-44E3-9099-C40C66FF867C}">
                    <a14:compatExt spid="_x0000_s13543"/>
                  </a:ext>
                  <a:ext uri="{FF2B5EF4-FFF2-40B4-BE49-F238E27FC236}">
                    <a16:creationId xmlns:a16="http://schemas.microsoft.com/office/drawing/2014/main" id="{00000000-0008-0000-0400-0000E7340000}"/>
                  </a:ext>
                </a:extLst>
              </xdr:cNvPr>
              <xdr:cNvSpPr/>
            </xdr:nvSpPr>
            <xdr:spPr bwMode="auto">
              <a:xfrm>
                <a:off x="742950" y="814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44" name="Option Button 232" hidden="1">
                <a:extLst>
                  <a:ext uri="{63B3BB69-23CF-44E3-9099-C40C66FF867C}">
                    <a14:compatExt spid="_x0000_s13544"/>
                  </a:ext>
                  <a:ext uri="{FF2B5EF4-FFF2-40B4-BE49-F238E27FC236}">
                    <a16:creationId xmlns:a16="http://schemas.microsoft.com/office/drawing/2014/main" id="{00000000-0008-0000-0400-0000E8340000}"/>
                  </a:ext>
                </a:extLst>
              </xdr:cNvPr>
              <xdr:cNvSpPr/>
            </xdr:nvSpPr>
            <xdr:spPr bwMode="auto">
              <a:xfrm>
                <a:off x="285750" y="814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0</xdr:rowOff>
        </xdr:from>
        <xdr:to>
          <xdr:col>5</xdr:col>
          <xdr:colOff>800100</xdr:colOff>
          <xdr:row>199</xdr:row>
          <xdr:rowOff>0</xdr:rowOff>
        </xdr:to>
        <xdr:grpSp>
          <xdr:nvGrpSpPr>
            <xdr:cNvPr id="60" name="グループ化 59">
              <a:extLst>
                <a:ext uri="{FF2B5EF4-FFF2-40B4-BE49-F238E27FC236}">
                  <a16:creationId xmlns:a16="http://schemas.microsoft.com/office/drawing/2014/main" id="{00000000-0008-0000-0400-00003C000000}"/>
                </a:ext>
              </a:extLst>
            </xdr:cNvPr>
            <xdr:cNvGrpSpPr/>
          </xdr:nvGrpSpPr>
          <xdr:grpSpPr>
            <a:xfrm>
              <a:off x="228600" y="81915000"/>
              <a:ext cx="8001000" cy="476250"/>
              <a:chOff x="228600" y="81715115"/>
              <a:chExt cx="7981950" cy="476251"/>
            </a:xfrm>
          </xdr:grpSpPr>
          <xdr:sp macro="" textlink="">
            <xdr:nvSpPr>
              <xdr:cNvPr id="13545" name="Group Box 233" hidden="1">
                <a:extLst>
                  <a:ext uri="{63B3BB69-23CF-44E3-9099-C40C66FF867C}">
                    <a14:compatExt spid="_x0000_s13545"/>
                  </a:ext>
                  <a:ext uri="{FF2B5EF4-FFF2-40B4-BE49-F238E27FC236}">
                    <a16:creationId xmlns:a16="http://schemas.microsoft.com/office/drawing/2014/main" id="{00000000-0008-0000-0400-0000E9340000}"/>
                  </a:ext>
                </a:extLst>
              </xdr:cNvPr>
              <xdr:cNvSpPr/>
            </xdr:nvSpPr>
            <xdr:spPr bwMode="auto">
              <a:xfrm>
                <a:off x="228600" y="8171511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46" name="Option Button 234" hidden="1">
                <a:extLst>
                  <a:ext uri="{63B3BB69-23CF-44E3-9099-C40C66FF867C}">
                    <a14:compatExt spid="_x0000_s13546"/>
                  </a:ext>
                  <a:ext uri="{FF2B5EF4-FFF2-40B4-BE49-F238E27FC236}">
                    <a16:creationId xmlns:a16="http://schemas.microsoft.com/office/drawing/2014/main" id="{00000000-0008-0000-0400-0000EA340000}"/>
                  </a:ext>
                </a:extLst>
              </xdr:cNvPr>
              <xdr:cNvSpPr/>
            </xdr:nvSpPr>
            <xdr:spPr bwMode="auto">
              <a:xfrm>
                <a:off x="7429500" y="8191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47" name="Option Button 235" hidden="1">
                <a:extLst>
                  <a:ext uri="{63B3BB69-23CF-44E3-9099-C40C66FF867C}">
                    <a14:compatExt spid="_x0000_s13547"/>
                  </a:ext>
                  <a:ext uri="{FF2B5EF4-FFF2-40B4-BE49-F238E27FC236}">
                    <a16:creationId xmlns:a16="http://schemas.microsoft.com/office/drawing/2014/main" id="{00000000-0008-0000-0400-0000EB340000}"/>
                  </a:ext>
                </a:extLst>
              </xdr:cNvPr>
              <xdr:cNvSpPr/>
            </xdr:nvSpPr>
            <xdr:spPr bwMode="auto">
              <a:xfrm>
                <a:off x="742950" y="8191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48" name="Option Button 236" hidden="1">
                <a:extLst>
                  <a:ext uri="{63B3BB69-23CF-44E3-9099-C40C66FF867C}">
                    <a14:compatExt spid="_x0000_s13548"/>
                  </a:ext>
                  <a:ext uri="{FF2B5EF4-FFF2-40B4-BE49-F238E27FC236}">
                    <a16:creationId xmlns:a16="http://schemas.microsoft.com/office/drawing/2014/main" id="{00000000-0008-0000-0400-0000EC340000}"/>
                  </a:ext>
                </a:extLst>
              </xdr:cNvPr>
              <xdr:cNvSpPr/>
            </xdr:nvSpPr>
            <xdr:spPr bwMode="auto">
              <a:xfrm>
                <a:off x="285750" y="8191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199</xdr:row>
          <xdr:rowOff>0</xdr:rowOff>
        </xdr:from>
        <xdr:to>
          <xdr:col>5</xdr:col>
          <xdr:colOff>800100</xdr:colOff>
          <xdr:row>200</xdr:row>
          <xdr:rowOff>0</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228600" y="82391250"/>
              <a:ext cx="8001000" cy="476250"/>
              <a:chOff x="228600" y="82191366"/>
              <a:chExt cx="7981950" cy="476251"/>
            </a:xfrm>
          </xdr:grpSpPr>
          <xdr:sp macro="" textlink="">
            <xdr:nvSpPr>
              <xdr:cNvPr id="13549" name="Group Box 237" hidden="1">
                <a:extLst>
                  <a:ext uri="{63B3BB69-23CF-44E3-9099-C40C66FF867C}">
                    <a14:compatExt spid="_x0000_s13549"/>
                  </a:ext>
                  <a:ext uri="{FF2B5EF4-FFF2-40B4-BE49-F238E27FC236}">
                    <a16:creationId xmlns:a16="http://schemas.microsoft.com/office/drawing/2014/main" id="{00000000-0008-0000-0400-0000ED340000}"/>
                  </a:ext>
                </a:extLst>
              </xdr:cNvPr>
              <xdr:cNvSpPr/>
            </xdr:nvSpPr>
            <xdr:spPr bwMode="auto">
              <a:xfrm>
                <a:off x="228600" y="821913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50" name="Option Button 238" hidden="1">
                <a:extLst>
                  <a:ext uri="{63B3BB69-23CF-44E3-9099-C40C66FF867C}">
                    <a14:compatExt spid="_x0000_s13550"/>
                  </a:ext>
                  <a:ext uri="{FF2B5EF4-FFF2-40B4-BE49-F238E27FC236}">
                    <a16:creationId xmlns:a16="http://schemas.microsoft.com/office/drawing/2014/main" id="{00000000-0008-0000-0400-0000EE340000}"/>
                  </a:ext>
                </a:extLst>
              </xdr:cNvPr>
              <xdr:cNvSpPr/>
            </xdr:nvSpPr>
            <xdr:spPr bwMode="auto">
              <a:xfrm>
                <a:off x="7429500" y="8239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51" name="Option Button 239" hidden="1">
                <a:extLst>
                  <a:ext uri="{63B3BB69-23CF-44E3-9099-C40C66FF867C}">
                    <a14:compatExt spid="_x0000_s13551"/>
                  </a:ext>
                  <a:ext uri="{FF2B5EF4-FFF2-40B4-BE49-F238E27FC236}">
                    <a16:creationId xmlns:a16="http://schemas.microsoft.com/office/drawing/2014/main" id="{00000000-0008-0000-0400-0000EF340000}"/>
                  </a:ext>
                </a:extLst>
              </xdr:cNvPr>
              <xdr:cNvSpPr/>
            </xdr:nvSpPr>
            <xdr:spPr bwMode="auto">
              <a:xfrm>
                <a:off x="742950" y="8239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52" name="Option Button 240" hidden="1">
                <a:extLst>
                  <a:ext uri="{63B3BB69-23CF-44E3-9099-C40C66FF867C}">
                    <a14:compatExt spid="_x0000_s13552"/>
                  </a:ext>
                  <a:ext uri="{FF2B5EF4-FFF2-40B4-BE49-F238E27FC236}">
                    <a16:creationId xmlns:a16="http://schemas.microsoft.com/office/drawing/2014/main" id="{00000000-0008-0000-0400-0000F0340000}"/>
                  </a:ext>
                </a:extLst>
              </xdr:cNvPr>
              <xdr:cNvSpPr/>
            </xdr:nvSpPr>
            <xdr:spPr bwMode="auto">
              <a:xfrm>
                <a:off x="285750" y="8239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210</xdr:row>
          <xdr:rowOff>0</xdr:rowOff>
        </xdr:from>
        <xdr:to>
          <xdr:col>5</xdr:col>
          <xdr:colOff>800100</xdr:colOff>
          <xdr:row>211</xdr:row>
          <xdr:rowOff>0</xdr:rowOff>
        </xdr:to>
        <xdr:grpSp>
          <xdr:nvGrpSpPr>
            <xdr:cNvPr id="62" name="グループ化 61">
              <a:extLst>
                <a:ext uri="{FF2B5EF4-FFF2-40B4-BE49-F238E27FC236}">
                  <a16:creationId xmlns:a16="http://schemas.microsoft.com/office/drawing/2014/main" id="{00000000-0008-0000-0400-00003E000000}"/>
                </a:ext>
              </a:extLst>
            </xdr:cNvPr>
            <xdr:cNvGrpSpPr/>
          </xdr:nvGrpSpPr>
          <xdr:grpSpPr>
            <a:xfrm>
              <a:off x="228600" y="87229950"/>
              <a:ext cx="8001000" cy="476250"/>
              <a:chOff x="228600" y="87011024"/>
              <a:chExt cx="7981950" cy="476251"/>
            </a:xfrm>
          </xdr:grpSpPr>
          <xdr:sp macro="" textlink="">
            <xdr:nvSpPr>
              <xdr:cNvPr id="13553" name="Group Box 241" hidden="1">
                <a:extLst>
                  <a:ext uri="{63B3BB69-23CF-44E3-9099-C40C66FF867C}">
                    <a14:compatExt spid="_x0000_s13553"/>
                  </a:ext>
                  <a:ext uri="{FF2B5EF4-FFF2-40B4-BE49-F238E27FC236}">
                    <a16:creationId xmlns:a16="http://schemas.microsoft.com/office/drawing/2014/main" id="{00000000-0008-0000-0400-0000F1340000}"/>
                  </a:ext>
                </a:extLst>
              </xdr:cNvPr>
              <xdr:cNvSpPr/>
            </xdr:nvSpPr>
            <xdr:spPr bwMode="auto">
              <a:xfrm>
                <a:off x="228600" y="87011024"/>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54" name="Option Button 242" hidden="1">
                <a:extLst>
                  <a:ext uri="{63B3BB69-23CF-44E3-9099-C40C66FF867C}">
                    <a14:compatExt spid="_x0000_s13554"/>
                  </a:ext>
                  <a:ext uri="{FF2B5EF4-FFF2-40B4-BE49-F238E27FC236}">
                    <a16:creationId xmlns:a16="http://schemas.microsoft.com/office/drawing/2014/main" id="{00000000-0008-0000-0400-0000F2340000}"/>
                  </a:ext>
                </a:extLst>
              </xdr:cNvPr>
              <xdr:cNvSpPr/>
            </xdr:nvSpPr>
            <xdr:spPr bwMode="auto">
              <a:xfrm>
                <a:off x="7429500" y="87210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55" name="Option Button 243" hidden="1">
                <a:extLst>
                  <a:ext uri="{63B3BB69-23CF-44E3-9099-C40C66FF867C}">
                    <a14:compatExt spid="_x0000_s13555"/>
                  </a:ext>
                  <a:ext uri="{FF2B5EF4-FFF2-40B4-BE49-F238E27FC236}">
                    <a16:creationId xmlns:a16="http://schemas.microsoft.com/office/drawing/2014/main" id="{00000000-0008-0000-0400-0000F3340000}"/>
                  </a:ext>
                </a:extLst>
              </xdr:cNvPr>
              <xdr:cNvSpPr/>
            </xdr:nvSpPr>
            <xdr:spPr bwMode="auto">
              <a:xfrm>
                <a:off x="742950" y="87210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56" name="Option Button 244" hidden="1">
                <a:extLst>
                  <a:ext uri="{63B3BB69-23CF-44E3-9099-C40C66FF867C}">
                    <a14:compatExt spid="_x0000_s13556"/>
                  </a:ext>
                  <a:ext uri="{FF2B5EF4-FFF2-40B4-BE49-F238E27FC236}">
                    <a16:creationId xmlns:a16="http://schemas.microsoft.com/office/drawing/2014/main" id="{00000000-0008-0000-0400-0000F4340000}"/>
                  </a:ext>
                </a:extLst>
              </xdr:cNvPr>
              <xdr:cNvSpPr/>
            </xdr:nvSpPr>
            <xdr:spPr bwMode="auto">
              <a:xfrm>
                <a:off x="285750" y="87210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211</xdr:row>
          <xdr:rowOff>0</xdr:rowOff>
        </xdr:from>
        <xdr:to>
          <xdr:col>5</xdr:col>
          <xdr:colOff>800100</xdr:colOff>
          <xdr:row>212</xdr:row>
          <xdr:rowOff>0</xdr:rowOff>
        </xdr:to>
        <xdr:grpSp>
          <xdr:nvGrpSpPr>
            <xdr:cNvPr id="63" name="グループ化 62">
              <a:extLst>
                <a:ext uri="{FF2B5EF4-FFF2-40B4-BE49-F238E27FC236}">
                  <a16:creationId xmlns:a16="http://schemas.microsoft.com/office/drawing/2014/main" id="{00000000-0008-0000-0400-00003F000000}"/>
                </a:ext>
              </a:extLst>
            </xdr:cNvPr>
            <xdr:cNvGrpSpPr/>
          </xdr:nvGrpSpPr>
          <xdr:grpSpPr>
            <a:xfrm>
              <a:off x="228600" y="87706200"/>
              <a:ext cx="8001000" cy="476250"/>
              <a:chOff x="228600" y="87487275"/>
              <a:chExt cx="7981950" cy="476251"/>
            </a:xfrm>
          </xdr:grpSpPr>
          <xdr:sp macro="" textlink="">
            <xdr:nvSpPr>
              <xdr:cNvPr id="13557" name="Group Box 245" hidden="1">
                <a:extLst>
                  <a:ext uri="{63B3BB69-23CF-44E3-9099-C40C66FF867C}">
                    <a14:compatExt spid="_x0000_s13557"/>
                  </a:ext>
                  <a:ext uri="{FF2B5EF4-FFF2-40B4-BE49-F238E27FC236}">
                    <a16:creationId xmlns:a16="http://schemas.microsoft.com/office/drawing/2014/main" id="{00000000-0008-0000-0400-0000F5340000}"/>
                  </a:ext>
                </a:extLst>
              </xdr:cNvPr>
              <xdr:cNvSpPr/>
            </xdr:nvSpPr>
            <xdr:spPr bwMode="auto">
              <a:xfrm>
                <a:off x="228600" y="8748727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58" name="Option Button 246" hidden="1">
                <a:extLst>
                  <a:ext uri="{63B3BB69-23CF-44E3-9099-C40C66FF867C}">
                    <a14:compatExt spid="_x0000_s13558"/>
                  </a:ext>
                  <a:ext uri="{FF2B5EF4-FFF2-40B4-BE49-F238E27FC236}">
                    <a16:creationId xmlns:a16="http://schemas.microsoft.com/office/drawing/2014/main" id="{00000000-0008-0000-0400-0000F6340000}"/>
                  </a:ext>
                </a:extLst>
              </xdr:cNvPr>
              <xdr:cNvSpPr/>
            </xdr:nvSpPr>
            <xdr:spPr bwMode="auto">
              <a:xfrm>
                <a:off x="7429500" y="87687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59" name="Option Button 247" hidden="1">
                <a:extLst>
                  <a:ext uri="{63B3BB69-23CF-44E3-9099-C40C66FF867C}">
                    <a14:compatExt spid="_x0000_s13559"/>
                  </a:ext>
                  <a:ext uri="{FF2B5EF4-FFF2-40B4-BE49-F238E27FC236}">
                    <a16:creationId xmlns:a16="http://schemas.microsoft.com/office/drawing/2014/main" id="{00000000-0008-0000-0400-0000F7340000}"/>
                  </a:ext>
                </a:extLst>
              </xdr:cNvPr>
              <xdr:cNvSpPr/>
            </xdr:nvSpPr>
            <xdr:spPr bwMode="auto">
              <a:xfrm>
                <a:off x="742950" y="87687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60" name="Option Button 248" hidden="1">
                <a:extLst>
                  <a:ext uri="{63B3BB69-23CF-44E3-9099-C40C66FF867C}">
                    <a14:compatExt spid="_x0000_s13560"/>
                  </a:ext>
                  <a:ext uri="{FF2B5EF4-FFF2-40B4-BE49-F238E27FC236}">
                    <a16:creationId xmlns:a16="http://schemas.microsoft.com/office/drawing/2014/main" id="{00000000-0008-0000-0400-0000F8340000}"/>
                  </a:ext>
                </a:extLst>
              </xdr:cNvPr>
              <xdr:cNvSpPr/>
            </xdr:nvSpPr>
            <xdr:spPr bwMode="auto">
              <a:xfrm>
                <a:off x="285750" y="87687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0</xdr:rowOff>
        </xdr:from>
        <xdr:to>
          <xdr:col>5</xdr:col>
          <xdr:colOff>800100</xdr:colOff>
          <xdr:row>213</xdr:row>
          <xdr:rowOff>0</xdr:rowOff>
        </xdr:to>
        <xdr:grpSp>
          <xdr:nvGrpSpPr>
            <xdr:cNvPr id="13565" name="グループ化 13564">
              <a:extLst>
                <a:ext uri="{FF2B5EF4-FFF2-40B4-BE49-F238E27FC236}">
                  <a16:creationId xmlns:a16="http://schemas.microsoft.com/office/drawing/2014/main" id="{00000000-0008-0000-0400-0000FD340000}"/>
                </a:ext>
              </a:extLst>
            </xdr:cNvPr>
            <xdr:cNvGrpSpPr/>
          </xdr:nvGrpSpPr>
          <xdr:grpSpPr>
            <a:xfrm>
              <a:off x="228600" y="88182450"/>
              <a:ext cx="8001000" cy="476250"/>
              <a:chOff x="228600" y="87963526"/>
              <a:chExt cx="7981950" cy="476251"/>
            </a:xfrm>
          </xdr:grpSpPr>
          <xdr:sp macro="" textlink="">
            <xdr:nvSpPr>
              <xdr:cNvPr id="13561" name="Group Box 249" hidden="1">
                <a:extLst>
                  <a:ext uri="{63B3BB69-23CF-44E3-9099-C40C66FF867C}">
                    <a14:compatExt spid="_x0000_s13561"/>
                  </a:ext>
                  <a:ext uri="{FF2B5EF4-FFF2-40B4-BE49-F238E27FC236}">
                    <a16:creationId xmlns:a16="http://schemas.microsoft.com/office/drawing/2014/main" id="{00000000-0008-0000-0400-0000F9340000}"/>
                  </a:ext>
                </a:extLst>
              </xdr:cNvPr>
              <xdr:cNvSpPr/>
            </xdr:nvSpPr>
            <xdr:spPr bwMode="auto">
              <a:xfrm>
                <a:off x="228600" y="8796352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62" name="Option Button 250" hidden="1">
                <a:extLst>
                  <a:ext uri="{63B3BB69-23CF-44E3-9099-C40C66FF867C}">
                    <a14:compatExt spid="_x0000_s13562"/>
                  </a:ext>
                  <a:ext uri="{FF2B5EF4-FFF2-40B4-BE49-F238E27FC236}">
                    <a16:creationId xmlns:a16="http://schemas.microsoft.com/office/drawing/2014/main" id="{00000000-0008-0000-0400-0000FA340000}"/>
                  </a:ext>
                </a:extLst>
              </xdr:cNvPr>
              <xdr:cNvSpPr/>
            </xdr:nvSpPr>
            <xdr:spPr bwMode="auto">
              <a:xfrm>
                <a:off x="7429500" y="88163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63" name="Option Button 251" hidden="1">
                <a:extLst>
                  <a:ext uri="{63B3BB69-23CF-44E3-9099-C40C66FF867C}">
                    <a14:compatExt spid="_x0000_s13563"/>
                  </a:ext>
                  <a:ext uri="{FF2B5EF4-FFF2-40B4-BE49-F238E27FC236}">
                    <a16:creationId xmlns:a16="http://schemas.microsoft.com/office/drawing/2014/main" id="{00000000-0008-0000-0400-0000FB340000}"/>
                  </a:ext>
                </a:extLst>
              </xdr:cNvPr>
              <xdr:cNvSpPr/>
            </xdr:nvSpPr>
            <xdr:spPr bwMode="auto">
              <a:xfrm>
                <a:off x="742950" y="88163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64" name="Option Button 252" hidden="1">
                <a:extLst>
                  <a:ext uri="{63B3BB69-23CF-44E3-9099-C40C66FF867C}">
                    <a14:compatExt spid="_x0000_s13564"/>
                  </a:ext>
                  <a:ext uri="{FF2B5EF4-FFF2-40B4-BE49-F238E27FC236}">
                    <a16:creationId xmlns:a16="http://schemas.microsoft.com/office/drawing/2014/main" id="{00000000-0008-0000-0400-0000FC340000}"/>
                  </a:ext>
                </a:extLst>
              </xdr:cNvPr>
              <xdr:cNvSpPr/>
            </xdr:nvSpPr>
            <xdr:spPr bwMode="auto">
              <a:xfrm>
                <a:off x="285750" y="88163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213</xdr:row>
          <xdr:rowOff>0</xdr:rowOff>
        </xdr:from>
        <xdr:to>
          <xdr:col>5</xdr:col>
          <xdr:colOff>800100</xdr:colOff>
          <xdr:row>214</xdr:row>
          <xdr:rowOff>0</xdr:rowOff>
        </xdr:to>
        <xdr:grpSp>
          <xdr:nvGrpSpPr>
            <xdr:cNvPr id="13569" name="グループ化 13568">
              <a:extLst>
                <a:ext uri="{FF2B5EF4-FFF2-40B4-BE49-F238E27FC236}">
                  <a16:creationId xmlns:a16="http://schemas.microsoft.com/office/drawing/2014/main" id="{00000000-0008-0000-0400-000001350000}"/>
                </a:ext>
              </a:extLst>
            </xdr:cNvPr>
            <xdr:cNvGrpSpPr/>
          </xdr:nvGrpSpPr>
          <xdr:grpSpPr>
            <a:xfrm>
              <a:off x="228600" y="88658700"/>
              <a:ext cx="8001000" cy="476250"/>
              <a:chOff x="228600" y="88439776"/>
              <a:chExt cx="7981950" cy="476251"/>
            </a:xfrm>
          </xdr:grpSpPr>
          <xdr:sp macro="" textlink="">
            <xdr:nvSpPr>
              <xdr:cNvPr id="13566" name="Group Box 253" hidden="1">
                <a:extLst>
                  <a:ext uri="{63B3BB69-23CF-44E3-9099-C40C66FF867C}">
                    <a14:compatExt spid="_x0000_s13565"/>
                  </a:ext>
                  <a:ext uri="{FF2B5EF4-FFF2-40B4-BE49-F238E27FC236}">
                    <a16:creationId xmlns:a16="http://schemas.microsoft.com/office/drawing/2014/main" id="{00000000-0008-0000-0400-0000FE340000}"/>
                  </a:ext>
                </a:extLst>
              </xdr:cNvPr>
              <xdr:cNvSpPr/>
            </xdr:nvSpPr>
            <xdr:spPr bwMode="auto">
              <a:xfrm>
                <a:off x="228600" y="8843977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67" name="Option Button 254" hidden="1">
                <a:extLst>
                  <a:ext uri="{63B3BB69-23CF-44E3-9099-C40C66FF867C}">
                    <a14:compatExt spid="_x0000_s13566"/>
                  </a:ext>
                  <a:ext uri="{FF2B5EF4-FFF2-40B4-BE49-F238E27FC236}">
                    <a16:creationId xmlns:a16="http://schemas.microsoft.com/office/drawing/2014/main" id="{00000000-0008-0000-0400-0000FF340000}"/>
                  </a:ext>
                </a:extLst>
              </xdr:cNvPr>
              <xdr:cNvSpPr/>
            </xdr:nvSpPr>
            <xdr:spPr bwMode="auto">
              <a:xfrm>
                <a:off x="7429500" y="88639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605" name="Option Button 255" hidden="1">
                <a:extLst>
                  <a:ext uri="{63B3BB69-23CF-44E3-9099-C40C66FF867C}">
                    <a14:compatExt spid="_x0000_s13567"/>
                  </a:ext>
                  <a:ext uri="{FF2B5EF4-FFF2-40B4-BE49-F238E27FC236}">
                    <a16:creationId xmlns:a16="http://schemas.microsoft.com/office/drawing/2014/main" id="{00000000-0008-0000-0400-000025350000}"/>
                  </a:ext>
                </a:extLst>
              </xdr:cNvPr>
              <xdr:cNvSpPr/>
            </xdr:nvSpPr>
            <xdr:spPr bwMode="auto">
              <a:xfrm>
                <a:off x="742950" y="88639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68" name="Option Button 256" hidden="1">
                <a:extLst>
                  <a:ext uri="{63B3BB69-23CF-44E3-9099-C40C66FF867C}">
                    <a14:compatExt spid="_x0000_s13568"/>
                  </a:ext>
                  <a:ext uri="{FF2B5EF4-FFF2-40B4-BE49-F238E27FC236}">
                    <a16:creationId xmlns:a16="http://schemas.microsoft.com/office/drawing/2014/main" id="{00000000-0008-0000-0400-000000350000}"/>
                  </a:ext>
                </a:extLst>
              </xdr:cNvPr>
              <xdr:cNvSpPr/>
            </xdr:nvSpPr>
            <xdr:spPr bwMode="auto">
              <a:xfrm>
                <a:off x="285750" y="88639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224</xdr:row>
          <xdr:rowOff>0</xdr:rowOff>
        </xdr:from>
        <xdr:to>
          <xdr:col>5</xdr:col>
          <xdr:colOff>800100</xdr:colOff>
          <xdr:row>225</xdr:row>
          <xdr:rowOff>0</xdr:rowOff>
        </xdr:to>
        <xdr:grpSp>
          <xdr:nvGrpSpPr>
            <xdr:cNvPr id="13574" name="グループ化 13573">
              <a:extLst>
                <a:ext uri="{FF2B5EF4-FFF2-40B4-BE49-F238E27FC236}">
                  <a16:creationId xmlns:a16="http://schemas.microsoft.com/office/drawing/2014/main" id="{00000000-0008-0000-0400-000006350000}"/>
                </a:ext>
              </a:extLst>
            </xdr:cNvPr>
            <xdr:cNvGrpSpPr/>
          </xdr:nvGrpSpPr>
          <xdr:grpSpPr>
            <a:xfrm>
              <a:off x="228600" y="93497400"/>
              <a:ext cx="8001000" cy="476250"/>
              <a:chOff x="228600" y="93259435"/>
              <a:chExt cx="7981950" cy="476251"/>
            </a:xfrm>
          </xdr:grpSpPr>
          <xdr:sp macro="" textlink="">
            <xdr:nvSpPr>
              <xdr:cNvPr id="13570" name="Group Box 257" hidden="1">
                <a:extLst>
                  <a:ext uri="{63B3BB69-23CF-44E3-9099-C40C66FF867C}">
                    <a14:compatExt spid="_x0000_s13569"/>
                  </a:ext>
                  <a:ext uri="{FF2B5EF4-FFF2-40B4-BE49-F238E27FC236}">
                    <a16:creationId xmlns:a16="http://schemas.microsoft.com/office/drawing/2014/main" id="{00000000-0008-0000-0400-000002350000}"/>
                  </a:ext>
                </a:extLst>
              </xdr:cNvPr>
              <xdr:cNvSpPr/>
            </xdr:nvSpPr>
            <xdr:spPr bwMode="auto">
              <a:xfrm>
                <a:off x="228600" y="93259435"/>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71" name="Option Button 258" hidden="1">
                <a:extLst>
                  <a:ext uri="{63B3BB69-23CF-44E3-9099-C40C66FF867C}">
                    <a14:compatExt spid="_x0000_s13570"/>
                  </a:ext>
                  <a:ext uri="{FF2B5EF4-FFF2-40B4-BE49-F238E27FC236}">
                    <a16:creationId xmlns:a16="http://schemas.microsoft.com/office/drawing/2014/main" id="{00000000-0008-0000-0400-000003350000}"/>
                  </a:ext>
                </a:extLst>
              </xdr:cNvPr>
              <xdr:cNvSpPr/>
            </xdr:nvSpPr>
            <xdr:spPr bwMode="auto">
              <a:xfrm>
                <a:off x="7429500" y="9345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72" name="Option Button 259" hidden="1">
                <a:extLst>
                  <a:ext uri="{63B3BB69-23CF-44E3-9099-C40C66FF867C}">
                    <a14:compatExt spid="_x0000_s13571"/>
                  </a:ext>
                  <a:ext uri="{FF2B5EF4-FFF2-40B4-BE49-F238E27FC236}">
                    <a16:creationId xmlns:a16="http://schemas.microsoft.com/office/drawing/2014/main" id="{00000000-0008-0000-0400-000004350000}"/>
                  </a:ext>
                </a:extLst>
              </xdr:cNvPr>
              <xdr:cNvSpPr/>
            </xdr:nvSpPr>
            <xdr:spPr bwMode="auto">
              <a:xfrm>
                <a:off x="742950" y="9345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73" name="Option Button 260" hidden="1">
                <a:extLst>
                  <a:ext uri="{63B3BB69-23CF-44E3-9099-C40C66FF867C}">
                    <a14:compatExt spid="_x0000_s13572"/>
                  </a:ext>
                  <a:ext uri="{FF2B5EF4-FFF2-40B4-BE49-F238E27FC236}">
                    <a16:creationId xmlns:a16="http://schemas.microsoft.com/office/drawing/2014/main" id="{00000000-0008-0000-0400-000005350000}"/>
                  </a:ext>
                </a:extLst>
              </xdr:cNvPr>
              <xdr:cNvSpPr/>
            </xdr:nvSpPr>
            <xdr:spPr bwMode="auto">
              <a:xfrm>
                <a:off x="285750" y="9345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225</xdr:row>
          <xdr:rowOff>0</xdr:rowOff>
        </xdr:from>
        <xdr:to>
          <xdr:col>5</xdr:col>
          <xdr:colOff>800100</xdr:colOff>
          <xdr:row>226</xdr:row>
          <xdr:rowOff>0</xdr:rowOff>
        </xdr:to>
        <xdr:grpSp>
          <xdr:nvGrpSpPr>
            <xdr:cNvPr id="13579" name="グループ化 13578">
              <a:extLst>
                <a:ext uri="{FF2B5EF4-FFF2-40B4-BE49-F238E27FC236}">
                  <a16:creationId xmlns:a16="http://schemas.microsoft.com/office/drawing/2014/main" id="{00000000-0008-0000-0400-00000B350000}"/>
                </a:ext>
              </a:extLst>
            </xdr:cNvPr>
            <xdr:cNvGrpSpPr/>
          </xdr:nvGrpSpPr>
          <xdr:grpSpPr>
            <a:xfrm>
              <a:off x="228600" y="93973650"/>
              <a:ext cx="8001000" cy="476250"/>
              <a:chOff x="228600" y="93735686"/>
              <a:chExt cx="7981950" cy="476251"/>
            </a:xfrm>
          </xdr:grpSpPr>
          <xdr:sp macro="" textlink="">
            <xdr:nvSpPr>
              <xdr:cNvPr id="13575" name="Group Box 261" hidden="1">
                <a:extLst>
                  <a:ext uri="{63B3BB69-23CF-44E3-9099-C40C66FF867C}">
                    <a14:compatExt spid="_x0000_s13573"/>
                  </a:ext>
                  <a:ext uri="{FF2B5EF4-FFF2-40B4-BE49-F238E27FC236}">
                    <a16:creationId xmlns:a16="http://schemas.microsoft.com/office/drawing/2014/main" id="{00000000-0008-0000-0400-000007350000}"/>
                  </a:ext>
                </a:extLst>
              </xdr:cNvPr>
              <xdr:cNvSpPr/>
            </xdr:nvSpPr>
            <xdr:spPr bwMode="auto">
              <a:xfrm>
                <a:off x="228600" y="93735686"/>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76" name="Option Button 262" hidden="1">
                <a:extLst>
                  <a:ext uri="{63B3BB69-23CF-44E3-9099-C40C66FF867C}">
                    <a14:compatExt spid="_x0000_s13574"/>
                  </a:ext>
                  <a:ext uri="{FF2B5EF4-FFF2-40B4-BE49-F238E27FC236}">
                    <a16:creationId xmlns:a16="http://schemas.microsoft.com/office/drawing/2014/main" id="{00000000-0008-0000-0400-000008350000}"/>
                  </a:ext>
                </a:extLst>
              </xdr:cNvPr>
              <xdr:cNvSpPr/>
            </xdr:nvSpPr>
            <xdr:spPr bwMode="auto">
              <a:xfrm>
                <a:off x="7429500" y="9393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77" name="Option Button 263" hidden="1">
                <a:extLst>
                  <a:ext uri="{63B3BB69-23CF-44E3-9099-C40C66FF867C}">
                    <a14:compatExt spid="_x0000_s13575"/>
                  </a:ext>
                  <a:ext uri="{FF2B5EF4-FFF2-40B4-BE49-F238E27FC236}">
                    <a16:creationId xmlns:a16="http://schemas.microsoft.com/office/drawing/2014/main" id="{00000000-0008-0000-0400-000009350000}"/>
                  </a:ext>
                </a:extLst>
              </xdr:cNvPr>
              <xdr:cNvSpPr/>
            </xdr:nvSpPr>
            <xdr:spPr bwMode="auto">
              <a:xfrm>
                <a:off x="742950" y="9393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78" name="Option Button 264" hidden="1">
                <a:extLst>
                  <a:ext uri="{63B3BB69-23CF-44E3-9099-C40C66FF867C}">
                    <a14:compatExt spid="_x0000_s13576"/>
                  </a:ext>
                  <a:ext uri="{FF2B5EF4-FFF2-40B4-BE49-F238E27FC236}">
                    <a16:creationId xmlns:a16="http://schemas.microsoft.com/office/drawing/2014/main" id="{00000000-0008-0000-0400-00000A350000}"/>
                  </a:ext>
                </a:extLst>
              </xdr:cNvPr>
              <xdr:cNvSpPr/>
            </xdr:nvSpPr>
            <xdr:spPr bwMode="auto">
              <a:xfrm>
                <a:off x="285750" y="9393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226</xdr:row>
          <xdr:rowOff>0</xdr:rowOff>
        </xdr:from>
        <xdr:to>
          <xdr:col>5</xdr:col>
          <xdr:colOff>800100</xdr:colOff>
          <xdr:row>227</xdr:row>
          <xdr:rowOff>0</xdr:rowOff>
        </xdr:to>
        <xdr:grpSp>
          <xdr:nvGrpSpPr>
            <xdr:cNvPr id="13584" name="グループ化 13583">
              <a:extLst>
                <a:ext uri="{FF2B5EF4-FFF2-40B4-BE49-F238E27FC236}">
                  <a16:creationId xmlns:a16="http://schemas.microsoft.com/office/drawing/2014/main" id="{00000000-0008-0000-0400-000010350000}"/>
                </a:ext>
              </a:extLst>
            </xdr:cNvPr>
            <xdr:cNvGrpSpPr/>
          </xdr:nvGrpSpPr>
          <xdr:grpSpPr>
            <a:xfrm>
              <a:off x="228600" y="94449900"/>
              <a:ext cx="8001000" cy="476250"/>
              <a:chOff x="228600" y="94211937"/>
              <a:chExt cx="7981950" cy="476251"/>
            </a:xfrm>
          </xdr:grpSpPr>
          <xdr:sp macro="" textlink="">
            <xdr:nvSpPr>
              <xdr:cNvPr id="13580" name="Group Box 265" hidden="1">
                <a:extLst>
                  <a:ext uri="{63B3BB69-23CF-44E3-9099-C40C66FF867C}">
                    <a14:compatExt spid="_x0000_s13577"/>
                  </a:ext>
                  <a:ext uri="{FF2B5EF4-FFF2-40B4-BE49-F238E27FC236}">
                    <a16:creationId xmlns:a16="http://schemas.microsoft.com/office/drawing/2014/main" id="{00000000-0008-0000-0400-00000C350000}"/>
                  </a:ext>
                </a:extLst>
              </xdr:cNvPr>
              <xdr:cNvSpPr/>
            </xdr:nvSpPr>
            <xdr:spPr bwMode="auto">
              <a:xfrm>
                <a:off x="228600" y="9421193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81" name="Option Button 266" hidden="1">
                <a:extLst>
                  <a:ext uri="{63B3BB69-23CF-44E3-9099-C40C66FF867C}">
                    <a14:compatExt spid="_x0000_s13578"/>
                  </a:ext>
                  <a:ext uri="{FF2B5EF4-FFF2-40B4-BE49-F238E27FC236}">
                    <a16:creationId xmlns:a16="http://schemas.microsoft.com/office/drawing/2014/main" id="{00000000-0008-0000-0400-00000D350000}"/>
                  </a:ext>
                </a:extLst>
              </xdr:cNvPr>
              <xdr:cNvSpPr/>
            </xdr:nvSpPr>
            <xdr:spPr bwMode="auto">
              <a:xfrm>
                <a:off x="7429500" y="9441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82" name="Option Button 267" hidden="1">
                <a:extLst>
                  <a:ext uri="{63B3BB69-23CF-44E3-9099-C40C66FF867C}">
                    <a14:compatExt spid="_x0000_s13579"/>
                  </a:ext>
                  <a:ext uri="{FF2B5EF4-FFF2-40B4-BE49-F238E27FC236}">
                    <a16:creationId xmlns:a16="http://schemas.microsoft.com/office/drawing/2014/main" id="{00000000-0008-0000-0400-00000E350000}"/>
                  </a:ext>
                </a:extLst>
              </xdr:cNvPr>
              <xdr:cNvSpPr/>
            </xdr:nvSpPr>
            <xdr:spPr bwMode="auto">
              <a:xfrm>
                <a:off x="742950" y="9441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83" name="Option Button 268" hidden="1">
                <a:extLst>
                  <a:ext uri="{63B3BB69-23CF-44E3-9099-C40C66FF867C}">
                    <a14:compatExt spid="_x0000_s13580"/>
                  </a:ext>
                  <a:ext uri="{FF2B5EF4-FFF2-40B4-BE49-F238E27FC236}">
                    <a16:creationId xmlns:a16="http://schemas.microsoft.com/office/drawing/2014/main" id="{00000000-0008-0000-0400-00000F350000}"/>
                  </a:ext>
                </a:extLst>
              </xdr:cNvPr>
              <xdr:cNvSpPr/>
            </xdr:nvSpPr>
            <xdr:spPr bwMode="auto">
              <a:xfrm>
                <a:off x="285750" y="9441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227</xdr:row>
          <xdr:rowOff>0</xdr:rowOff>
        </xdr:from>
        <xdr:to>
          <xdr:col>5</xdr:col>
          <xdr:colOff>800100</xdr:colOff>
          <xdr:row>228</xdr:row>
          <xdr:rowOff>0</xdr:rowOff>
        </xdr:to>
        <xdr:grpSp>
          <xdr:nvGrpSpPr>
            <xdr:cNvPr id="13589" name="グループ化 13588">
              <a:extLst>
                <a:ext uri="{FF2B5EF4-FFF2-40B4-BE49-F238E27FC236}">
                  <a16:creationId xmlns:a16="http://schemas.microsoft.com/office/drawing/2014/main" id="{00000000-0008-0000-0400-000015350000}"/>
                </a:ext>
              </a:extLst>
            </xdr:cNvPr>
            <xdr:cNvGrpSpPr/>
          </xdr:nvGrpSpPr>
          <xdr:grpSpPr>
            <a:xfrm>
              <a:off x="228600" y="94926150"/>
              <a:ext cx="8001000" cy="476250"/>
              <a:chOff x="228600" y="94688187"/>
              <a:chExt cx="7981950" cy="476251"/>
            </a:xfrm>
          </xdr:grpSpPr>
          <xdr:sp macro="" textlink="">
            <xdr:nvSpPr>
              <xdr:cNvPr id="13585" name="Group Box 269" hidden="1">
                <a:extLst>
                  <a:ext uri="{63B3BB69-23CF-44E3-9099-C40C66FF867C}">
                    <a14:compatExt spid="_x0000_s13581"/>
                  </a:ext>
                  <a:ext uri="{FF2B5EF4-FFF2-40B4-BE49-F238E27FC236}">
                    <a16:creationId xmlns:a16="http://schemas.microsoft.com/office/drawing/2014/main" id="{00000000-0008-0000-0400-000011350000}"/>
                  </a:ext>
                </a:extLst>
              </xdr:cNvPr>
              <xdr:cNvSpPr/>
            </xdr:nvSpPr>
            <xdr:spPr bwMode="auto">
              <a:xfrm>
                <a:off x="228600" y="9468818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86" name="Option Button 270" hidden="1">
                <a:extLst>
                  <a:ext uri="{63B3BB69-23CF-44E3-9099-C40C66FF867C}">
                    <a14:compatExt spid="_x0000_s13582"/>
                  </a:ext>
                  <a:ext uri="{FF2B5EF4-FFF2-40B4-BE49-F238E27FC236}">
                    <a16:creationId xmlns:a16="http://schemas.microsoft.com/office/drawing/2014/main" id="{00000000-0008-0000-0400-000012350000}"/>
                  </a:ext>
                </a:extLst>
              </xdr:cNvPr>
              <xdr:cNvSpPr/>
            </xdr:nvSpPr>
            <xdr:spPr bwMode="auto">
              <a:xfrm>
                <a:off x="7429500" y="9488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87" name="Option Button 271" hidden="1">
                <a:extLst>
                  <a:ext uri="{63B3BB69-23CF-44E3-9099-C40C66FF867C}">
                    <a14:compatExt spid="_x0000_s13583"/>
                  </a:ext>
                  <a:ext uri="{FF2B5EF4-FFF2-40B4-BE49-F238E27FC236}">
                    <a16:creationId xmlns:a16="http://schemas.microsoft.com/office/drawing/2014/main" id="{00000000-0008-0000-0400-000013350000}"/>
                  </a:ext>
                </a:extLst>
              </xdr:cNvPr>
              <xdr:cNvSpPr/>
            </xdr:nvSpPr>
            <xdr:spPr bwMode="auto">
              <a:xfrm>
                <a:off x="742950" y="9488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88" name="Option Button 272" hidden="1">
                <a:extLst>
                  <a:ext uri="{63B3BB69-23CF-44E3-9099-C40C66FF867C}">
                    <a14:compatExt spid="_x0000_s13584"/>
                  </a:ext>
                  <a:ext uri="{FF2B5EF4-FFF2-40B4-BE49-F238E27FC236}">
                    <a16:creationId xmlns:a16="http://schemas.microsoft.com/office/drawing/2014/main" id="{00000000-0008-0000-0400-000014350000}"/>
                  </a:ext>
                </a:extLst>
              </xdr:cNvPr>
              <xdr:cNvSpPr/>
            </xdr:nvSpPr>
            <xdr:spPr bwMode="auto">
              <a:xfrm>
                <a:off x="285750" y="9488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0</xdr:rowOff>
        </xdr:from>
        <xdr:to>
          <xdr:col>5</xdr:col>
          <xdr:colOff>800100</xdr:colOff>
          <xdr:row>229</xdr:row>
          <xdr:rowOff>0</xdr:rowOff>
        </xdr:to>
        <xdr:grpSp>
          <xdr:nvGrpSpPr>
            <xdr:cNvPr id="13594" name="グループ化 13593">
              <a:extLst>
                <a:ext uri="{FF2B5EF4-FFF2-40B4-BE49-F238E27FC236}">
                  <a16:creationId xmlns:a16="http://schemas.microsoft.com/office/drawing/2014/main" id="{00000000-0008-0000-0400-00001A350000}"/>
                </a:ext>
              </a:extLst>
            </xdr:cNvPr>
            <xdr:cNvGrpSpPr/>
          </xdr:nvGrpSpPr>
          <xdr:grpSpPr>
            <a:xfrm>
              <a:off x="228600" y="95402400"/>
              <a:ext cx="8001000" cy="476250"/>
              <a:chOff x="228600" y="95164438"/>
              <a:chExt cx="7981950" cy="476251"/>
            </a:xfrm>
          </xdr:grpSpPr>
          <xdr:sp macro="" textlink="">
            <xdr:nvSpPr>
              <xdr:cNvPr id="13590" name="Group Box 273" hidden="1">
                <a:extLst>
                  <a:ext uri="{63B3BB69-23CF-44E3-9099-C40C66FF867C}">
                    <a14:compatExt spid="_x0000_s13585"/>
                  </a:ext>
                  <a:ext uri="{FF2B5EF4-FFF2-40B4-BE49-F238E27FC236}">
                    <a16:creationId xmlns:a16="http://schemas.microsoft.com/office/drawing/2014/main" id="{00000000-0008-0000-0400-000016350000}"/>
                  </a:ext>
                </a:extLst>
              </xdr:cNvPr>
              <xdr:cNvSpPr/>
            </xdr:nvSpPr>
            <xdr:spPr bwMode="auto">
              <a:xfrm>
                <a:off x="228600" y="95164438"/>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91" name="Option Button 274" hidden="1">
                <a:extLst>
                  <a:ext uri="{63B3BB69-23CF-44E3-9099-C40C66FF867C}">
                    <a14:compatExt spid="_x0000_s13586"/>
                  </a:ext>
                  <a:ext uri="{FF2B5EF4-FFF2-40B4-BE49-F238E27FC236}">
                    <a16:creationId xmlns:a16="http://schemas.microsoft.com/office/drawing/2014/main" id="{00000000-0008-0000-0400-000017350000}"/>
                  </a:ext>
                </a:extLst>
              </xdr:cNvPr>
              <xdr:cNvSpPr/>
            </xdr:nvSpPr>
            <xdr:spPr bwMode="auto">
              <a:xfrm>
                <a:off x="7429500" y="95364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92" name="Option Button 275" hidden="1">
                <a:extLst>
                  <a:ext uri="{63B3BB69-23CF-44E3-9099-C40C66FF867C}">
                    <a14:compatExt spid="_x0000_s13587"/>
                  </a:ext>
                  <a:ext uri="{FF2B5EF4-FFF2-40B4-BE49-F238E27FC236}">
                    <a16:creationId xmlns:a16="http://schemas.microsoft.com/office/drawing/2014/main" id="{00000000-0008-0000-0400-000018350000}"/>
                  </a:ext>
                </a:extLst>
              </xdr:cNvPr>
              <xdr:cNvSpPr/>
            </xdr:nvSpPr>
            <xdr:spPr bwMode="auto">
              <a:xfrm>
                <a:off x="742950" y="95364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93" name="Option Button 276" hidden="1">
                <a:extLst>
                  <a:ext uri="{63B3BB69-23CF-44E3-9099-C40C66FF867C}">
                    <a14:compatExt spid="_x0000_s13588"/>
                  </a:ext>
                  <a:ext uri="{FF2B5EF4-FFF2-40B4-BE49-F238E27FC236}">
                    <a16:creationId xmlns:a16="http://schemas.microsoft.com/office/drawing/2014/main" id="{00000000-0008-0000-0400-000019350000}"/>
                  </a:ext>
                </a:extLst>
              </xdr:cNvPr>
              <xdr:cNvSpPr/>
            </xdr:nvSpPr>
            <xdr:spPr bwMode="auto">
              <a:xfrm>
                <a:off x="285750" y="95364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239</xdr:row>
          <xdr:rowOff>0</xdr:rowOff>
        </xdr:from>
        <xdr:to>
          <xdr:col>5</xdr:col>
          <xdr:colOff>800100</xdr:colOff>
          <xdr:row>240</xdr:row>
          <xdr:rowOff>0</xdr:rowOff>
        </xdr:to>
        <xdr:grpSp>
          <xdr:nvGrpSpPr>
            <xdr:cNvPr id="13599" name="グループ化 13598">
              <a:extLst>
                <a:ext uri="{FF2B5EF4-FFF2-40B4-BE49-F238E27FC236}">
                  <a16:creationId xmlns:a16="http://schemas.microsoft.com/office/drawing/2014/main" id="{00000000-0008-0000-0400-00001F350000}"/>
                </a:ext>
              </a:extLst>
            </xdr:cNvPr>
            <xdr:cNvGrpSpPr/>
          </xdr:nvGrpSpPr>
          <xdr:grpSpPr>
            <a:xfrm>
              <a:off x="228600" y="100241100"/>
              <a:ext cx="8001000" cy="476250"/>
              <a:chOff x="228600" y="99984097"/>
              <a:chExt cx="7981950" cy="476251"/>
            </a:xfrm>
          </xdr:grpSpPr>
          <xdr:sp macro="" textlink="">
            <xdr:nvSpPr>
              <xdr:cNvPr id="13595" name="Group Box 277" hidden="1">
                <a:extLst>
                  <a:ext uri="{63B3BB69-23CF-44E3-9099-C40C66FF867C}">
                    <a14:compatExt spid="_x0000_s13589"/>
                  </a:ext>
                  <a:ext uri="{FF2B5EF4-FFF2-40B4-BE49-F238E27FC236}">
                    <a16:creationId xmlns:a16="http://schemas.microsoft.com/office/drawing/2014/main" id="{00000000-0008-0000-0400-00001B350000}"/>
                  </a:ext>
                </a:extLst>
              </xdr:cNvPr>
              <xdr:cNvSpPr/>
            </xdr:nvSpPr>
            <xdr:spPr bwMode="auto">
              <a:xfrm>
                <a:off x="228600" y="9998409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596" name="Option Button 278" hidden="1">
                <a:extLst>
                  <a:ext uri="{63B3BB69-23CF-44E3-9099-C40C66FF867C}">
                    <a14:compatExt spid="_x0000_s13590"/>
                  </a:ext>
                  <a:ext uri="{FF2B5EF4-FFF2-40B4-BE49-F238E27FC236}">
                    <a16:creationId xmlns:a16="http://schemas.microsoft.com/office/drawing/2014/main" id="{00000000-0008-0000-0400-00001C350000}"/>
                  </a:ext>
                </a:extLst>
              </xdr:cNvPr>
              <xdr:cNvSpPr/>
            </xdr:nvSpPr>
            <xdr:spPr bwMode="auto">
              <a:xfrm>
                <a:off x="7429500" y="100183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597" name="Option Button 279" hidden="1">
                <a:extLst>
                  <a:ext uri="{63B3BB69-23CF-44E3-9099-C40C66FF867C}">
                    <a14:compatExt spid="_x0000_s13591"/>
                  </a:ext>
                  <a:ext uri="{FF2B5EF4-FFF2-40B4-BE49-F238E27FC236}">
                    <a16:creationId xmlns:a16="http://schemas.microsoft.com/office/drawing/2014/main" id="{00000000-0008-0000-0400-00001D350000}"/>
                  </a:ext>
                </a:extLst>
              </xdr:cNvPr>
              <xdr:cNvSpPr/>
            </xdr:nvSpPr>
            <xdr:spPr bwMode="auto">
              <a:xfrm>
                <a:off x="742950" y="100183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598" name="Option Button 280" hidden="1">
                <a:extLst>
                  <a:ext uri="{63B3BB69-23CF-44E3-9099-C40C66FF867C}">
                    <a14:compatExt spid="_x0000_s13592"/>
                  </a:ext>
                  <a:ext uri="{FF2B5EF4-FFF2-40B4-BE49-F238E27FC236}">
                    <a16:creationId xmlns:a16="http://schemas.microsoft.com/office/drawing/2014/main" id="{00000000-0008-0000-0400-00001E350000}"/>
                  </a:ext>
                </a:extLst>
              </xdr:cNvPr>
              <xdr:cNvSpPr/>
            </xdr:nvSpPr>
            <xdr:spPr bwMode="auto">
              <a:xfrm>
                <a:off x="285750" y="100183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240</xdr:row>
          <xdr:rowOff>0</xdr:rowOff>
        </xdr:from>
        <xdr:to>
          <xdr:col>5</xdr:col>
          <xdr:colOff>800100</xdr:colOff>
          <xdr:row>241</xdr:row>
          <xdr:rowOff>0</xdr:rowOff>
        </xdr:to>
        <xdr:grpSp>
          <xdr:nvGrpSpPr>
            <xdr:cNvPr id="13604" name="グループ化 13603">
              <a:extLst>
                <a:ext uri="{FF2B5EF4-FFF2-40B4-BE49-F238E27FC236}">
                  <a16:creationId xmlns:a16="http://schemas.microsoft.com/office/drawing/2014/main" id="{00000000-0008-0000-0400-000024350000}"/>
                </a:ext>
              </a:extLst>
            </xdr:cNvPr>
            <xdr:cNvGrpSpPr/>
          </xdr:nvGrpSpPr>
          <xdr:grpSpPr>
            <a:xfrm>
              <a:off x="228600" y="100717350"/>
              <a:ext cx="8001000" cy="476250"/>
              <a:chOff x="228600" y="100460347"/>
              <a:chExt cx="7981950" cy="476251"/>
            </a:xfrm>
          </xdr:grpSpPr>
          <xdr:sp macro="" textlink="">
            <xdr:nvSpPr>
              <xdr:cNvPr id="13600" name="Group Box 281" hidden="1">
                <a:extLst>
                  <a:ext uri="{63B3BB69-23CF-44E3-9099-C40C66FF867C}">
                    <a14:compatExt spid="_x0000_s13593"/>
                  </a:ext>
                  <a:ext uri="{FF2B5EF4-FFF2-40B4-BE49-F238E27FC236}">
                    <a16:creationId xmlns:a16="http://schemas.microsoft.com/office/drawing/2014/main" id="{00000000-0008-0000-0400-000020350000}"/>
                  </a:ext>
                </a:extLst>
              </xdr:cNvPr>
              <xdr:cNvSpPr/>
            </xdr:nvSpPr>
            <xdr:spPr bwMode="auto">
              <a:xfrm>
                <a:off x="228600" y="1004603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13601" name="Option Button 282" hidden="1">
                <a:extLst>
                  <a:ext uri="{63B3BB69-23CF-44E3-9099-C40C66FF867C}">
                    <a14:compatExt spid="_x0000_s13594"/>
                  </a:ext>
                  <a:ext uri="{FF2B5EF4-FFF2-40B4-BE49-F238E27FC236}">
                    <a16:creationId xmlns:a16="http://schemas.microsoft.com/office/drawing/2014/main" id="{00000000-0008-0000-0400-000021350000}"/>
                  </a:ext>
                </a:extLst>
              </xdr:cNvPr>
              <xdr:cNvSpPr/>
            </xdr:nvSpPr>
            <xdr:spPr bwMode="auto">
              <a:xfrm>
                <a:off x="7429500" y="100660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602" name="Option Button 283" hidden="1">
                <a:extLst>
                  <a:ext uri="{63B3BB69-23CF-44E3-9099-C40C66FF867C}">
                    <a14:compatExt spid="_x0000_s13595"/>
                  </a:ext>
                  <a:ext uri="{FF2B5EF4-FFF2-40B4-BE49-F238E27FC236}">
                    <a16:creationId xmlns:a16="http://schemas.microsoft.com/office/drawing/2014/main" id="{00000000-0008-0000-0400-000022350000}"/>
                  </a:ext>
                </a:extLst>
              </xdr:cNvPr>
              <xdr:cNvSpPr/>
            </xdr:nvSpPr>
            <xdr:spPr bwMode="auto">
              <a:xfrm>
                <a:off x="742950" y="100660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603" name="Option Button 284" hidden="1">
                <a:extLst>
                  <a:ext uri="{63B3BB69-23CF-44E3-9099-C40C66FF867C}">
                    <a14:compatExt spid="_x0000_s13596"/>
                  </a:ext>
                  <a:ext uri="{FF2B5EF4-FFF2-40B4-BE49-F238E27FC236}">
                    <a16:creationId xmlns:a16="http://schemas.microsoft.com/office/drawing/2014/main" id="{00000000-0008-0000-0400-000023350000}"/>
                  </a:ext>
                </a:extLst>
              </xdr:cNvPr>
              <xdr:cNvSpPr/>
            </xdr:nvSpPr>
            <xdr:spPr bwMode="auto">
              <a:xfrm>
                <a:off x="285750" y="100660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0</xdr:rowOff>
        </xdr:from>
        <xdr:to>
          <xdr:col>6</xdr:col>
          <xdr:colOff>9525</xdr:colOff>
          <xdr:row>9</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228600" y="2019300"/>
              <a:ext cx="8029575" cy="476250"/>
              <a:chOff x="228600" y="1971679"/>
              <a:chExt cx="8001000" cy="476251"/>
            </a:xfrm>
          </xdr:grpSpPr>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228600" y="1971679"/>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7429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2857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6</xdr:col>
          <xdr:colOff>9525</xdr:colOff>
          <xdr:row>10</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228600" y="2495550"/>
              <a:ext cx="8029575" cy="476250"/>
              <a:chOff x="228600" y="2447929"/>
              <a:chExt cx="8001000" cy="476251"/>
            </a:xfrm>
          </xdr:grpSpPr>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228600" y="2447929"/>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7429500" y="2647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7429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2857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6</xdr:col>
          <xdr:colOff>9525</xdr:colOff>
          <xdr:row>14</xdr:row>
          <xdr:rowOff>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228600" y="3810000"/>
              <a:ext cx="8029575" cy="476250"/>
              <a:chOff x="228600" y="3752857"/>
              <a:chExt cx="8001000" cy="476251"/>
            </a:xfrm>
          </xdr:grpSpPr>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228600" y="375285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46" name="Option Button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7429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2857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6</xdr:col>
          <xdr:colOff>9525</xdr:colOff>
          <xdr:row>15</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228600" y="4286250"/>
              <a:ext cx="8029575" cy="476250"/>
              <a:chOff x="228600" y="4229107"/>
              <a:chExt cx="8001000" cy="476251"/>
            </a:xfrm>
          </xdr:grpSpPr>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228600" y="42291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7429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500-000010380000}"/>
                  </a:ext>
                </a:extLst>
              </xdr:cNvPr>
              <xdr:cNvSpPr/>
            </xdr:nvSpPr>
            <xdr:spPr bwMode="auto">
              <a:xfrm>
                <a:off x="2857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6</xdr:col>
          <xdr:colOff>9525</xdr:colOff>
          <xdr:row>19</xdr:row>
          <xdr:rowOff>0</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228600" y="5600700"/>
              <a:ext cx="8029575" cy="476250"/>
              <a:chOff x="228600" y="5534035"/>
              <a:chExt cx="8001000" cy="476251"/>
            </a:xfrm>
          </xdr:grpSpPr>
          <xdr:sp macro="" textlink="">
            <xdr:nvSpPr>
              <xdr:cNvPr id="14353" name="Group Box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228600" y="55340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500-00001238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500-000013380000}"/>
                  </a:ext>
                </a:extLst>
              </xdr:cNvPr>
              <xdr:cNvSpPr/>
            </xdr:nvSpPr>
            <xdr:spPr bwMode="auto">
              <a:xfrm>
                <a:off x="7429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56" name="Option Button 20" hidden="1">
                <a:extLst>
                  <a:ext uri="{63B3BB69-23CF-44E3-9099-C40C66FF867C}">
                    <a14:compatExt spid="_x0000_s14356"/>
                  </a:ext>
                  <a:ext uri="{FF2B5EF4-FFF2-40B4-BE49-F238E27FC236}">
                    <a16:creationId xmlns:a16="http://schemas.microsoft.com/office/drawing/2014/main" id="{00000000-0008-0000-0500-000014380000}"/>
                  </a:ext>
                </a:extLst>
              </xdr:cNvPr>
              <xdr:cNvSpPr/>
            </xdr:nvSpPr>
            <xdr:spPr bwMode="auto">
              <a:xfrm>
                <a:off x="2857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6</xdr:col>
          <xdr:colOff>9525</xdr:colOff>
          <xdr:row>20</xdr:row>
          <xdr:rowOff>0</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228600" y="6076950"/>
              <a:ext cx="8029575" cy="476250"/>
              <a:chOff x="228600" y="6010286"/>
              <a:chExt cx="8001000" cy="476251"/>
            </a:xfrm>
          </xdr:grpSpPr>
          <xdr:sp macro="" textlink="">
            <xdr:nvSpPr>
              <xdr:cNvPr id="14357" name="Group Box 21" hidden="1">
                <a:extLst>
                  <a:ext uri="{63B3BB69-23CF-44E3-9099-C40C66FF867C}">
                    <a14:compatExt spid="_x0000_s14357"/>
                  </a:ext>
                  <a:ext uri="{FF2B5EF4-FFF2-40B4-BE49-F238E27FC236}">
                    <a16:creationId xmlns:a16="http://schemas.microsoft.com/office/drawing/2014/main" id="{00000000-0008-0000-0500-000015380000}"/>
                  </a:ext>
                </a:extLst>
              </xdr:cNvPr>
              <xdr:cNvSpPr/>
            </xdr:nvSpPr>
            <xdr:spPr bwMode="auto">
              <a:xfrm>
                <a:off x="228600" y="6010286"/>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58" name="Option Button 22" hidden="1">
                <a:extLst>
                  <a:ext uri="{63B3BB69-23CF-44E3-9099-C40C66FF867C}">
                    <a14:compatExt spid="_x0000_s14358"/>
                  </a:ext>
                  <a:ext uri="{FF2B5EF4-FFF2-40B4-BE49-F238E27FC236}">
                    <a16:creationId xmlns:a16="http://schemas.microsoft.com/office/drawing/2014/main" id="{00000000-0008-0000-0500-00001638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59" name="Option Button 23" hidden="1">
                <a:extLst>
                  <a:ext uri="{63B3BB69-23CF-44E3-9099-C40C66FF867C}">
                    <a14:compatExt spid="_x0000_s14359"/>
                  </a:ext>
                  <a:ext uri="{FF2B5EF4-FFF2-40B4-BE49-F238E27FC236}">
                    <a16:creationId xmlns:a16="http://schemas.microsoft.com/office/drawing/2014/main" id="{00000000-0008-0000-0500-000017380000}"/>
                  </a:ext>
                </a:extLst>
              </xdr:cNvPr>
              <xdr:cNvSpPr/>
            </xdr:nvSpPr>
            <xdr:spPr bwMode="auto">
              <a:xfrm>
                <a:off x="7429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500-000018380000}"/>
                  </a:ext>
                </a:extLst>
              </xdr:cNvPr>
              <xdr:cNvSpPr/>
            </xdr:nvSpPr>
            <xdr:spPr bwMode="auto">
              <a:xfrm>
                <a:off x="2857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6</xdr:col>
          <xdr:colOff>9525</xdr:colOff>
          <xdr:row>21</xdr:row>
          <xdr:rowOff>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228600" y="6553200"/>
              <a:ext cx="8029575" cy="476250"/>
              <a:chOff x="228600" y="6486523"/>
              <a:chExt cx="8001000" cy="476250"/>
            </a:xfrm>
          </xdr:grpSpPr>
          <xdr:sp macro="" textlink="">
            <xdr:nvSpPr>
              <xdr:cNvPr id="14361" name="Group Box 25" hidden="1">
                <a:extLst>
                  <a:ext uri="{63B3BB69-23CF-44E3-9099-C40C66FF867C}">
                    <a14:compatExt spid="_x0000_s14361"/>
                  </a:ext>
                  <a:ext uri="{FF2B5EF4-FFF2-40B4-BE49-F238E27FC236}">
                    <a16:creationId xmlns:a16="http://schemas.microsoft.com/office/drawing/2014/main" id="{00000000-0008-0000-0500-000019380000}"/>
                  </a:ext>
                </a:extLst>
              </xdr:cNvPr>
              <xdr:cNvSpPr/>
            </xdr:nvSpPr>
            <xdr:spPr bwMode="auto">
              <a:xfrm>
                <a:off x="228600" y="6486523"/>
                <a:ext cx="8001000" cy="476250"/>
              </a:xfrm>
              <a:prstGeom prst="rect">
                <a:avLst/>
              </a:prstGeom>
              <a:noFill/>
              <a:ln w="9525">
                <a:miter lim="800000"/>
                <a:headEnd/>
                <a:tailEnd/>
              </a:ln>
              <a:extLst>
                <a:ext uri="{909E8E84-426E-40DD-AFC4-6F175D3DCCD1}">
                  <a14:hiddenFill>
                    <a:noFill/>
                  </a14:hiddenFill>
                </a:ext>
              </a:extLst>
            </xdr:spPr>
          </xdr:sp>
          <xdr:sp macro="" textlink="">
            <xdr:nvSpPr>
              <xdr:cNvPr id="14362" name="Option Button 26" hidden="1">
                <a:extLst>
                  <a:ext uri="{63B3BB69-23CF-44E3-9099-C40C66FF867C}">
                    <a14:compatExt spid="_x0000_s14362"/>
                  </a:ext>
                  <a:ext uri="{FF2B5EF4-FFF2-40B4-BE49-F238E27FC236}">
                    <a16:creationId xmlns:a16="http://schemas.microsoft.com/office/drawing/2014/main" id="{00000000-0008-0000-0500-00001A38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63" name="Option Button 27" hidden="1">
                <a:extLst>
                  <a:ext uri="{63B3BB69-23CF-44E3-9099-C40C66FF867C}">
                    <a14:compatExt spid="_x0000_s14363"/>
                  </a:ext>
                  <a:ext uri="{FF2B5EF4-FFF2-40B4-BE49-F238E27FC236}">
                    <a16:creationId xmlns:a16="http://schemas.microsoft.com/office/drawing/2014/main" id="{00000000-0008-0000-0500-00001B380000}"/>
                  </a:ext>
                </a:extLst>
              </xdr:cNvPr>
              <xdr:cNvSpPr/>
            </xdr:nvSpPr>
            <xdr:spPr bwMode="auto">
              <a:xfrm>
                <a:off x="7429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500-00001C380000}"/>
                  </a:ext>
                </a:extLst>
              </xdr:cNvPr>
              <xdr:cNvSpPr/>
            </xdr:nvSpPr>
            <xdr:spPr bwMode="auto">
              <a:xfrm>
                <a:off x="2857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6</xdr:col>
          <xdr:colOff>9525</xdr:colOff>
          <xdr:row>22</xdr:row>
          <xdr:rowOff>0</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228600" y="7029450"/>
              <a:ext cx="8029575" cy="476250"/>
              <a:chOff x="228600" y="6962787"/>
              <a:chExt cx="8001000" cy="476251"/>
            </a:xfrm>
          </xdr:grpSpPr>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500-00001D380000}"/>
                  </a:ext>
                </a:extLst>
              </xdr:cNvPr>
              <xdr:cNvSpPr/>
            </xdr:nvSpPr>
            <xdr:spPr bwMode="auto">
              <a:xfrm>
                <a:off x="228600" y="69627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500-00001E38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500-00001F380000}"/>
                  </a:ext>
                </a:extLst>
              </xdr:cNvPr>
              <xdr:cNvSpPr/>
            </xdr:nvSpPr>
            <xdr:spPr bwMode="auto">
              <a:xfrm>
                <a:off x="7429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68" name="Option Button 32" hidden="1">
                <a:extLst>
                  <a:ext uri="{63B3BB69-23CF-44E3-9099-C40C66FF867C}">
                    <a14:compatExt spid="_x0000_s14368"/>
                  </a:ext>
                  <a:ext uri="{FF2B5EF4-FFF2-40B4-BE49-F238E27FC236}">
                    <a16:creationId xmlns:a16="http://schemas.microsoft.com/office/drawing/2014/main" id="{00000000-0008-0000-0500-000020380000}"/>
                  </a:ext>
                </a:extLst>
              </xdr:cNvPr>
              <xdr:cNvSpPr/>
            </xdr:nvSpPr>
            <xdr:spPr bwMode="auto">
              <a:xfrm>
                <a:off x="2857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6</xdr:col>
          <xdr:colOff>9525</xdr:colOff>
          <xdr:row>23</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228600" y="7505700"/>
              <a:ext cx="8029575" cy="476250"/>
              <a:chOff x="228600" y="7439038"/>
              <a:chExt cx="8001000" cy="476251"/>
            </a:xfrm>
          </xdr:grpSpPr>
          <xdr:sp macro="" textlink="">
            <xdr:nvSpPr>
              <xdr:cNvPr id="14369" name="Group Box 33" hidden="1">
                <a:extLst>
                  <a:ext uri="{63B3BB69-23CF-44E3-9099-C40C66FF867C}">
                    <a14:compatExt spid="_x0000_s14369"/>
                  </a:ext>
                  <a:ext uri="{FF2B5EF4-FFF2-40B4-BE49-F238E27FC236}">
                    <a16:creationId xmlns:a16="http://schemas.microsoft.com/office/drawing/2014/main" id="{00000000-0008-0000-0500-000021380000}"/>
                  </a:ext>
                </a:extLst>
              </xdr:cNvPr>
              <xdr:cNvSpPr/>
            </xdr:nvSpPr>
            <xdr:spPr bwMode="auto">
              <a:xfrm>
                <a:off x="228600" y="74390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14370" name="Option Button 34" hidden="1">
                <a:extLst>
                  <a:ext uri="{63B3BB69-23CF-44E3-9099-C40C66FF867C}">
                    <a14:compatExt spid="_x0000_s14370"/>
                  </a:ext>
                  <a:ext uri="{FF2B5EF4-FFF2-40B4-BE49-F238E27FC236}">
                    <a16:creationId xmlns:a16="http://schemas.microsoft.com/office/drawing/2014/main" id="{00000000-0008-0000-0500-00002238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4371" name="Option Button 35" hidden="1">
                <a:extLst>
                  <a:ext uri="{63B3BB69-23CF-44E3-9099-C40C66FF867C}">
                    <a14:compatExt spid="_x0000_s14371"/>
                  </a:ext>
                  <a:ext uri="{FF2B5EF4-FFF2-40B4-BE49-F238E27FC236}">
                    <a16:creationId xmlns:a16="http://schemas.microsoft.com/office/drawing/2014/main" id="{00000000-0008-0000-0500-000023380000}"/>
                  </a:ext>
                </a:extLst>
              </xdr:cNvPr>
              <xdr:cNvSpPr/>
            </xdr:nvSpPr>
            <xdr:spPr bwMode="auto">
              <a:xfrm>
                <a:off x="7429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4372" name="Option Button 36" hidden="1">
                <a:extLst>
                  <a:ext uri="{63B3BB69-23CF-44E3-9099-C40C66FF867C}">
                    <a14:compatExt spid="_x0000_s14372"/>
                  </a:ext>
                  <a:ext uri="{FF2B5EF4-FFF2-40B4-BE49-F238E27FC236}">
                    <a16:creationId xmlns:a16="http://schemas.microsoft.com/office/drawing/2014/main" id="{00000000-0008-0000-0500-000024380000}"/>
                  </a:ext>
                </a:extLst>
              </xdr:cNvPr>
              <xdr:cNvSpPr/>
            </xdr:nvSpPr>
            <xdr:spPr bwMode="auto">
              <a:xfrm>
                <a:off x="2857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1.xml"/><Relationship Id="rId21" Type="http://schemas.openxmlformats.org/officeDocument/2006/relationships/ctrlProp" Target="../ctrlProps/ctrlProp25.xml"/><Relationship Id="rId63" Type="http://schemas.openxmlformats.org/officeDocument/2006/relationships/ctrlProp" Target="../ctrlProps/ctrlProp67.xml"/><Relationship Id="rId159" Type="http://schemas.openxmlformats.org/officeDocument/2006/relationships/ctrlProp" Target="../ctrlProps/ctrlProp163.xml"/><Relationship Id="rId170" Type="http://schemas.openxmlformats.org/officeDocument/2006/relationships/ctrlProp" Target="../ctrlProps/ctrlProp174.xml"/><Relationship Id="rId226" Type="http://schemas.openxmlformats.org/officeDocument/2006/relationships/ctrlProp" Target="../ctrlProps/ctrlProp230.xml"/><Relationship Id="rId268" Type="http://schemas.openxmlformats.org/officeDocument/2006/relationships/ctrlProp" Target="../ctrlProps/ctrlProp272.xml"/><Relationship Id="rId32" Type="http://schemas.openxmlformats.org/officeDocument/2006/relationships/ctrlProp" Target="../ctrlProps/ctrlProp36.xml"/><Relationship Id="rId74" Type="http://schemas.openxmlformats.org/officeDocument/2006/relationships/ctrlProp" Target="../ctrlProps/ctrlProp78.xml"/><Relationship Id="rId128" Type="http://schemas.openxmlformats.org/officeDocument/2006/relationships/ctrlProp" Target="../ctrlProps/ctrlProp132.xml"/><Relationship Id="rId5" Type="http://schemas.openxmlformats.org/officeDocument/2006/relationships/ctrlProp" Target="../ctrlProps/ctrlProp9.xml"/><Relationship Id="rId181" Type="http://schemas.openxmlformats.org/officeDocument/2006/relationships/ctrlProp" Target="../ctrlProps/ctrlProp185.xml"/><Relationship Id="rId237" Type="http://schemas.openxmlformats.org/officeDocument/2006/relationships/ctrlProp" Target="../ctrlProps/ctrlProp241.xml"/><Relationship Id="rId279" Type="http://schemas.openxmlformats.org/officeDocument/2006/relationships/ctrlProp" Target="../ctrlProps/ctrlProp283.xml"/><Relationship Id="rId43" Type="http://schemas.openxmlformats.org/officeDocument/2006/relationships/ctrlProp" Target="../ctrlProps/ctrlProp47.xml"/><Relationship Id="rId139" Type="http://schemas.openxmlformats.org/officeDocument/2006/relationships/ctrlProp" Target="../ctrlProps/ctrlProp143.xml"/><Relationship Id="rId85" Type="http://schemas.openxmlformats.org/officeDocument/2006/relationships/ctrlProp" Target="../ctrlProps/ctrlProp89.xml"/><Relationship Id="rId150" Type="http://schemas.openxmlformats.org/officeDocument/2006/relationships/ctrlProp" Target="../ctrlProps/ctrlProp154.xml"/><Relationship Id="rId171" Type="http://schemas.openxmlformats.org/officeDocument/2006/relationships/ctrlProp" Target="../ctrlProps/ctrlProp175.xml"/><Relationship Id="rId192" Type="http://schemas.openxmlformats.org/officeDocument/2006/relationships/ctrlProp" Target="../ctrlProps/ctrlProp196.xml"/><Relationship Id="rId206" Type="http://schemas.openxmlformats.org/officeDocument/2006/relationships/ctrlProp" Target="../ctrlProps/ctrlProp210.xml"/><Relationship Id="rId227" Type="http://schemas.openxmlformats.org/officeDocument/2006/relationships/ctrlProp" Target="../ctrlProps/ctrlProp231.xml"/><Relationship Id="rId248" Type="http://schemas.openxmlformats.org/officeDocument/2006/relationships/ctrlProp" Target="../ctrlProps/ctrlProp252.xml"/><Relationship Id="rId269" Type="http://schemas.openxmlformats.org/officeDocument/2006/relationships/ctrlProp" Target="../ctrlProps/ctrlProp273.xml"/><Relationship Id="rId12" Type="http://schemas.openxmlformats.org/officeDocument/2006/relationships/ctrlProp" Target="../ctrlProps/ctrlProp16.xml"/><Relationship Id="rId33" Type="http://schemas.openxmlformats.org/officeDocument/2006/relationships/ctrlProp" Target="../ctrlProps/ctrlProp37.xml"/><Relationship Id="rId108" Type="http://schemas.openxmlformats.org/officeDocument/2006/relationships/ctrlProp" Target="../ctrlProps/ctrlProp112.xml"/><Relationship Id="rId129" Type="http://schemas.openxmlformats.org/officeDocument/2006/relationships/ctrlProp" Target="../ctrlProps/ctrlProp133.xml"/><Relationship Id="rId280" Type="http://schemas.openxmlformats.org/officeDocument/2006/relationships/ctrlProp" Target="../ctrlProps/ctrlProp284.xml"/><Relationship Id="rId54" Type="http://schemas.openxmlformats.org/officeDocument/2006/relationships/ctrlProp" Target="../ctrlProps/ctrlProp58.xml"/><Relationship Id="rId75" Type="http://schemas.openxmlformats.org/officeDocument/2006/relationships/ctrlProp" Target="../ctrlProps/ctrlProp79.xml"/><Relationship Id="rId96" Type="http://schemas.openxmlformats.org/officeDocument/2006/relationships/ctrlProp" Target="../ctrlProps/ctrlProp100.xml"/><Relationship Id="rId140" Type="http://schemas.openxmlformats.org/officeDocument/2006/relationships/ctrlProp" Target="../ctrlProps/ctrlProp144.xml"/><Relationship Id="rId161" Type="http://schemas.openxmlformats.org/officeDocument/2006/relationships/ctrlProp" Target="../ctrlProps/ctrlProp165.xml"/><Relationship Id="rId182" Type="http://schemas.openxmlformats.org/officeDocument/2006/relationships/ctrlProp" Target="../ctrlProps/ctrlProp186.xml"/><Relationship Id="rId217" Type="http://schemas.openxmlformats.org/officeDocument/2006/relationships/ctrlProp" Target="../ctrlProps/ctrlProp221.xml"/><Relationship Id="rId6" Type="http://schemas.openxmlformats.org/officeDocument/2006/relationships/ctrlProp" Target="../ctrlProps/ctrlProp10.xml"/><Relationship Id="rId238" Type="http://schemas.openxmlformats.org/officeDocument/2006/relationships/ctrlProp" Target="../ctrlProps/ctrlProp242.xml"/><Relationship Id="rId259" Type="http://schemas.openxmlformats.org/officeDocument/2006/relationships/ctrlProp" Target="../ctrlProps/ctrlProp263.xml"/><Relationship Id="rId23" Type="http://schemas.openxmlformats.org/officeDocument/2006/relationships/ctrlProp" Target="../ctrlProps/ctrlProp27.xml"/><Relationship Id="rId119" Type="http://schemas.openxmlformats.org/officeDocument/2006/relationships/ctrlProp" Target="../ctrlProps/ctrlProp123.xml"/><Relationship Id="rId270" Type="http://schemas.openxmlformats.org/officeDocument/2006/relationships/ctrlProp" Target="../ctrlProps/ctrlProp274.xml"/><Relationship Id="rId44" Type="http://schemas.openxmlformats.org/officeDocument/2006/relationships/ctrlProp" Target="../ctrlProps/ctrlProp48.xml"/><Relationship Id="rId65" Type="http://schemas.openxmlformats.org/officeDocument/2006/relationships/ctrlProp" Target="../ctrlProps/ctrlProp69.xml"/><Relationship Id="rId86" Type="http://schemas.openxmlformats.org/officeDocument/2006/relationships/ctrlProp" Target="../ctrlProps/ctrlProp90.xml"/><Relationship Id="rId130" Type="http://schemas.openxmlformats.org/officeDocument/2006/relationships/ctrlProp" Target="../ctrlProps/ctrlProp134.xml"/><Relationship Id="rId151" Type="http://schemas.openxmlformats.org/officeDocument/2006/relationships/ctrlProp" Target="../ctrlProps/ctrlProp155.xml"/><Relationship Id="rId172" Type="http://schemas.openxmlformats.org/officeDocument/2006/relationships/ctrlProp" Target="../ctrlProps/ctrlProp176.xml"/><Relationship Id="rId193" Type="http://schemas.openxmlformats.org/officeDocument/2006/relationships/ctrlProp" Target="../ctrlProps/ctrlProp197.xml"/><Relationship Id="rId207" Type="http://schemas.openxmlformats.org/officeDocument/2006/relationships/ctrlProp" Target="../ctrlProps/ctrlProp211.xml"/><Relationship Id="rId228" Type="http://schemas.openxmlformats.org/officeDocument/2006/relationships/ctrlProp" Target="../ctrlProps/ctrlProp232.xml"/><Relationship Id="rId249" Type="http://schemas.openxmlformats.org/officeDocument/2006/relationships/ctrlProp" Target="../ctrlProps/ctrlProp253.xml"/><Relationship Id="rId13" Type="http://schemas.openxmlformats.org/officeDocument/2006/relationships/ctrlProp" Target="../ctrlProps/ctrlProp17.xml"/><Relationship Id="rId109" Type="http://schemas.openxmlformats.org/officeDocument/2006/relationships/ctrlProp" Target="../ctrlProps/ctrlProp113.xml"/><Relationship Id="rId260" Type="http://schemas.openxmlformats.org/officeDocument/2006/relationships/ctrlProp" Target="../ctrlProps/ctrlProp264.xml"/><Relationship Id="rId281" Type="http://schemas.openxmlformats.org/officeDocument/2006/relationships/ctrlProp" Target="../ctrlProps/ctrlProp285.xml"/><Relationship Id="rId34" Type="http://schemas.openxmlformats.org/officeDocument/2006/relationships/ctrlProp" Target="../ctrlProps/ctrlProp38.xml"/><Relationship Id="rId55" Type="http://schemas.openxmlformats.org/officeDocument/2006/relationships/ctrlProp" Target="../ctrlProps/ctrlProp59.xml"/><Relationship Id="rId76" Type="http://schemas.openxmlformats.org/officeDocument/2006/relationships/ctrlProp" Target="../ctrlProps/ctrlProp80.xml"/><Relationship Id="rId97" Type="http://schemas.openxmlformats.org/officeDocument/2006/relationships/ctrlProp" Target="../ctrlProps/ctrlProp101.xml"/><Relationship Id="rId120" Type="http://schemas.openxmlformats.org/officeDocument/2006/relationships/ctrlProp" Target="../ctrlProps/ctrlProp124.xml"/><Relationship Id="rId141" Type="http://schemas.openxmlformats.org/officeDocument/2006/relationships/ctrlProp" Target="../ctrlProps/ctrlProp145.xml"/><Relationship Id="rId7" Type="http://schemas.openxmlformats.org/officeDocument/2006/relationships/ctrlProp" Target="../ctrlProps/ctrlProp11.xml"/><Relationship Id="rId162" Type="http://schemas.openxmlformats.org/officeDocument/2006/relationships/ctrlProp" Target="../ctrlProps/ctrlProp166.xml"/><Relationship Id="rId183" Type="http://schemas.openxmlformats.org/officeDocument/2006/relationships/ctrlProp" Target="../ctrlProps/ctrlProp187.xml"/><Relationship Id="rId218" Type="http://schemas.openxmlformats.org/officeDocument/2006/relationships/ctrlProp" Target="../ctrlProps/ctrlProp222.xml"/><Relationship Id="rId239" Type="http://schemas.openxmlformats.org/officeDocument/2006/relationships/ctrlProp" Target="../ctrlProps/ctrlProp243.xml"/><Relationship Id="rId250" Type="http://schemas.openxmlformats.org/officeDocument/2006/relationships/ctrlProp" Target="../ctrlProps/ctrlProp254.xml"/><Relationship Id="rId271" Type="http://schemas.openxmlformats.org/officeDocument/2006/relationships/ctrlProp" Target="../ctrlProps/ctrlProp275.xml"/><Relationship Id="rId24" Type="http://schemas.openxmlformats.org/officeDocument/2006/relationships/ctrlProp" Target="../ctrlProps/ctrlProp28.xml"/><Relationship Id="rId45" Type="http://schemas.openxmlformats.org/officeDocument/2006/relationships/ctrlProp" Target="../ctrlProps/ctrlProp49.xml"/><Relationship Id="rId66" Type="http://schemas.openxmlformats.org/officeDocument/2006/relationships/ctrlProp" Target="../ctrlProps/ctrlProp70.xml"/><Relationship Id="rId87" Type="http://schemas.openxmlformats.org/officeDocument/2006/relationships/ctrlProp" Target="../ctrlProps/ctrlProp91.xml"/><Relationship Id="rId110" Type="http://schemas.openxmlformats.org/officeDocument/2006/relationships/ctrlProp" Target="../ctrlProps/ctrlProp114.xml"/><Relationship Id="rId131" Type="http://schemas.openxmlformats.org/officeDocument/2006/relationships/ctrlProp" Target="../ctrlProps/ctrlProp135.xml"/><Relationship Id="rId152" Type="http://schemas.openxmlformats.org/officeDocument/2006/relationships/ctrlProp" Target="../ctrlProps/ctrlProp156.xml"/><Relationship Id="rId173" Type="http://schemas.openxmlformats.org/officeDocument/2006/relationships/ctrlProp" Target="../ctrlProps/ctrlProp177.xml"/><Relationship Id="rId194" Type="http://schemas.openxmlformats.org/officeDocument/2006/relationships/ctrlProp" Target="../ctrlProps/ctrlProp198.xml"/><Relationship Id="rId208" Type="http://schemas.openxmlformats.org/officeDocument/2006/relationships/ctrlProp" Target="../ctrlProps/ctrlProp212.xml"/><Relationship Id="rId229" Type="http://schemas.openxmlformats.org/officeDocument/2006/relationships/ctrlProp" Target="../ctrlProps/ctrlProp233.xml"/><Relationship Id="rId240" Type="http://schemas.openxmlformats.org/officeDocument/2006/relationships/ctrlProp" Target="../ctrlProps/ctrlProp244.xml"/><Relationship Id="rId261" Type="http://schemas.openxmlformats.org/officeDocument/2006/relationships/ctrlProp" Target="../ctrlProps/ctrlProp265.xml"/><Relationship Id="rId14" Type="http://schemas.openxmlformats.org/officeDocument/2006/relationships/ctrlProp" Target="../ctrlProps/ctrlProp18.xml"/><Relationship Id="rId35" Type="http://schemas.openxmlformats.org/officeDocument/2006/relationships/ctrlProp" Target="../ctrlProps/ctrlProp39.xml"/><Relationship Id="rId56" Type="http://schemas.openxmlformats.org/officeDocument/2006/relationships/ctrlProp" Target="../ctrlProps/ctrlProp60.xml"/><Relationship Id="rId77" Type="http://schemas.openxmlformats.org/officeDocument/2006/relationships/ctrlProp" Target="../ctrlProps/ctrlProp81.xml"/><Relationship Id="rId100" Type="http://schemas.openxmlformats.org/officeDocument/2006/relationships/ctrlProp" Target="../ctrlProps/ctrlProp104.xml"/><Relationship Id="rId282" Type="http://schemas.openxmlformats.org/officeDocument/2006/relationships/ctrlProp" Target="../ctrlProps/ctrlProp286.xml"/><Relationship Id="rId8" Type="http://schemas.openxmlformats.org/officeDocument/2006/relationships/ctrlProp" Target="../ctrlProps/ctrlProp12.xml"/><Relationship Id="rId98" Type="http://schemas.openxmlformats.org/officeDocument/2006/relationships/ctrlProp" Target="../ctrlProps/ctrlProp102.xml"/><Relationship Id="rId121" Type="http://schemas.openxmlformats.org/officeDocument/2006/relationships/ctrlProp" Target="../ctrlProps/ctrlProp125.xml"/><Relationship Id="rId142" Type="http://schemas.openxmlformats.org/officeDocument/2006/relationships/ctrlProp" Target="../ctrlProps/ctrlProp146.xml"/><Relationship Id="rId163" Type="http://schemas.openxmlformats.org/officeDocument/2006/relationships/ctrlProp" Target="../ctrlProps/ctrlProp167.xml"/><Relationship Id="rId184" Type="http://schemas.openxmlformats.org/officeDocument/2006/relationships/ctrlProp" Target="../ctrlProps/ctrlProp188.xml"/><Relationship Id="rId219" Type="http://schemas.openxmlformats.org/officeDocument/2006/relationships/ctrlProp" Target="../ctrlProps/ctrlProp223.xml"/><Relationship Id="rId230" Type="http://schemas.openxmlformats.org/officeDocument/2006/relationships/ctrlProp" Target="../ctrlProps/ctrlProp234.xml"/><Relationship Id="rId251" Type="http://schemas.openxmlformats.org/officeDocument/2006/relationships/ctrlProp" Target="../ctrlProps/ctrlProp255.xml"/><Relationship Id="rId25" Type="http://schemas.openxmlformats.org/officeDocument/2006/relationships/ctrlProp" Target="../ctrlProps/ctrlProp29.xml"/><Relationship Id="rId46" Type="http://schemas.openxmlformats.org/officeDocument/2006/relationships/ctrlProp" Target="../ctrlProps/ctrlProp50.xml"/><Relationship Id="rId67" Type="http://schemas.openxmlformats.org/officeDocument/2006/relationships/ctrlProp" Target="../ctrlProps/ctrlProp71.xml"/><Relationship Id="rId272" Type="http://schemas.openxmlformats.org/officeDocument/2006/relationships/ctrlProp" Target="../ctrlProps/ctrlProp276.xml"/><Relationship Id="rId88" Type="http://schemas.openxmlformats.org/officeDocument/2006/relationships/ctrlProp" Target="../ctrlProps/ctrlProp92.xml"/><Relationship Id="rId111" Type="http://schemas.openxmlformats.org/officeDocument/2006/relationships/ctrlProp" Target="../ctrlProps/ctrlProp115.xml"/><Relationship Id="rId132" Type="http://schemas.openxmlformats.org/officeDocument/2006/relationships/ctrlProp" Target="../ctrlProps/ctrlProp136.xml"/><Relationship Id="rId153" Type="http://schemas.openxmlformats.org/officeDocument/2006/relationships/ctrlProp" Target="../ctrlProps/ctrlProp157.xml"/><Relationship Id="rId174" Type="http://schemas.openxmlformats.org/officeDocument/2006/relationships/ctrlProp" Target="../ctrlProps/ctrlProp178.xml"/><Relationship Id="rId195" Type="http://schemas.openxmlformats.org/officeDocument/2006/relationships/ctrlProp" Target="../ctrlProps/ctrlProp199.xml"/><Relationship Id="rId209" Type="http://schemas.openxmlformats.org/officeDocument/2006/relationships/ctrlProp" Target="../ctrlProps/ctrlProp213.xml"/><Relationship Id="rId220" Type="http://schemas.openxmlformats.org/officeDocument/2006/relationships/ctrlProp" Target="../ctrlProps/ctrlProp224.xml"/><Relationship Id="rId241" Type="http://schemas.openxmlformats.org/officeDocument/2006/relationships/ctrlProp" Target="../ctrlProps/ctrlProp245.xml"/><Relationship Id="rId15" Type="http://schemas.openxmlformats.org/officeDocument/2006/relationships/ctrlProp" Target="../ctrlProps/ctrlProp19.xml"/><Relationship Id="rId36" Type="http://schemas.openxmlformats.org/officeDocument/2006/relationships/ctrlProp" Target="../ctrlProps/ctrlProp40.xml"/><Relationship Id="rId57" Type="http://schemas.openxmlformats.org/officeDocument/2006/relationships/ctrlProp" Target="../ctrlProps/ctrlProp61.xml"/><Relationship Id="rId262" Type="http://schemas.openxmlformats.org/officeDocument/2006/relationships/ctrlProp" Target="../ctrlProps/ctrlProp266.xml"/><Relationship Id="rId283" Type="http://schemas.openxmlformats.org/officeDocument/2006/relationships/ctrlProp" Target="../ctrlProps/ctrlProp287.xml"/><Relationship Id="rId78" Type="http://schemas.openxmlformats.org/officeDocument/2006/relationships/ctrlProp" Target="../ctrlProps/ctrlProp82.xml"/><Relationship Id="rId99" Type="http://schemas.openxmlformats.org/officeDocument/2006/relationships/ctrlProp" Target="../ctrlProps/ctrlProp103.xml"/><Relationship Id="rId101" Type="http://schemas.openxmlformats.org/officeDocument/2006/relationships/ctrlProp" Target="../ctrlProps/ctrlProp105.xml"/><Relationship Id="rId122" Type="http://schemas.openxmlformats.org/officeDocument/2006/relationships/ctrlProp" Target="../ctrlProps/ctrlProp126.xml"/><Relationship Id="rId143" Type="http://schemas.openxmlformats.org/officeDocument/2006/relationships/ctrlProp" Target="../ctrlProps/ctrlProp147.xml"/><Relationship Id="rId164" Type="http://schemas.openxmlformats.org/officeDocument/2006/relationships/ctrlProp" Target="../ctrlProps/ctrlProp168.xml"/><Relationship Id="rId185" Type="http://schemas.openxmlformats.org/officeDocument/2006/relationships/ctrlProp" Target="../ctrlProps/ctrlProp189.xml"/><Relationship Id="rId9" Type="http://schemas.openxmlformats.org/officeDocument/2006/relationships/ctrlProp" Target="../ctrlProps/ctrlProp13.xml"/><Relationship Id="rId210" Type="http://schemas.openxmlformats.org/officeDocument/2006/relationships/ctrlProp" Target="../ctrlProps/ctrlProp214.xml"/><Relationship Id="rId26" Type="http://schemas.openxmlformats.org/officeDocument/2006/relationships/ctrlProp" Target="../ctrlProps/ctrlProp30.xml"/><Relationship Id="rId231" Type="http://schemas.openxmlformats.org/officeDocument/2006/relationships/ctrlProp" Target="../ctrlProps/ctrlProp235.xml"/><Relationship Id="rId252" Type="http://schemas.openxmlformats.org/officeDocument/2006/relationships/ctrlProp" Target="../ctrlProps/ctrlProp256.xml"/><Relationship Id="rId273" Type="http://schemas.openxmlformats.org/officeDocument/2006/relationships/ctrlProp" Target="../ctrlProps/ctrlProp277.xml"/><Relationship Id="rId47" Type="http://schemas.openxmlformats.org/officeDocument/2006/relationships/ctrlProp" Target="../ctrlProps/ctrlProp51.xml"/><Relationship Id="rId68" Type="http://schemas.openxmlformats.org/officeDocument/2006/relationships/ctrlProp" Target="../ctrlProps/ctrlProp72.xml"/><Relationship Id="rId89" Type="http://schemas.openxmlformats.org/officeDocument/2006/relationships/ctrlProp" Target="../ctrlProps/ctrlProp93.xml"/><Relationship Id="rId112" Type="http://schemas.openxmlformats.org/officeDocument/2006/relationships/ctrlProp" Target="../ctrlProps/ctrlProp116.xml"/><Relationship Id="rId133" Type="http://schemas.openxmlformats.org/officeDocument/2006/relationships/ctrlProp" Target="../ctrlProps/ctrlProp137.xml"/><Relationship Id="rId154" Type="http://schemas.openxmlformats.org/officeDocument/2006/relationships/ctrlProp" Target="../ctrlProps/ctrlProp158.xml"/><Relationship Id="rId175" Type="http://schemas.openxmlformats.org/officeDocument/2006/relationships/ctrlProp" Target="../ctrlProps/ctrlProp179.xml"/><Relationship Id="rId196" Type="http://schemas.openxmlformats.org/officeDocument/2006/relationships/ctrlProp" Target="../ctrlProps/ctrlProp200.xml"/><Relationship Id="rId200" Type="http://schemas.openxmlformats.org/officeDocument/2006/relationships/ctrlProp" Target="../ctrlProps/ctrlProp204.xml"/><Relationship Id="rId16" Type="http://schemas.openxmlformats.org/officeDocument/2006/relationships/ctrlProp" Target="../ctrlProps/ctrlProp20.xml"/><Relationship Id="rId221" Type="http://schemas.openxmlformats.org/officeDocument/2006/relationships/ctrlProp" Target="../ctrlProps/ctrlProp225.xml"/><Relationship Id="rId242" Type="http://schemas.openxmlformats.org/officeDocument/2006/relationships/ctrlProp" Target="../ctrlProps/ctrlProp246.xml"/><Relationship Id="rId263" Type="http://schemas.openxmlformats.org/officeDocument/2006/relationships/ctrlProp" Target="../ctrlProps/ctrlProp267.xml"/><Relationship Id="rId284" Type="http://schemas.openxmlformats.org/officeDocument/2006/relationships/ctrlProp" Target="../ctrlProps/ctrlProp288.xml"/><Relationship Id="rId37" Type="http://schemas.openxmlformats.org/officeDocument/2006/relationships/ctrlProp" Target="../ctrlProps/ctrlProp41.xml"/><Relationship Id="rId58" Type="http://schemas.openxmlformats.org/officeDocument/2006/relationships/ctrlProp" Target="../ctrlProps/ctrlProp62.xml"/><Relationship Id="rId79" Type="http://schemas.openxmlformats.org/officeDocument/2006/relationships/ctrlProp" Target="../ctrlProps/ctrlProp83.xml"/><Relationship Id="rId102" Type="http://schemas.openxmlformats.org/officeDocument/2006/relationships/ctrlProp" Target="../ctrlProps/ctrlProp106.xml"/><Relationship Id="rId123" Type="http://schemas.openxmlformats.org/officeDocument/2006/relationships/ctrlProp" Target="../ctrlProps/ctrlProp127.xml"/><Relationship Id="rId144" Type="http://schemas.openxmlformats.org/officeDocument/2006/relationships/ctrlProp" Target="../ctrlProps/ctrlProp148.xml"/><Relationship Id="rId90" Type="http://schemas.openxmlformats.org/officeDocument/2006/relationships/ctrlProp" Target="../ctrlProps/ctrlProp94.xml"/><Relationship Id="rId165" Type="http://schemas.openxmlformats.org/officeDocument/2006/relationships/ctrlProp" Target="../ctrlProps/ctrlProp169.xml"/><Relationship Id="rId186" Type="http://schemas.openxmlformats.org/officeDocument/2006/relationships/ctrlProp" Target="../ctrlProps/ctrlProp190.xml"/><Relationship Id="rId211" Type="http://schemas.openxmlformats.org/officeDocument/2006/relationships/ctrlProp" Target="../ctrlProps/ctrlProp215.xml"/><Relationship Id="rId232" Type="http://schemas.openxmlformats.org/officeDocument/2006/relationships/ctrlProp" Target="../ctrlProps/ctrlProp236.xml"/><Relationship Id="rId253" Type="http://schemas.openxmlformats.org/officeDocument/2006/relationships/ctrlProp" Target="../ctrlProps/ctrlProp257.xml"/><Relationship Id="rId274" Type="http://schemas.openxmlformats.org/officeDocument/2006/relationships/ctrlProp" Target="../ctrlProps/ctrlProp278.xml"/><Relationship Id="rId27" Type="http://schemas.openxmlformats.org/officeDocument/2006/relationships/ctrlProp" Target="../ctrlProps/ctrlProp31.xml"/><Relationship Id="rId48" Type="http://schemas.openxmlformats.org/officeDocument/2006/relationships/ctrlProp" Target="../ctrlProps/ctrlProp52.xml"/><Relationship Id="rId69" Type="http://schemas.openxmlformats.org/officeDocument/2006/relationships/ctrlProp" Target="../ctrlProps/ctrlProp73.xml"/><Relationship Id="rId113" Type="http://schemas.openxmlformats.org/officeDocument/2006/relationships/ctrlProp" Target="../ctrlProps/ctrlProp117.xml"/><Relationship Id="rId134" Type="http://schemas.openxmlformats.org/officeDocument/2006/relationships/ctrlProp" Target="../ctrlProps/ctrlProp138.xml"/><Relationship Id="rId80" Type="http://schemas.openxmlformats.org/officeDocument/2006/relationships/ctrlProp" Target="../ctrlProps/ctrlProp84.xml"/><Relationship Id="rId155" Type="http://schemas.openxmlformats.org/officeDocument/2006/relationships/ctrlProp" Target="../ctrlProps/ctrlProp159.xml"/><Relationship Id="rId176" Type="http://schemas.openxmlformats.org/officeDocument/2006/relationships/ctrlProp" Target="../ctrlProps/ctrlProp180.xml"/><Relationship Id="rId197" Type="http://schemas.openxmlformats.org/officeDocument/2006/relationships/ctrlProp" Target="../ctrlProps/ctrlProp201.xml"/><Relationship Id="rId201" Type="http://schemas.openxmlformats.org/officeDocument/2006/relationships/ctrlProp" Target="../ctrlProps/ctrlProp205.xml"/><Relationship Id="rId222" Type="http://schemas.openxmlformats.org/officeDocument/2006/relationships/ctrlProp" Target="../ctrlProps/ctrlProp226.xml"/><Relationship Id="rId243" Type="http://schemas.openxmlformats.org/officeDocument/2006/relationships/ctrlProp" Target="../ctrlProps/ctrlProp247.xml"/><Relationship Id="rId264" Type="http://schemas.openxmlformats.org/officeDocument/2006/relationships/ctrlProp" Target="../ctrlProps/ctrlProp268.xml"/><Relationship Id="rId285" Type="http://schemas.openxmlformats.org/officeDocument/2006/relationships/ctrlProp" Target="../ctrlProps/ctrlProp289.xml"/><Relationship Id="rId17" Type="http://schemas.openxmlformats.org/officeDocument/2006/relationships/ctrlProp" Target="../ctrlProps/ctrlProp21.xml"/><Relationship Id="rId38" Type="http://schemas.openxmlformats.org/officeDocument/2006/relationships/ctrlProp" Target="../ctrlProps/ctrlProp42.xml"/><Relationship Id="rId59" Type="http://schemas.openxmlformats.org/officeDocument/2006/relationships/ctrlProp" Target="../ctrlProps/ctrlProp63.xml"/><Relationship Id="rId103" Type="http://schemas.openxmlformats.org/officeDocument/2006/relationships/ctrlProp" Target="../ctrlProps/ctrlProp107.xml"/><Relationship Id="rId124" Type="http://schemas.openxmlformats.org/officeDocument/2006/relationships/ctrlProp" Target="../ctrlProps/ctrlProp128.xml"/><Relationship Id="rId70" Type="http://schemas.openxmlformats.org/officeDocument/2006/relationships/ctrlProp" Target="../ctrlProps/ctrlProp74.xml"/><Relationship Id="rId91" Type="http://schemas.openxmlformats.org/officeDocument/2006/relationships/ctrlProp" Target="../ctrlProps/ctrlProp95.xml"/><Relationship Id="rId145" Type="http://schemas.openxmlformats.org/officeDocument/2006/relationships/ctrlProp" Target="../ctrlProps/ctrlProp149.xml"/><Relationship Id="rId166" Type="http://schemas.openxmlformats.org/officeDocument/2006/relationships/ctrlProp" Target="../ctrlProps/ctrlProp170.xml"/><Relationship Id="rId187" Type="http://schemas.openxmlformats.org/officeDocument/2006/relationships/ctrlProp" Target="../ctrlProps/ctrlProp191.xml"/><Relationship Id="rId1" Type="http://schemas.openxmlformats.org/officeDocument/2006/relationships/printerSettings" Target="../printerSettings/printerSettings5.bin"/><Relationship Id="rId212" Type="http://schemas.openxmlformats.org/officeDocument/2006/relationships/ctrlProp" Target="../ctrlProps/ctrlProp216.xml"/><Relationship Id="rId233" Type="http://schemas.openxmlformats.org/officeDocument/2006/relationships/ctrlProp" Target="../ctrlProps/ctrlProp237.xml"/><Relationship Id="rId254" Type="http://schemas.openxmlformats.org/officeDocument/2006/relationships/ctrlProp" Target="../ctrlProps/ctrlProp258.xml"/><Relationship Id="rId28" Type="http://schemas.openxmlformats.org/officeDocument/2006/relationships/ctrlProp" Target="../ctrlProps/ctrlProp32.xml"/><Relationship Id="rId49" Type="http://schemas.openxmlformats.org/officeDocument/2006/relationships/ctrlProp" Target="../ctrlProps/ctrlProp53.xml"/><Relationship Id="rId114" Type="http://schemas.openxmlformats.org/officeDocument/2006/relationships/ctrlProp" Target="../ctrlProps/ctrlProp118.xml"/><Relationship Id="rId275" Type="http://schemas.openxmlformats.org/officeDocument/2006/relationships/ctrlProp" Target="../ctrlProps/ctrlProp279.xml"/><Relationship Id="rId60" Type="http://schemas.openxmlformats.org/officeDocument/2006/relationships/ctrlProp" Target="../ctrlProps/ctrlProp64.xml"/><Relationship Id="rId81" Type="http://schemas.openxmlformats.org/officeDocument/2006/relationships/ctrlProp" Target="../ctrlProps/ctrlProp85.xml"/><Relationship Id="rId135" Type="http://schemas.openxmlformats.org/officeDocument/2006/relationships/ctrlProp" Target="../ctrlProps/ctrlProp139.xml"/><Relationship Id="rId156" Type="http://schemas.openxmlformats.org/officeDocument/2006/relationships/ctrlProp" Target="../ctrlProps/ctrlProp160.xml"/><Relationship Id="rId177" Type="http://schemas.openxmlformats.org/officeDocument/2006/relationships/ctrlProp" Target="../ctrlProps/ctrlProp181.xml"/><Relationship Id="rId198" Type="http://schemas.openxmlformats.org/officeDocument/2006/relationships/ctrlProp" Target="../ctrlProps/ctrlProp202.xml"/><Relationship Id="rId202" Type="http://schemas.openxmlformats.org/officeDocument/2006/relationships/ctrlProp" Target="../ctrlProps/ctrlProp206.xml"/><Relationship Id="rId223" Type="http://schemas.openxmlformats.org/officeDocument/2006/relationships/ctrlProp" Target="../ctrlProps/ctrlProp227.xml"/><Relationship Id="rId244" Type="http://schemas.openxmlformats.org/officeDocument/2006/relationships/ctrlProp" Target="../ctrlProps/ctrlProp248.xml"/><Relationship Id="rId18" Type="http://schemas.openxmlformats.org/officeDocument/2006/relationships/ctrlProp" Target="../ctrlProps/ctrlProp22.xml"/><Relationship Id="rId39" Type="http://schemas.openxmlformats.org/officeDocument/2006/relationships/ctrlProp" Target="../ctrlProps/ctrlProp43.xml"/><Relationship Id="rId265" Type="http://schemas.openxmlformats.org/officeDocument/2006/relationships/ctrlProp" Target="../ctrlProps/ctrlProp269.xml"/><Relationship Id="rId286" Type="http://schemas.openxmlformats.org/officeDocument/2006/relationships/ctrlProp" Target="../ctrlProps/ctrlProp290.xml"/><Relationship Id="rId50" Type="http://schemas.openxmlformats.org/officeDocument/2006/relationships/ctrlProp" Target="../ctrlProps/ctrlProp54.xml"/><Relationship Id="rId104" Type="http://schemas.openxmlformats.org/officeDocument/2006/relationships/ctrlProp" Target="../ctrlProps/ctrlProp108.xml"/><Relationship Id="rId125" Type="http://schemas.openxmlformats.org/officeDocument/2006/relationships/ctrlProp" Target="../ctrlProps/ctrlProp129.xml"/><Relationship Id="rId146" Type="http://schemas.openxmlformats.org/officeDocument/2006/relationships/ctrlProp" Target="../ctrlProps/ctrlProp150.xml"/><Relationship Id="rId167" Type="http://schemas.openxmlformats.org/officeDocument/2006/relationships/ctrlProp" Target="../ctrlProps/ctrlProp171.xml"/><Relationship Id="rId188" Type="http://schemas.openxmlformats.org/officeDocument/2006/relationships/ctrlProp" Target="../ctrlProps/ctrlProp192.xml"/><Relationship Id="rId71" Type="http://schemas.openxmlformats.org/officeDocument/2006/relationships/ctrlProp" Target="../ctrlProps/ctrlProp75.xml"/><Relationship Id="rId92" Type="http://schemas.openxmlformats.org/officeDocument/2006/relationships/ctrlProp" Target="../ctrlProps/ctrlProp96.xml"/><Relationship Id="rId213" Type="http://schemas.openxmlformats.org/officeDocument/2006/relationships/ctrlProp" Target="../ctrlProps/ctrlProp217.xml"/><Relationship Id="rId234" Type="http://schemas.openxmlformats.org/officeDocument/2006/relationships/ctrlProp" Target="../ctrlProps/ctrlProp238.xml"/><Relationship Id="rId2" Type="http://schemas.openxmlformats.org/officeDocument/2006/relationships/drawing" Target="../drawings/drawing4.xml"/><Relationship Id="rId29" Type="http://schemas.openxmlformats.org/officeDocument/2006/relationships/ctrlProp" Target="../ctrlProps/ctrlProp33.xml"/><Relationship Id="rId255" Type="http://schemas.openxmlformats.org/officeDocument/2006/relationships/ctrlProp" Target="../ctrlProps/ctrlProp259.xml"/><Relationship Id="rId276" Type="http://schemas.openxmlformats.org/officeDocument/2006/relationships/ctrlProp" Target="../ctrlProps/ctrlProp280.xml"/><Relationship Id="rId40" Type="http://schemas.openxmlformats.org/officeDocument/2006/relationships/ctrlProp" Target="../ctrlProps/ctrlProp44.xml"/><Relationship Id="rId115" Type="http://schemas.openxmlformats.org/officeDocument/2006/relationships/ctrlProp" Target="../ctrlProps/ctrlProp119.xml"/><Relationship Id="rId136" Type="http://schemas.openxmlformats.org/officeDocument/2006/relationships/ctrlProp" Target="../ctrlProps/ctrlProp140.xml"/><Relationship Id="rId157" Type="http://schemas.openxmlformats.org/officeDocument/2006/relationships/ctrlProp" Target="../ctrlProps/ctrlProp161.xml"/><Relationship Id="rId178" Type="http://schemas.openxmlformats.org/officeDocument/2006/relationships/ctrlProp" Target="../ctrlProps/ctrlProp182.xml"/><Relationship Id="rId61" Type="http://schemas.openxmlformats.org/officeDocument/2006/relationships/ctrlProp" Target="../ctrlProps/ctrlProp65.xml"/><Relationship Id="rId82" Type="http://schemas.openxmlformats.org/officeDocument/2006/relationships/ctrlProp" Target="../ctrlProps/ctrlProp86.xml"/><Relationship Id="rId199" Type="http://schemas.openxmlformats.org/officeDocument/2006/relationships/ctrlProp" Target="../ctrlProps/ctrlProp203.xml"/><Relationship Id="rId203" Type="http://schemas.openxmlformats.org/officeDocument/2006/relationships/ctrlProp" Target="../ctrlProps/ctrlProp207.xml"/><Relationship Id="rId19" Type="http://schemas.openxmlformats.org/officeDocument/2006/relationships/ctrlProp" Target="../ctrlProps/ctrlProp23.xml"/><Relationship Id="rId224" Type="http://schemas.openxmlformats.org/officeDocument/2006/relationships/ctrlProp" Target="../ctrlProps/ctrlProp228.xml"/><Relationship Id="rId245" Type="http://schemas.openxmlformats.org/officeDocument/2006/relationships/ctrlProp" Target="../ctrlProps/ctrlProp249.xml"/><Relationship Id="rId266" Type="http://schemas.openxmlformats.org/officeDocument/2006/relationships/ctrlProp" Target="../ctrlProps/ctrlProp270.xml"/><Relationship Id="rId287" Type="http://schemas.openxmlformats.org/officeDocument/2006/relationships/ctrlProp" Target="../ctrlProps/ctrlProp291.xml"/><Relationship Id="rId30" Type="http://schemas.openxmlformats.org/officeDocument/2006/relationships/ctrlProp" Target="../ctrlProps/ctrlProp34.xml"/><Relationship Id="rId105" Type="http://schemas.openxmlformats.org/officeDocument/2006/relationships/ctrlProp" Target="../ctrlProps/ctrlProp109.xml"/><Relationship Id="rId126" Type="http://schemas.openxmlformats.org/officeDocument/2006/relationships/ctrlProp" Target="../ctrlProps/ctrlProp130.xml"/><Relationship Id="rId147" Type="http://schemas.openxmlformats.org/officeDocument/2006/relationships/ctrlProp" Target="../ctrlProps/ctrlProp151.xml"/><Relationship Id="rId168" Type="http://schemas.openxmlformats.org/officeDocument/2006/relationships/ctrlProp" Target="../ctrlProps/ctrlProp172.xml"/><Relationship Id="rId51" Type="http://schemas.openxmlformats.org/officeDocument/2006/relationships/ctrlProp" Target="../ctrlProps/ctrlProp55.xml"/><Relationship Id="rId72" Type="http://schemas.openxmlformats.org/officeDocument/2006/relationships/ctrlProp" Target="../ctrlProps/ctrlProp76.xml"/><Relationship Id="rId93" Type="http://schemas.openxmlformats.org/officeDocument/2006/relationships/ctrlProp" Target="../ctrlProps/ctrlProp97.xml"/><Relationship Id="rId189" Type="http://schemas.openxmlformats.org/officeDocument/2006/relationships/ctrlProp" Target="../ctrlProps/ctrlProp193.xml"/><Relationship Id="rId3" Type="http://schemas.openxmlformats.org/officeDocument/2006/relationships/vmlDrawing" Target="../drawings/vmlDrawing2.vml"/><Relationship Id="rId214" Type="http://schemas.openxmlformats.org/officeDocument/2006/relationships/ctrlProp" Target="../ctrlProps/ctrlProp218.xml"/><Relationship Id="rId235" Type="http://schemas.openxmlformats.org/officeDocument/2006/relationships/ctrlProp" Target="../ctrlProps/ctrlProp239.xml"/><Relationship Id="rId256" Type="http://schemas.openxmlformats.org/officeDocument/2006/relationships/ctrlProp" Target="../ctrlProps/ctrlProp260.xml"/><Relationship Id="rId277" Type="http://schemas.openxmlformats.org/officeDocument/2006/relationships/ctrlProp" Target="../ctrlProps/ctrlProp281.xml"/><Relationship Id="rId116" Type="http://schemas.openxmlformats.org/officeDocument/2006/relationships/ctrlProp" Target="../ctrlProps/ctrlProp120.xml"/><Relationship Id="rId137" Type="http://schemas.openxmlformats.org/officeDocument/2006/relationships/ctrlProp" Target="../ctrlProps/ctrlProp141.xml"/><Relationship Id="rId158" Type="http://schemas.openxmlformats.org/officeDocument/2006/relationships/ctrlProp" Target="../ctrlProps/ctrlProp162.xml"/><Relationship Id="rId20" Type="http://schemas.openxmlformats.org/officeDocument/2006/relationships/ctrlProp" Target="../ctrlProps/ctrlProp24.xml"/><Relationship Id="rId41" Type="http://schemas.openxmlformats.org/officeDocument/2006/relationships/ctrlProp" Target="../ctrlProps/ctrlProp45.xml"/><Relationship Id="rId62" Type="http://schemas.openxmlformats.org/officeDocument/2006/relationships/ctrlProp" Target="../ctrlProps/ctrlProp66.xml"/><Relationship Id="rId83" Type="http://schemas.openxmlformats.org/officeDocument/2006/relationships/ctrlProp" Target="../ctrlProps/ctrlProp87.xml"/><Relationship Id="rId179" Type="http://schemas.openxmlformats.org/officeDocument/2006/relationships/ctrlProp" Target="../ctrlProps/ctrlProp183.xml"/><Relationship Id="rId190" Type="http://schemas.openxmlformats.org/officeDocument/2006/relationships/ctrlProp" Target="../ctrlProps/ctrlProp194.xml"/><Relationship Id="rId204" Type="http://schemas.openxmlformats.org/officeDocument/2006/relationships/ctrlProp" Target="../ctrlProps/ctrlProp208.xml"/><Relationship Id="rId225" Type="http://schemas.openxmlformats.org/officeDocument/2006/relationships/ctrlProp" Target="../ctrlProps/ctrlProp229.xml"/><Relationship Id="rId246" Type="http://schemas.openxmlformats.org/officeDocument/2006/relationships/ctrlProp" Target="../ctrlProps/ctrlProp250.xml"/><Relationship Id="rId267" Type="http://schemas.openxmlformats.org/officeDocument/2006/relationships/ctrlProp" Target="../ctrlProps/ctrlProp271.xml"/><Relationship Id="rId106" Type="http://schemas.openxmlformats.org/officeDocument/2006/relationships/ctrlProp" Target="../ctrlProps/ctrlProp110.xml"/><Relationship Id="rId127" Type="http://schemas.openxmlformats.org/officeDocument/2006/relationships/ctrlProp" Target="../ctrlProps/ctrlProp131.xml"/><Relationship Id="rId10" Type="http://schemas.openxmlformats.org/officeDocument/2006/relationships/ctrlProp" Target="../ctrlProps/ctrlProp14.xml"/><Relationship Id="rId31" Type="http://schemas.openxmlformats.org/officeDocument/2006/relationships/ctrlProp" Target="../ctrlProps/ctrlProp35.xml"/><Relationship Id="rId52" Type="http://schemas.openxmlformats.org/officeDocument/2006/relationships/ctrlProp" Target="../ctrlProps/ctrlProp56.xml"/><Relationship Id="rId73" Type="http://schemas.openxmlformats.org/officeDocument/2006/relationships/ctrlProp" Target="../ctrlProps/ctrlProp77.xml"/><Relationship Id="rId94" Type="http://schemas.openxmlformats.org/officeDocument/2006/relationships/ctrlProp" Target="../ctrlProps/ctrlProp98.xml"/><Relationship Id="rId148" Type="http://schemas.openxmlformats.org/officeDocument/2006/relationships/ctrlProp" Target="../ctrlProps/ctrlProp152.xml"/><Relationship Id="rId169" Type="http://schemas.openxmlformats.org/officeDocument/2006/relationships/ctrlProp" Target="../ctrlProps/ctrlProp173.xml"/><Relationship Id="rId4" Type="http://schemas.openxmlformats.org/officeDocument/2006/relationships/ctrlProp" Target="../ctrlProps/ctrlProp8.xml"/><Relationship Id="rId180" Type="http://schemas.openxmlformats.org/officeDocument/2006/relationships/ctrlProp" Target="../ctrlProps/ctrlProp184.xml"/><Relationship Id="rId215" Type="http://schemas.openxmlformats.org/officeDocument/2006/relationships/ctrlProp" Target="../ctrlProps/ctrlProp219.xml"/><Relationship Id="rId236" Type="http://schemas.openxmlformats.org/officeDocument/2006/relationships/ctrlProp" Target="../ctrlProps/ctrlProp240.xml"/><Relationship Id="rId257" Type="http://schemas.openxmlformats.org/officeDocument/2006/relationships/ctrlProp" Target="../ctrlProps/ctrlProp261.xml"/><Relationship Id="rId278" Type="http://schemas.openxmlformats.org/officeDocument/2006/relationships/ctrlProp" Target="../ctrlProps/ctrlProp282.xml"/><Relationship Id="rId42" Type="http://schemas.openxmlformats.org/officeDocument/2006/relationships/ctrlProp" Target="../ctrlProps/ctrlProp46.xml"/><Relationship Id="rId84" Type="http://schemas.openxmlformats.org/officeDocument/2006/relationships/ctrlProp" Target="../ctrlProps/ctrlProp88.xml"/><Relationship Id="rId138" Type="http://schemas.openxmlformats.org/officeDocument/2006/relationships/ctrlProp" Target="../ctrlProps/ctrlProp142.xml"/><Relationship Id="rId191" Type="http://schemas.openxmlformats.org/officeDocument/2006/relationships/ctrlProp" Target="../ctrlProps/ctrlProp195.xml"/><Relationship Id="rId205" Type="http://schemas.openxmlformats.org/officeDocument/2006/relationships/ctrlProp" Target="../ctrlProps/ctrlProp209.xml"/><Relationship Id="rId247" Type="http://schemas.openxmlformats.org/officeDocument/2006/relationships/ctrlProp" Target="../ctrlProps/ctrlProp251.xml"/><Relationship Id="rId107" Type="http://schemas.openxmlformats.org/officeDocument/2006/relationships/ctrlProp" Target="../ctrlProps/ctrlProp111.xml"/><Relationship Id="rId11" Type="http://schemas.openxmlformats.org/officeDocument/2006/relationships/ctrlProp" Target="../ctrlProps/ctrlProp15.xml"/><Relationship Id="rId53" Type="http://schemas.openxmlformats.org/officeDocument/2006/relationships/ctrlProp" Target="../ctrlProps/ctrlProp57.xml"/><Relationship Id="rId149" Type="http://schemas.openxmlformats.org/officeDocument/2006/relationships/ctrlProp" Target="../ctrlProps/ctrlProp153.xml"/><Relationship Id="rId95" Type="http://schemas.openxmlformats.org/officeDocument/2006/relationships/ctrlProp" Target="../ctrlProps/ctrlProp99.xml"/><Relationship Id="rId160" Type="http://schemas.openxmlformats.org/officeDocument/2006/relationships/ctrlProp" Target="../ctrlProps/ctrlProp164.xml"/><Relationship Id="rId216" Type="http://schemas.openxmlformats.org/officeDocument/2006/relationships/ctrlProp" Target="../ctrlProps/ctrlProp220.xml"/><Relationship Id="rId258" Type="http://schemas.openxmlformats.org/officeDocument/2006/relationships/ctrlProp" Target="../ctrlProps/ctrlProp262.xml"/><Relationship Id="rId22" Type="http://schemas.openxmlformats.org/officeDocument/2006/relationships/ctrlProp" Target="../ctrlProps/ctrlProp26.xml"/><Relationship Id="rId64" Type="http://schemas.openxmlformats.org/officeDocument/2006/relationships/ctrlProp" Target="../ctrlProps/ctrlProp68.xml"/><Relationship Id="rId118" Type="http://schemas.openxmlformats.org/officeDocument/2006/relationships/ctrlProp" Target="../ctrlProps/ctrlProp12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01.xml"/><Relationship Id="rId18" Type="http://schemas.openxmlformats.org/officeDocument/2006/relationships/ctrlProp" Target="../ctrlProps/ctrlProp306.xml"/><Relationship Id="rId26" Type="http://schemas.openxmlformats.org/officeDocument/2006/relationships/ctrlProp" Target="../ctrlProps/ctrlProp314.xml"/><Relationship Id="rId39" Type="http://schemas.openxmlformats.org/officeDocument/2006/relationships/ctrlProp" Target="../ctrlProps/ctrlProp327.xml"/><Relationship Id="rId21" Type="http://schemas.openxmlformats.org/officeDocument/2006/relationships/ctrlProp" Target="../ctrlProps/ctrlProp309.xml"/><Relationship Id="rId34" Type="http://schemas.openxmlformats.org/officeDocument/2006/relationships/ctrlProp" Target="../ctrlProps/ctrlProp322.xml"/><Relationship Id="rId7" Type="http://schemas.openxmlformats.org/officeDocument/2006/relationships/ctrlProp" Target="../ctrlProps/ctrlProp295.xml"/><Relationship Id="rId12" Type="http://schemas.openxmlformats.org/officeDocument/2006/relationships/ctrlProp" Target="../ctrlProps/ctrlProp300.xml"/><Relationship Id="rId17" Type="http://schemas.openxmlformats.org/officeDocument/2006/relationships/ctrlProp" Target="../ctrlProps/ctrlProp305.xml"/><Relationship Id="rId25" Type="http://schemas.openxmlformats.org/officeDocument/2006/relationships/ctrlProp" Target="../ctrlProps/ctrlProp313.xml"/><Relationship Id="rId33" Type="http://schemas.openxmlformats.org/officeDocument/2006/relationships/ctrlProp" Target="../ctrlProps/ctrlProp321.xml"/><Relationship Id="rId38" Type="http://schemas.openxmlformats.org/officeDocument/2006/relationships/ctrlProp" Target="../ctrlProps/ctrlProp326.xml"/><Relationship Id="rId2" Type="http://schemas.openxmlformats.org/officeDocument/2006/relationships/drawing" Target="../drawings/drawing5.xml"/><Relationship Id="rId16" Type="http://schemas.openxmlformats.org/officeDocument/2006/relationships/ctrlProp" Target="../ctrlProps/ctrlProp304.xml"/><Relationship Id="rId20" Type="http://schemas.openxmlformats.org/officeDocument/2006/relationships/ctrlProp" Target="../ctrlProps/ctrlProp308.xml"/><Relationship Id="rId29" Type="http://schemas.openxmlformats.org/officeDocument/2006/relationships/ctrlProp" Target="../ctrlProps/ctrlProp317.xml"/><Relationship Id="rId1" Type="http://schemas.openxmlformats.org/officeDocument/2006/relationships/printerSettings" Target="../printerSettings/printerSettings6.bin"/><Relationship Id="rId6" Type="http://schemas.openxmlformats.org/officeDocument/2006/relationships/ctrlProp" Target="../ctrlProps/ctrlProp294.xml"/><Relationship Id="rId11" Type="http://schemas.openxmlformats.org/officeDocument/2006/relationships/ctrlProp" Target="../ctrlProps/ctrlProp299.xml"/><Relationship Id="rId24" Type="http://schemas.openxmlformats.org/officeDocument/2006/relationships/ctrlProp" Target="../ctrlProps/ctrlProp312.xml"/><Relationship Id="rId32" Type="http://schemas.openxmlformats.org/officeDocument/2006/relationships/ctrlProp" Target="../ctrlProps/ctrlProp320.xml"/><Relationship Id="rId37" Type="http://schemas.openxmlformats.org/officeDocument/2006/relationships/ctrlProp" Target="../ctrlProps/ctrlProp325.xml"/><Relationship Id="rId5" Type="http://schemas.openxmlformats.org/officeDocument/2006/relationships/ctrlProp" Target="../ctrlProps/ctrlProp293.xml"/><Relationship Id="rId15" Type="http://schemas.openxmlformats.org/officeDocument/2006/relationships/ctrlProp" Target="../ctrlProps/ctrlProp303.xml"/><Relationship Id="rId23" Type="http://schemas.openxmlformats.org/officeDocument/2006/relationships/ctrlProp" Target="../ctrlProps/ctrlProp311.xml"/><Relationship Id="rId28" Type="http://schemas.openxmlformats.org/officeDocument/2006/relationships/ctrlProp" Target="../ctrlProps/ctrlProp316.xml"/><Relationship Id="rId36" Type="http://schemas.openxmlformats.org/officeDocument/2006/relationships/ctrlProp" Target="../ctrlProps/ctrlProp324.xml"/><Relationship Id="rId10" Type="http://schemas.openxmlformats.org/officeDocument/2006/relationships/ctrlProp" Target="../ctrlProps/ctrlProp298.xml"/><Relationship Id="rId19" Type="http://schemas.openxmlformats.org/officeDocument/2006/relationships/ctrlProp" Target="../ctrlProps/ctrlProp307.xml"/><Relationship Id="rId31" Type="http://schemas.openxmlformats.org/officeDocument/2006/relationships/ctrlProp" Target="../ctrlProps/ctrlProp319.xml"/><Relationship Id="rId4" Type="http://schemas.openxmlformats.org/officeDocument/2006/relationships/ctrlProp" Target="../ctrlProps/ctrlProp292.xml"/><Relationship Id="rId9" Type="http://schemas.openxmlformats.org/officeDocument/2006/relationships/ctrlProp" Target="../ctrlProps/ctrlProp297.xml"/><Relationship Id="rId14" Type="http://schemas.openxmlformats.org/officeDocument/2006/relationships/ctrlProp" Target="../ctrlProps/ctrlProp302.xml"/><Relationship Id="rId22" Type="http://schemas.openxmlformats.org/officeDocument/2006/relationships/ctrlProp" Target="../ctrlProps/ctrlProp310.xml"/><Relationship Id="rId27" Type="http://schemas.openxmlformats.org/officeDocument/2006/relationships/ctrlProp" Target="../ctrlProps/ctrlProp315.xml"/><Relationship Id="rId30" Type="http://schemas.openxmlformats.org/officeDocument/2006/relationships/ctrlProp" Target="../ctrlProps/ctrlProp318.xml"/><Relationship Id="rId35" Type="http://schemas.openxmlformats.org/officeDocument/2006/relationships/ctrlProp" Target="../ctrlProps/ctrlProp323.xml"/><Relationship Id="rId8" Type="http://schemas.openxmlformats.org/officeDocument/2006/relationships/ctrlProp" Target="../ctrlProps/ctrlProp29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30.xml"/><Relationship Id="rId5" Type="http://schemas.openxmlformats.org/officeDocument/2006/relationships/ctrlProp" Target="../ctrlProps/ctrlProp329.xml"/><Relationship Id="rId4" Type="http://schemas.openxmlformats.org/officeDocument/2006/relationships/ctrlProp" Target="../ctrlProps/ctrlProp32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6"/>
  <sheetViews>
    <sheetView tabSelected="1" zoomScaleNormal="100" zoomScaleSheetLayoutView="100" workbookViewId="0">
      <selection activeCell="P2" sqref="P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J1" s="112" t="s">
        <v>95</v>
      </c>
      <c r="K1" s="135">
        <v>23</v>
      </c>
      <c r="L1" s="112"/>
      <c r="M1" s="37" t="s">
        <v>133</v>
      </c>
      <c r="N1" s="37" t="s">
        <v>135</v>
      </c>
      <c r="O1" s="37" t="s">
        <v>95</v>
      </c>
      <c r="P1" s="75" t="s">
        <v>136</v>
      </c>
      <c r="X1" s="135">
        <f>ROW()</f>
        <v>1</v>
      </c>
    </row>
    <row r="2" spans="1:24" ht="18" customHeight="1" x14ac:dyDescent="0.15">
      <c r="A2" s="38"/>
      <c r="B2" s="38"/>
      <c r="C2" s="138" t="str">
        <f>"福祉サービス第三者評価結果報告書【" &amp; I46 &amp; "】"</f>
        <v>福祉サービス第三者評価結果報告書【令和4年度】</v>
      </c>
      <c r="D2" s="38"/>
      <c r="E2" s="38"/>
      <c r="F2" s="38"/>
      <c r="G2" s="38"/>
      <c r="H2" s="38"/>
      <c r="I2" s="38"/>
      <c r="J2" s="38"/>
      <c r="K2" s="38"/>
      <c r="L2" s="38"/>
      <c r="M2" s="38"/>
      <c r="N2" s="38"/>
      <c r="O2" s="38"/>
      <c r="P2" s="38"/>
      <c r="Q2" s="38"/>
      <c r="R2" s="38"/>
      <c r="X2" s="135">
        <f>ROW()</f>
        <v>2</v>
      </c>
    </row>
    <row r="3" spans="1:24" ht="14.25" x14ac:dyDescent="0.15">
      <c r="J3" s="39"/>
      <c r="K3" s="40" t="s">
        <v>21</v>
      </c>
      <c r="L3" s="39"/>
      <c r="M3" s="40" t="s">
        <v>22</v>
      </c>
      <c r="N3" s="39"/>
      <c r="O3" s="40" t="s">
        <v>23</v>
      </c>
      <c r="Q3" s="38"/>
      <c r="R3" s="38"/>
      <c r="X3" s="135">
        <f>ROW()</f>
        <v>3</v>
      </c>
    </row>
    <row r="4" spans="1:24" ht="8.25" customHeight="1" x14ac:dyDescent="0.15">
      <c r="X4" s="135">
        <f>ROW()</f>
        <v>4</v>
      </c>
    </row>
    <row r="5" spans="1:24" x14ac:dyDescent="0.15">
      <c r="A5" t="s">
        <v>24</v>
      </c>
      <c r="X5" s="135">
        <f>ROW()</f>
        <v>5</v>
      </c>
    </row>
    <row r="6" spans="1:24" x14ac:dyDescent="0.15">
      <c r="A6" t="s">
        <v>128</v>
      </c>
      <c r="X6" s="135">
        <f>ROW()</f>
        <v>6</v>
      </c>
    </row>
    <row r="7" spans="1:24" ht="10.5" customHeight="1" x14ac:dyDescent="0.15">
      <c r="X7" s="135">
        <f>ROW()</f>
        <v>7</v>
      </c>
    </row>
    <row r="8" spans="1:24" ht="12" customHeight="1" x14ac:dyDescent="0.15">
      <c r="D8" s="167" t="s">
        <v>116</v>
      </c>
      <c r="E8" s="168"/>
      <c r="F8" s="181"/>
      <c r="G8" s="181"/>
      <c r="H8" s="181"/>
      <c r="I8" s="41"/>
      <c r="J8" s="41"/>
      <c r="K8" s="41"/>
      <c r="L8" s="41"/>
      <c r="M8" s="41"/>
      <c r="N8" s="41"/>
      <c r="O8" s="42"/>
      <c r="X8" s="135">
        <f>ROW()</f>
        <v>8</v>
      </c>
    </row>
    <row r="9" spans="1:24" ht="33" customHeight="1" x14ac:dyDescent="0.15">
      <c r="B9" s="43"/>
      <c r="C9" s="43"/>
      <c r="D9" s="167" t="s">
        <v>117</v>
      </c>
      <c r="E9" s="168"/>
      <c r="F9" s="188"/>
      <c r="G9" s="189"/>
      <c r="H9" s="189"/>
      <c r="I9" s="189"/>
      <c r="J9" s="189"/>
      <c r="K9" s="189"/>
      <c r="L9" s="189"/>
      <c r="M9" s="189"/>
      <c r="N9" s="189"/>
      <c r="O9" s="189"/>
      <c r="X9" s="135">
        <f>ROW()</f>
        <v>9</v>
      </c>
    </row>
    <row r="10" spans="1:24" ht="52.5" customHeight="1" x14ac:dyDescent="0.15">
      <c r="B10" s="43"/>
      <c r="C10" s="43"/>
      <c r="D10" s="43"/>
      <c r="E10" s="43" t="s">
        <v>118</v>
      </c>
      <c r="F10" s="186"/>
      <c r="G10" s="186"/>
      <c r="H10" s="186"/>
      <c r="I10" s="186"/>
      <c r="J10" s="186"/>
      <c r="K10" s="186"/>
      <c r="L10" s="186"/>
      <c r="M10" s="186"/>
      <c r="N10" s="186"/>
      <c r="O10" s="186"/>
      <c r="X10" s="135">
        <f>ROW()</f>
        <v>10</v>
      </c>
    </row>
    <row r="11" spans="1:24" ht="18" customHeight="1" x14ac:dyDescent="0.15">
      <c r="A11" s="43"/>
      <c r="E11" s="43" t="s">
        <v>119</v>
      </c>
      <c r="G11" s="44"/>
      <c r="H11" s="45"/>
      <c r="I11" s="46"/>
      <c r="J11" s="47" t="s">
        <v>26</v>
      </c>
      <c r="K11" s="48"/>
      <c r="L11" s="49" t="s">
        <v>55</v>
      </c>
      <c r="M11" s="187"/>
      <c r="N11" s="188"/>
      <c r="O11" s="50"/>
    </row>
    <row r="12" spans="1:24" ht="16.5" customHeight="1" x14ac:dyDescent="0.15">
      <c r="B12" s="43"/>
      <c r="C12" s="43"/>
      <c r="D12" s="43"/>
      <c r="E12" s="43" t="s">
        <v>120</v>
      </c>
      <c r="F12" s="184"/>
      <c r="G12" s="184"/>
      <c r="H12" s="184"/>
      <c r="I12" s="184"/>
      <c r="J12" s="184"/>
      <c r="K12" s="184"/>
      <c r="L12" s="184"/>
      <c r="M12" s="184"/>
      <c r="N12" s="184"/>
      <c r="O12" s="185"/>
    </row>
    <row r="13" spans="1:24" ht="13.5" customHeight="1" x14ac:dyDescent="0.15">
      <c r="E13" s="43" t="s">
        <v>121</v>
      </c>
      <c r="F13" s="169"/>
      <c r="G13" s="169"/>
      <c r="H13" s="169"/>
      <c r="I13" s="169"/>
      <c r="J13" s="169"/>
      <c r="K13" s="169"/>
      <c r="L13" s="169"/>
      <c r="M13" s="169"/>
      <c r="N13" s="169"/>
      <c r="O13" s="51" t="s">
        <v>27</v>
      </c>
    </row>
    <row r="14" spans="1:24" ht="18" customHeight="1" x14ac:dyDescent="0.15">
      <c r="A14" s="52" t="s">
        <v>56</v>
      </c>
    </row>
    <row r="15" spans="1:24" ht="13.5" customHeight="1" x14ac:dyDescent="0.15"/>
    <row r="16" spans="1:24" ht="13.5" customHeight="1" x14ac:dyDescent="0.15">
      <c r="A16" s="204" t="s">
        <v>28</v>
      </c>
      <c r="B16" s="170" t="s">
        <v>29</v>
      </c>
      <c r="C16" s="171"/>
      <c r="D16" s="171"/>
      <c r="E16" s="171"/>
      <c r="F16" s="171"/>
      <c r="G16" s="171"/>
      <c r="H16" s="171"/>
      <c r="I16" s="172"/>
      <c r="J16" s="170" t="s">
        <v>30</v>
      </c>
      <c r="K16" s="171"/>
      <c r="L16" s="171"/>
      <c r="M16" s="171"/>
      <c r="N16" s="171"/>
      <c r="O16" s="172"/>
      <c r="P16" s="2"/>
      <c r="Q16" s="2"/>
      <c r="R16" s="2"/>
      <c r="S16" s="2"/>
      <c r="T16" s="2"/>
      <c r="U16" s="2"/>
      <c r="V16" s="2"/>
    </row>
    <row r="17" spans="1:24" ht="18" customHeight="1" x14ac:dyDescent="0.15">
      <c r="A17" s="205"/>
      <c r="B17" s="53" t="s">
        <v>31</v>
      </c>
      <c r="C17" s="164"/>
      <c r="D17" s="165"/>
      <c r="E17" s="165"/>
      <c r="F17" s="165"/>
      <c r="G17" s="165"/>
      <c r="H17" s="165"/>
      <c r="I17" s="166"/>
      <c r="J17" s="190"/>
      <c r="K17" s="191"/>
      <c r="L17" s="192"/>
      <c r="M17" s="192"/>
      <c r="N17" s="192"/>
      <c r="O17" s="193"/>
      <c r="P17" s="2"/>
      <c r="Q17" s="2"/>
      <c r="R17" s="2"/>
      <c r="S17" s="54" t="b">
        <v>0</v>
      </c>
      <c r="T17" s="54" t="b">
        <v>0</v>
      </c>
      <c r="U17" s="2"/>
      <c r="V17" s="2"/>
    </row>
    <row r="18" spans="1:24" ht="18" customHeight="1" x14ac:dyDescent="0.15">
      <c r="A18" s="205"/>
      <c r="B18" s="53" t="s">
        <v>32</v>
      </c>
      <c r="C18" s="164"/>
      <c r="D18" s="165"/>
      <c r="E18" s="165"/>
      <c r="F18" s="165"/>
      <c r="G18" s="165"/>
      <c r="H18" s="165"/>
      <c r="I18" s="166"/>
      <c r="J18" s="190"/>
      <c r="K18" s="191"/>
      <c r="L18" s="192"/>
      <c r="M18" s="192"/>
      <c r="N18" s="192"/>
      <c r="O18" s="193"/>
      <c r="P18" s="2"/>
      <c r="Q18" s="2"/>
      <c r="R18" s="2"/>
      <c r="S18" s="54" t="b">
        <v>0</v>
      </c>
      <c r="T18" s="54" t="b">
        <v>0</v>
      </c>
      <c r="U18" s="2"/>
      <c r="V18" s="2"/>
    </row>
    <row r="19" spans="1:24" ht="18" customHeight="1" x14ac:dyDescent="0.15">
      <c r="A19" s="205"/>
      <c r="B19" s="53" t="s">
        <v>33</v>
      </c>
      <c r="C19" s="164"/>
      <c r="D19" s="165"/>
      <c r="E19" s="165"/>
      <c r="F19" s="165"/>
      <c r="G19" s="165"/>
      <c r="H19" s="165"/>
      <c r="I19" s="166"/>
      <c r="J19" s="190"/>
      <c r="K19" s="191"/>
      <c r="L19" s="192"/>
      <c r="M19" s="192"/>
      <c r="N19" s="192"/>
      <c r="O19" s="193"/>
      <c r="P19" s="2"/>
      <c r="Q19" s="2"/>
      <c r="R19" s="2"/>
      <c r="S19" s="54" t="b">
        <v>0</v>
      </c>
      <c r="T19" s="54" t="b">
        <v>0</v>
      </c>
      <c r="U19" s="2"/>
      <c r="V19" s="2"/>
    </row>
    <row r="20" spans="1:24" ht="18" customHeight="1" x14ac:dyDescent="0.15">
      <c r="A20" s="205"/>
      <c r="B20" s="53" t="s">
        <v>57</v>
      </c>
      <c r="C20" s="164"/>
      <c r="D20" s="165"/>
      <c r="E20" s="165"/>
      <c r="F20" s="165"/>
      <c r="G20" s="165"/>
      <c r="H20" s="165"/>
      <c r="I20" s="166"/>
      <c r="J20" s="190"/>
      <c r="K20" s="191"/>
      <c r="L20" s="192"/>
      <c r="M20" s="192"/>
      <c r="N20" s="192"/>
      <c r="O20" s="193"/>
      <c r="P20" s="2"/>
      <c r="Q20" s="2"/>
      <c r="R20" s="2"/>
      <c r="S20" s="54" t="b">
        <v>0</v>
      </c>
      <c r="T20" s="54" t="b">
        <v>0</v>
      </c>
      <c r="U20" s="2"/>
      <c r="V20" s="2"/>
    </row>
    <row r="21" spans="1:24" ht="18" customHeight="1" x14ac:dyDescent="0.15">
      <c r="A21" s="205"/>
      <c r="B21" s="53" t="s">
        <v>58</v>
      </c>
      <c r="C21" s="164"/>
      <c r="D21" s="165"/>
      <c r="E21" s="165"/>
      <c r="F21" s="165"/>
      <c r="G21" s="165"/>
      <c r="H21" s="165"/>
      <c r="I21" s="166"/>
      <c r="J21" s="190"/>
      <c r="K21" s="191"/>
      <c r="L21" s="192"/>
      <c r="M21" s="192"/>
      <c r="N21" s="192"/>
      <c r="O21" s="193"/>
      <c r="P21" s="2"/>
      <c r="Q21" s="2"/>
      <c r="R21" s="2"/>
      <c r="S21" s="54" t="b">
        <v>0</v>
      </c>
      <c r="T21" s="54" t="b">
        <v>0</v>
      </c>
      <c r="U21" s="2"/>
      <c r="V21" s="2"/>
    </row>
    <row r="22" spans="1:24" ht="18" customHeight="1" x14ac:dyDescent="0.15">
      <c r="A22" s="206"/>
      <c r="B22" s="53" t="s">
        <v>59</v>
      </c>
      <c r="C22" s="164"/>
      <c r="D22" s="165"/>
      <c r="E22" s="165"/>
      <c r="F22" s="165"/>
      <c r="G22" s="165"/>
      <c r="H22" s="165"/>
      <c r="I22" s="166"/>
      <c r="J22" s="190"/>
      <c r="K22" s="191"/>
      <c r="L22" s="192"/>
      <c r="M22" s="192"/>
      <c r="N22" s="192"/>
      <c r="O22" s="193"/>
      <c r="P22" s="2"/>
      <c r="Q22" s="2"/>
      <c r="R22" s="2"/>
      <c r="S22" s="54" t="b">
        <v>0</v>
      </c>
      <c r="T22" s="54" t="b">
        <v>0</v>
      </c>
      <c r="U22" s="2"/>
      <c r="V22" s="2"/>
    </row>
    <row r="23" spans="1:24" ht="42" customHeight="1" x14ac:dyDescent="0.15">
      <c r="A23" s="127" t="s">
        <v>115</v>
      </c>
      <c r="B23" s="173" t="s">
        <v>134</v>
      </c>
      <c r="C23" s="174"/>
      <c r="D23" s="174"/>
      <c r="E23" s="174"/>
      <c r="F23" s="174"/>
      <c r="G23" s="174"/>
      <c r="H23" s="174"/>
      <c r="I23" s="174"/>
      <c r="J23" s="175"/>
      <c r="K23" s="175"/>
      <c r="L23" s="175"/>
      <c r="M23" s="175"/>
      <c r="N23" s="175"/>
      <c r="O23" s="176"/>
      <c r="P23" s="2"/>
      <c r="Q23" s="2"/>
      <c r="R23" s="2"/>
      <c r="S23" s="129"/>
      <c r="T23" s="128"/>
      <c r="U23" s="2"/>
      <c r="V23" s="2"/>
    </row>
    <row r="24" spans="1:24" ht="45" customHeight="1" x14ac:dyDescent="0.15">
      <c r="A24" s="55" t="s">
        <v>34</v>
      </c>
      <c r="B24" s="177"/>
      <c r="C24" s="178"/>
      <c r="D24" s="178"/>
      <c r="E24" s="178"/>
      <c r="F24" s="178"/>
      <c r="G24" s="178"/>
      <c r="H24" s="178"/>
      <c r="I24" s="178"/>
      <c r="J24" s="178"/>
      <c r="K24" s="179"/>
      <c r="L24" s="179"/>
      <c r="M24" s="179"/>
      <c r="N24" s="179"/>
      <c r="O24" s="180"/>
      <c r="P24" s="2"/>
      <c r="Q24" s="2"/>
      <c r="R24" s="2"/>
      <c r="S24" s="129"/>
      <c r="T24" s="2"/>
      <c r="U24" s="2"/>
      <c r="V24" s="2"/>
    </row>
    <row r="25" spans="1:24" ht="20.100000000000001" customHeight="1" x14ac:dyDescent="0.15">
      <c r="A25" s="156" t="s">
        <v>130</v>
      </c>
      <c r="B25" s="158" t="s">
        <v>131</v>
      </c>
      <c r="C25" s="159"/>
      <c r="D25" s="159"/>
      <c r="E25" s="159"/>
      <c r="F25" s="159"/>
      <c r="G25" s="159"/>
      <c r="H25" s="159"/>
      <c r="I25" s="159"/>
      <c r="J25" s="159"/>
      <c r="K25" s="159"/>
      <c r="L25" s="159"/>
      <c r="M25" s="159"/>
      <c r="N25" s="159"/>
      <c r="O25" s="160"/>
      <c r="P25" s="2"/>
      <c r="Q25" s="2"/>
      <c r="R25" s="2"/>
      <c r="S25" s="129" t="b">
        <v>0</v>
      </c>
      <c r="T25" s="2"/>
      <c r="U25" s="2"/>
      <c r="V25" s="2"/>
    </row>
    <row r="26" spans="1:24" ht="20.100000000000001" customHeight="1" x14ac:dyDescent="0.15">
      <c r="A26" s="157"/>
      <c r="B26" s="161" t="s">
        <v>132</v>
      </c>
      <c r="C26" s="162"/>
      <c r="D26" s="162"/>
      <c r="E26" s="162"/>
      <c r="F26" s="162"/>
      <c r="G26" s="162"/>
      <c r="H26" s="162"/>
      <c r="I26" s="162"/>
      <c r="J26" s="162"/>
      <c r="K26" s="162"/>
      <c r="L26" s="162"/>
      <c r="M26" s="162"/>
      <c r="N26" s="162"/>
      <c r="O26" s="163"/>
      <c r="P26" s="2"/>
      <c r="Q26" s="2"/>
      <c r="R26" s="2"/>
      <c r="S26" s="129" t="b">
        <v>0</v>
      </c>
      <c r="T26" s="2"/>
      <c r="U26" s="2"/>
      <c r="V26" s="2"/>
    </row>
    <row r="27" spans="1:24" ht="18" customHeight="1" x14ac:dyDescent="0.15">
      <c r="A27" s="208" t="s">
        <v>35</v>
      </c>
      <c r="B27" s="194" t="s">
        <v>36</v>
      </c>
      <c r="C27" s="195"/>
      <c r="D27" s="201"/>
      <c r="E27" s="202"/>
      <c r="F27" s="203"/>
      <c r="G27" s="56"/>
      <c r="H27" s="56"/>
      <c r="I27" s="56"/>
      <c r="J27" s="56"/>
      <c r="K27" s="56"/>
      <c r="L27" s="56"/>
      <c r="M27" s="56"/>
      <c r="N27" s="56"/>
      <c r="O27" s="57"/>
      <c r="P27" s="2"/>
      <c r="Q27" s="2"/>
      <c r="R27" s="2"/>
      <c r="S27" s="2"/>
      <c r="T27" s="2"/>
      <c r="U27" s="2"/>
      <c r="V27" s="2"/>
    </row>
    <row r="28" spans="1:24" s="60" customFormat="1" ht="18" customHeight="1" x14ac:dyDescent="0.15">
      <c r="A28" s="209"/>
      <c r="B28" s="194" t="s">
        <v>25</v>
      </c>
      <c r="C28" s="207"/>
      <c r="D28" s="201"/>
      <c r="E28" s="211"/>
      <c r="F28" s="211"/>
      <c r="G28" s="211"/>
      <c r="H28" s="211"/>
      <c r="I28" s="211"/>
      <c r="J28" s="211"/>
      <c r="K28" s="211"/>
      <c r="L28" s="211"/>
      <c r="M28" s="211"/>
      <c r="N28" s="211"/>
      <c r="O28" s="212"/>
      <c r="P28" s="58"/>
      <c r="Q28" s="2"/>
      <c r="R28" s="59"/>
      <c r="S28" s="59"/>
      <c r="T28" s="59"/>
      <c r="U28" s="59"/>
      <c r="V28" s="59"/>
      <c r="W28" s="59"/>
      <c r="X28" s="59"/>
    </row>
    <row r="29" spans="1:24" ht="18" customHeight="1" x14ac:dyDescent="0.15">
      <c r="A29" s="210"/>
      <c r="B29" s="194" t="s">
        <v>37</v>
      </c>
      <c r="C29" s="207"/>
      <c r="D29" s="213"/>
      <c r="E29" s="214"/>
      <c r="F29" s="214"/>
      <c r="G29" s="215"/>
      <c r="H29" s="61"/>
      <c r="I29" s="61"/>
      <c r="J29" s="61"/>
      <c r="K29" s="61"/>
      <c r="L29" s="61"/>
      <c r="M29" s="61"/>
      <c r="N29" s="61"/>
      <c r="O29" s="62"/>
      <c r="P29" s="2"/>
      <c r="Q29" s="2"/>
      <c r="R29" s="2"/>
      <c r="S29" s="2"/>
      <c r="T29" s="2"/>
      <c r="U29" s="2"/>
      <c r="V29" s="2"/>
    </row>
    <row r="30" spans="1:24" ht="18" customHeight="1" x14ac:dyDescent="0.15">
      <c r="A30" s="63" t="s">
        <v>38</v>
      </c>
      <c r="B30" s="164"/>
      <c r="C30" s="199"/>
      <c r="D30" s="199"/>
      <c r="E30" s="199"/>
      <c r="F30" s="199"/>
      <c r="G30" s="199"/>
      <c r="H30" s="199"/>
      <c r="I30" s="199"/>
      <c r="J30" s="199"/>
      <c r="K30" s="199"/>
      <c r="L30" s="199"/>
      <c r="M30" s="199"/>
      <c r="N30" s="199"/>
      <c r="O30" s="200"/>
      <c r="P30" s="2"/>
      <c r="Q30" s="2"/>
      <c r="R30" s="2"/>
      <c r="S30" s="2"/>
      <c r="T30" s="2"/>
      <c r="U30" s="2"/>
      <c r="V30" s="2"/>
    </row>
    <row r="31" spans="1:24" ht="18" customHeight="1" x14ac:dyDescent="0.15">
      <c r="A31" s="64" t="s">
        <v>60</v>
      </c>
      <c r="B31" s="182"/>
      <c r="C31" s="183"/>
      <c r="D31" s="53" t="s">
        <v>21</v>
      </c>
      <c r="E31" s="65"/>
      <c r="F31" s="53" t="s">
        <v>22</v>
      </c>
      <c r="G31" s="65"/>
      <c r="H31" s="66" t="s">
        <v>39</v>
      </c>
      <c r="I31" s="196" t="str">
        <f>IF(B31="","契約日を入力してください。",IF(E31="","契約日を入力してください。",IF(G31="","契約日を入力してください。","")))</f>
        <v>契約日を入力してください。</v>
      </c>
      <c r="J31" s="197"/>
      <c r="K31" s="197"/>
      <c r="L31" s="197"/>
      <c r="M31" s="197"/>
      <c r="N31" s="197"/>
      <c r="O31" s="198"/>
      <c r="P31" s="67"/>
      <c r="Q31" s="2"/>
      <c r="R31" s="2"/>
      <c r="S31" s="2"/>
      <c r="T31" s="2"/>
      <c r="U31" s="2"/>
      <c r="V31" s="2"/>
    </row>
    <row r="32" spans="1:24" ht="18" customHeight="1" x14ac:dyDescent="0.15">
      <c r="A32" s="64" t="s">
        <v>40</v>
      </c>
      <c r="B32" s="182"/>
      <c r="C32" s="183"/>
      <c r="D32" s="53" t="s">
        <v>21</v>
      </c>
      <c r="E32" s="65"/>
      <c r="F32" s="53" t="s">
        <v>22</v>
      </c>
      <c r="G32" s="65"/>
      <c r="H32" s="66" t="s">
        <v>39</v>
      </c>
      <c r="I32" s="196" t="str">
        <f>IF(B32="","利用者調査票配付日（実施日）を入力してください。",IF(E32="","利用者調査票配付日（実施日）を入力してください。",IF(G32="","利用者調査票配付日（実施日）を入力してください。",IF(DATE(B31,E31,G31)&gt;DATE(B32,E32,G32),"契約日より前になっています。",""))))</f>
        <v>利用者調査票配付日（実施日）を入力してください。</v>
      </c>
      <c r="J32" s="197"/>
      <c r="K32" s="197"/>
      <c r="L32" s="197"/>
      <c r="M32" s="197"/>
      <c r="N32" s="197"/>
      <c r="O32" s="198"/>
      <c r="P32" s="67"/>
      <c r="Q32" s="2"/>
      <c r="R32" s="2"/>
      <c r="S32" s="2"/>
      <c r="T32" s="2"/>
      <c r="U32" s="2"/>
      <c r="V32" s="2"/>
    </row>
    <row r="33" spans="1:24" ht="18" customHeight="1" x14ac:dyDescent="0.15">
      <c r="A33" s="64" t="s">
        <v>41</v>
      </c>
      <c r="B33" s="182"/>
      <c r="C33" s="183"/>
      <c r="D33" s="53" t="s">
        <v>21</v>
      </c>
      <c r="E33" s="65"/>
      <c r="F33" s="53" t="s">
        <v>22</v>
      </c>
      <c r="G33" s="65"/>
      <c r="H33" s="66" t="s">
        <v>39</v>
      </c>
      <c r="I33" s="196" t="str">
        <f>IF(B33="","利用者調査結果報告日を入力してください。",IF(E33="","利用者調査結果報告日を入力してください。",IF(G33="","利用者調査結果報告日を入力してください。",IF(DATE(B32,E32,G32)&gt;DATE(B33,E33,G33),"利用者調査票配付日より前になっています。",IF(G36&lt;&gt;"",IF(DATE(B33,E33,G33)&gt;=DATE(B36,E36,G36),"訪問調査日より前になっていません。",""),"")))))</f>
        <v>利用者調査結果報告日を入力してください。</v>
      </c>
      <c r="J33" s="197"/>
      <c r="K33" s="197"/>
      <c r="L33" s="197"/>
      <c r="M33" s="197"/>
      <c r="N33" s="197"/>
      <c r="O33" s="198"/>
      <c r="P33" s="67"/>
      <c r="Q33" s="67"/>
      <c r="R33" s="2"/>
      <c r="S33" s="2"/>
      <c r="T33" s="2"/>
      <c r="U33" s="2"/>
      <c r="V33" s="2"/>
    </row>
    <row r="34" spans="1:24" ht="18" customHeight="1" x14ac:dyDescent="0.15">
      <c r="A34" s="64" t="s">
        <v>42</v>
      </c>
      <c r="B34" s="182"/>
      <c r="C34" s="183"/>
      <c r="D34" s="68" t="s">
        <v>43</v>
      </c>
      <c r="E34" s="65"/>
      <c r="F34" s="68" t="s">
        <v>44</v>
      </c>
      <c r="G34" s="65"/>
      <c r="H34" s="69" t="s">
        <v>45</v>
      </c>
      <c r="I34" s="196" t="str">
        <f>IF(B34="","自己評価の調査票配付日を入力してください。",IF(E34="","自己評価の調査票配付日を入力してください。",IF(G34="","自己評価の調査票配付日を入力してください。",IF(DATE(B31,E31,G31)&gt;DATE(B34,E34,G34),"契約日より前になっています。",""))))</f>
        <v>自己評価の調査票配付日を入力してください。</v>
      </c>
      <c r="J34" s="197"/>
      <c r="K34" s="197"/>
      <c r="L34" s="197"/>
      <c r="M34" s="197"/>
      <c r="N34" s="197"/>
      <c r="O34" s="198"/>
      <c r="P34" s="67"/>
      <c r="Q34" s="67"/>
      <c r="R34" s="2"/>
      <c r="S34" s="2"/>
      <c r="T34" s="2"/>
      <c r="U34" s="2"/>
      <c r="V34" s="2"/>
    </row>
    <row r="35" spans="1:24" ht="18" customHeight="1" x14ac:dyDescent="0.15">
      <c r="A35" s="64" t="s">
        <v>46</v>
      </c>
      <c r="B35" s="182"/>
      <c r="C35" s="183"/>
      <c r="D35" s="53" t="s">
        <v>21</v>
      </c>
      <c r="E35" s="65"/>
      <c r="F35" s="53" t="s">
        <v>22</v>
      </c>
      <c r="G35" s="65"/>
      <c r="H35" s="66" t="s">
        <v>39</v>
      </c>
      <c r="I35" s="196" t="str">
        <f>IF(B35="","自己評価結果報告日を入力してください。",IF(E35="","自己評価結果報告日を入力してください。",IF(G35="","自己評価結果報告日を入力してください。",IF(DATE(B34,E34,G34)&gt;=DATE(B35,E35,G35),"自己評価の調査票配付日より後になっていません。",IF(G36&lt;&gt;"",IF(DATE(B35,E35,G35)&gt;=DATE(B36,E36,G36),"訪問調査日より前になっていません。",""),"")))))</f>
        <v>自己評価結果報告日を入力してください。</v>
      </c>
      <c r="J35" s="197"/>
      <c r="K35" s="197"/>
      <c r="L35" s="197"/>
      <c r="M35" s="197"/>
      <c r="N35" s="197"/>
      <c r="O35" s="198"/>
      <c r="P35" s="67"/>
      <c r="Q35" s="2"/>
      <c r="R35" s="2"/>
      <c r="S35" s="2"/>
      <c r="T35" s="2"/>
      <c r="U35" s="2"/>
      <c r="V35" s="2"/>
    </row>
    <row r="36" spans="1:24" ht="18" customHeight="1" x14ac:dyDescent="0.15">
      <c r="A36" s="64" t="s">
        <v>61</v>
      </c>
      <c r="B36" s="182"/>
      <c r="C36" s="183"/>
      <c r="D36" s="53" t="s">
        <v>21</v>
      </c>
      <c r="E36" s="65"/>
      <c r="F36" s="53" t="s">
        <v>22</v>
      </c>
      <c r="G36" s="65"/>
      <c r="H36" s="66" t="s">
        <v>39</v>
      </c>
      <c r="I36" s="196" t="str">
        <f>IF(B36="","訪問調査日を入力してください。",IF(E36="","訪問調査日を入力してください。",IF(G36="","訪問調査日を入力してください。","")))</f>
        <v>訪問調査日を入力してください。</v>
      </c>
      <c r="J36" s="197"/>
      <c r="K36" s="197"/>
      <c r="L36" s="197"/>
      <c r="M36" s="197"/>
      <c r="N36" s="197"/>
      <c r="O36" s="198"/>
      <c r="P36" s="67"/>
      <c r="Q36" s="2"/>
      <c r="R36" s="2"/>
      <c r="S36" s="2"/>
      <c r="T36" s="2"/>
      <c r="U36" s="2"/>
      <c r="V36" s="2"/>
    </row>
    <row r="37" spans="1:24" ht="18" customHeight="1" x14ac:dyDescent="0.15">
      <c r="A37" s="64" t="s">
        <v>47</v>
      </c>
      <c r="B37" s="182"/>
      <c r="C37" s="183"/>
      <c r="D37" s="53" t="s">
        <v>21</v>
      </c>
      <c r="E37" s="65"/>
      <c r="F37" s="53" t="s">
        <v>22</v>
      </c>
      <c r="G37" s="65"/>
      <c r="H37" s="66" t="s">
        <v>39</v>
      </c>
      <c r="I37" s="196" t="str">
        <f>IF(B37="","評価合議日を入力してください。",IF(E37="","評価合議日を入力してください。",IF(G37="","評価合議日を入力してください。",IF(DATE(B36,E36,G36)&gt;DATE(B37,E37,G37),"訪問調査日より前になっています。",""))))</f>
        <v>評価合議日を入力してください。</v>
      </c>
      <c r="J37" s="197"/>
      <c r="K37" s="197"/>
      <c r="L37" s="197"/>
      <c r="M37" s="197"/>
      <c r="N37" s="197"/>
      <c r="O37" s="198"/>
      <c r="P37" s="67"/>
      <c r="Q37" s="2"/>
      <c r="R37" s="2"/>
      <c r="S37" s="2"/>
      <c r="T37" s="2"/>
      <c r="U37" s="2"/>
      <c r="V37" s="2"/>
    </row>
    <row r="38" spans="1:24" ht="111" customHeight="1" x14ac:dyDescent="0.15">
      <c r="A38" s="70" t="s">
        <v>48</v>
      </c>
      <c r="B38" s="220"/>
      <c r="C38" s="221"/>
      <c r="D38" s="221"/>
      <c r="E38" s="221"/>
      <c r="F38" s="221"/>
      <c r="G38" s="221"/>
      <c r="H38" s="221"/>
      <c r="I38" s="221"/>
      <c r="J38" s="221"/>
      <c r="K38" s="221"/>
      <c r="L38" s="221"/>
      <c r="M38" s="221"/>
      <c r="N38" s="221"/>
      <c r="O38" s="222"/>
      <c r="P38" s="2" t="str">
        <f>IF(LEN(B38)=0,"",IF(256-LEN(B38)&gt;0,"残り" &amp; 256-LEN(B38) &amp; "文字",IF(256-LEN(B38)=0,"","文字数がオーバーしています")))</f>
        <v/>
      </c>
      <c r="Q38" s="2"/>
      <c r="R38" s="2"/>
      <c r="S38" s="2"/>
      <c r="T38" s="2"/>
      <c r="U38" s="2"/>
      <c r="V38" s="2"/>
    </row>
    <row r="40" spans="1:24" ht="57" customHeight="1" x14ac:dyDescent="0.15">
      <c r="B40" s="219" t="s">
        <v>49</v>
      </c>
      <c r="C40" s="219"/>
      <c r="D40" s="219"/>
      <c r="E40" s="219"/>
      <c r="F40" s="219"/>
      <c r="G40" s="219"/>
      <c r="H40" s="219"/>
      <c r="I40" s="219"/>
      <c r="J40" s="219"/>
      <c r="K40" s="219"/>
      <c r="L40" s="219"/>
      <c r="M40" s="219"/>
      <c r="N40" s="219"/>
      <c r="O40" s="219"/>
      <c r="P40" s="71"/>
      <c r="Q40" s="71"/>
      <c r="R40" s="71"/>
    </row>
    <row r="42" spans="1:24" s="60" customFormat="1" x14ac:dyDescent="0.15">
      <c r="J42" s="39"/>
      <c r="K42" s="60" t="s">
        <v>43</v>
      </c>
      <c r="L42" s="39"/>
      <c r="M42" s="60" t="s">
        <v>50</v>
      </c>
      <c r="N42" s="39"/>
      <c r="O42" s="60" t="s">
        <v>51</v>
      </c>
      <c r="Q42"/>
      <c r="R42" s="59"/>
      <c r="S42" s="59"/>
      <c r="T42" s="59"/>
      <c r="U42" s="59"/>
      <c r="V42" s="59"/>
      <c r="W42" s="59"/>
      <c r="X42" s="59"/>
    </row>
    <row r="43" spans="1:24" s="60" customFormat="1" ht="13.5" customHeight="1" x14ac:dyDescent="0.15">
      <c r="Q43" s="141"/>
    </row>
    <row r="44" spans="1:24" ht="18" customHeight="1" x14ac:dyDescent="0.15">
      <c r="B44" s="43"/>
      <c r="C44" s="43"/>
      <c r="D44" s="43"/>
      <c r="E44" s="43"/>
      <c r="F44" s="43"/>
      <c r="G44" s="43"/>
      <c r="H44" s="43" t="s">
        <v>52</v>
      </c>
      <c r="I44" s="169"/>
      <c r="J44" s="169"/>
      <c r="K44" s="169"/>
      <c r="L44" s="169"/>
      <c r="M44" s="169"/>
      <c r="N44" s="169"/>
      <c r="O44" s="72" t="s">
        <v>53</v>
      </c>
    </row>
    <row r="46" spans="1:24" x14ac:dyDescent="0.15">
      <c r="H46" s="43" t="s">
        <v>54</v>
      </c>
      <c r="I46" s="216" t="s">
        <v>138</v>
      </c>
      <c r="J46" s="217"/>
      <c r="K46" s="217"/>
      <c r="L46" s="217"/>
      <c r="M46" s="217"/>
      <c r="N46" s="217"/>
      <c r="O46" s="218"/>
    </row>
  </sheetData>
  <sheetProtection algorithmName="SHA-512" hashValue="i4W8SlawExB1J1EBVA8OdcDxx16dO5eGmgZHYw4t7Th0gqwByO50+fSVOHCt4OXhZzEVjvA+3F2Q/tFXZlSByg==" saltValue="umbZft0z5FYz+SeSHnfY6w==" spinCount="100000" sheet="1" objects="1" scenarios="1" formatCells="0"/>
  <mergeCells count="54">
    <mergeCell ref="B32:C32"/>
    <mergeCell ref="I32:O32"/>
    <mergeCell ref="I46:O46"/>
    <mergeCell ref="B34:C34"/>
    <mergeCell ref="I44:N44"/>
    <mergeCell ref="B40:O40"/>
    <mergeCell ref="B36:C36"/>
    <mergeCell ref="B37:C37"/>
    <mergeCell ref="I34:O34"/>
    <mergeCell ref="B38:O38"/>
    <mergeCell ref="I37:O37"/>
    <mergeCell ref="B33:C33"/>
    <mergeCell ref="B35:C35"/>
    <mergeCell ref="I35:O35"/>
    <mergeCell ref="I36:O36"/>
    <mergeCell ref="I33:O33"/>
    <mergeCell ref="A27:A29"/>
    <mergeCell ref="B29:C29"/>
    <mergeCell ref="D28:O28"/>
    <mergeCell ref="B16:I16"/>
    <mergeCell ref="C17:I17"/>
    <mergeCell ref="C20:I20"/>
    <mergeCell ref="D29:G29"/>
    <mergeCell ref="F8:H8"/>
    <mergeCell ref="D8:E8"/>
    <mergeCell ref="B31:C31"/>
    <mergeCell ref="F12:O12"/>
    <mergeCell ref="F10:O10"/>
    <mergeCell ref="M11:N11"/>
    <mergeCell ref="F9:O9"/>
    <mergeCell ref="J20:O20"/>
    <mergeCell ref="J22:O22"/>
    <mergeCell ref="B27:C27"/>
    <mergeCell ref="I31:O31"/>
    <mergeCell ref="J21:O21"/>
    <mergeCell ref="B30:O30"/>
    <mergeCell ref="D27:F27"/>
    <mergeCell ref="C21:I21"/>
    <mergeCell ref="B28:C28"/>
    <mergeCell ref="A25:A26"/>
    <mergeCell ref="B25:O25"/>
    <mergeCell ref="B26:O26"/>
    <mergeCell ref="C22:I22"/>
    <mergeCell ref="D9:E9"/>
    <mergeCell ref="F13:N13"/>
    <mergeCell ref="C18:I18"/>
    <mergeCell ref="C19:I19"/>
    <mergeCell ref="J16:O16"/>
    <mergeCell ref="B23:O23"/>
    <mergeCell ref="B24:O24"/>
    <mergeCell ref="A16:A22"/>
    <mergeCell ref="J19:O19"/>
    <mergeCell ref="J17:O17"/>
    <mergeCell ref="J18:O18"/>
  </mergeCells>
  <phoneticPr fontId="3"/>
  <dataValidations count="16">
    <dataValidation type="whole" imeMode="disabled" allowBlank="1" showErrorMessage="1" errorTitle="もう一度入力してください！" error="数値が正しくありません。_x000a_（月は１～１２を入力してください。）_x000a_" sqref="L42 E31:E37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2 G31:G37 N3" xr:uid="{00000000-0002-0000-0000-000001000000}">
      <formula1>1</formula1>
      <formula2>31</formula2>
    </dataValidation>
    <dataValidation imeMode="on" allowBlank="1" showInputMessage="1" showErrorMessage="1" sqref="I44:N44"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8:O38 F34 D34 H34"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7:C37 J42 B35:B36 B31:C34 J3" xr:uid="{00000000-0002-0000-0000-000004000000}">
      <formula1>1900</formula1>
      <formula2>2900</formula2>
    </dataValidation>
    <dataValidation imeMode="hiragana" allowBlank="1" showInputMessage="1" showErrorMessage="1" sqref="B30:O30 C18:C22 F9:O9 C17:H17 B25:O26"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6:O46"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7 F8:N8" xr:uid="{00000000-0002-0000-0000-000008000000}">
      <formula1>8</formula1>
    </dataValidation>
    <dataValidation imeMode="disabled" operator="lessThanOrEqual" allowBlank="1" showInputMessage="1" showErrorMessage="1" sqref="D29:G29"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s>
  <printOptions horizontalCentered="1"/>
  <pageMargins left="0.59055118110236227" right="0.59055118110236227" top="0.39370078740157483" bottom="0.39370078740157483" header="0.31496062992125984" footer="0.31496062992125984"/>
  <pageSetup paperSize="9" scale="90"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85725</xdr:colOff>
                    <xdr:row>39</xdr:row>
                    <xdr:rowOff>209550</xdr:rowOff>
                  </from>
                  <to>
                    <xdr:col>11</xdr:col>
                    <xdr:colOff>209550</xdr:colOff>
                    <xdr:row>39</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85725</xdr:colOff>
                    <xdr:row>39</xdr:row>
                    <xdr:rowOff>409575</xdr:rowOff>
                  </from>
                  <to>
                    <xdr:col>13</xdr:col>
                    <xdr:colOff>171450</xdr:colOff>
                    <xdr:row>39</xdr:row>
                    <xdr:rowOff>619125</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85725</xdr:colOff>
                    <xdr:row>39</xdr:row>
                    <xdr:rowOff>619125</xdr:rowOff>
                  </from>
                  <to>
                    <xdr:col>12</xdr:col>
                    <xdr:colOff>76200</xdr:colOff>
                    <xdr:row>40</xdr:row>
                    <xdr:rowOff>95250</xdr:rowOff>
                  </to>
                </anchor>
              </controlPr>
            </control>
          </mc:Choice>
        </mc:AlternateContent>
        <mc:AlternateContent xmlns:mc="http://schemas.openxmlformats.org/markup-compatibility/2006">
          <mc:Choice Requires="x14">
            <control shapeId="1327" r:id="rId7" name="chkBox_Hoiku1">
              <controlPr defaultSize="0" autoFill="0" autoLine="0" autoPict="0">
                <anchor moveWithCells="1">
                  <from>
                    <xdr:col>1</xdr:col>
                    <xdr:colOff>0</xdr:colOff>
                    <xdr:row>24</xdr:row>
                    <xdr:rowOff>19050</xdr:rowOff>
                  </from>
                  <to>
                    <xdr:col>1</xdr:col>
                    <xdr:colOff>209550</xdr:colOff>
                    <xdr:row>24</xdr:row>
                    <xdr:rowOff>209550</xdr:rowOff>
                  </to>
                </anchor>
              </controlPr>
            </control>
          </mc:Choice>
        </mc:AlternateContent>
        <mc:AlternateContent xmlns:mc="http://schemas.openxmlformats.org/markup-compatibility/2006">
          <mc:Choice Requires="x14">
            <control shapeId="1328" r:id="rId8" name="chkBox_Hoiku2">
              <controlPr defaultSize="0" autoFill="0" autoLine="0" autoPict="0">
                <anchor moveWithCells="1">
                  <from>
                    <xdr:col>1</xdr:col>
                    <xdr:colOff>0</xdr:colOff>
                    <xdr:row>25</xdr:row>
                    <xdr:rowOff>28575</xdr:rowOff>
                  </from>
                  <to>
                    <xdr:col>1</xdr:col>
                    <xdr:colOff>209550</xdr:colOff>
                    <xdr:row>25</xdr:row>
                    <xdr:rowOff>219075</xdr:rowOff>
                  </to>
                </anchor>
              </controlPr>
            </control>
          </mc:Choice>
        </mc:AlternateContent>
        <mc:AlternateContent xmlns:mc="http://schemas.openxmlformats.org/markup-compatibility/2006">
          <mc:Choice Requires="x14">
            <control shapeId="1055" r:id="rId9" name="Option Button 31">
              <controlPr defaultSize="0" print="0" autoFill="0" autoLine="0" autoPict="0">
                <anchor moveWithCells="1" sizeWithCells="1">
                  <from>
                    <xdr:col>12</xdr:col>
                    <xdr:colOff>171450</xdr:colOff>
                    <xdr:row>39</xdr:row>
                    <xdr:rowOff>609600</xdr:rowOff>
                  </from>
                  <to>
                    <xdr:col>14</xdr:col>
                    <xdr:colOff>142875</xdr:colOff>
                    <xdr:row>40</xdr:row>
                    <xdr:rowOff>95250</xdr:rowOff>
                  </to>
                </anchor>
              </controlPr>
            </control>
          </mc:Choice>
        </mc:AlternateContent>
        <mc:AlternateContent xmlns:mc="http://schemas.openxmlformats.org/markup-compatibility/2006">
          <mc:Choice Requires="x14">
            <control shapeId="1290" r:id="rId10" name="Label 266">
              <controlPr defaultSize="0" print="0" autoFill="0" autoLine="0" autoPict="0">
                <anchor moveWithCells="1" sizeWithCells="1">
                  <from>
                    <xdr:col>13</xdr:col>
                    <xdr:colOff>9525</xdr:colOff>
                    <xdr:row>39</xdr:row>
                    <xdr:rowOff>428625</xdr:rowOff>
                  </from>
                  <to>
                    <xdr:col>14</xdr:col>
                    <xdr:colOff>114300</xdr:colOff>
                    <xdr:row>39</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view="pageBreakPreview" zoomScaleNormal="100" zoomScaleSheetLayoutView="100" workbookViewId="0"/>
  </sheetViews>
  <sheetFormatPr defaultRowHeight="13.5" x14ac:dyDescent="0.15"/>
  <cols>
    <col min="1" max="1" width="3.625" customWidth="1"/>
    <col min="2" max="2" width="61.25" customWidth="1"/>
    <col min="3" max="3" width="10.625" customWidth="1"/>
    <col min="4" max="4" width="11.75" customWidth="1"/>
    <col min="5" max="5" width="11.625" customWidth="1"/>
  </cols>
  <sheetData>
    <row r="1" spans="1:6" x14ac:dyDescent="0.15">
      <c r="A1" s="5" t="str">
        <f>"〔事業者の理念・方針、期待する職員像：" &amp;  評価結果報告書!B23 &amp; "〕"</f>
        <v>〔事業者の理念・方針、期待する職員像：認可外保育〕</v>
      </c>
      <c r="D1" s="137" t="s">
        <v>137</v>
      </c>
    </row>
    <row r="2" spans="1:6" x14ac:dyDescent="0.15">
      <c r="C2" s="6"/>
      <c r="D2" s="6" t="str">
        <f>"《事業所名： " &amp; 評価結果報告書!B24 &amp; "》"</f>
        <v>《事業所名： 》</v>
      </c>
    </row>
    <row r="3" spans="1:6" ht="19.5" customHeight="1" x14ac:dyDescent="0.15">
      <c r="A3" s="130">
        <v>1</v>
      </c>
      <c r="B3" s="227" t="s">
        <v>122</v>
      </c>
      <c r="C3" s="227"/>
      <c r="D3" s="227"/>
      <c r="F3" s="133" t="s">
        <v>126</v>
      </c>
    </row>
    <row r="4" spans="1:6" ht="45" customHeight="1" x14ac:dyDescent="0.15">
      <c r="A4" s="131"/>
      <c r="B4" s="134" t="s">
        <v>127</v>
      </c>
      <c r="C4" s="228" t="str">
        <f>IF(B5="", "必ず入力してください", "")</f>
        <v>必ず入力してください</v>
      </c>
      <c r="D4" s="229"/>
      <c r="F4" s="133" t="s">
        <v>126</v>
      </c>
    </row>
    <row r="5" spans="1:6" ht="200.1" customHeight="1" x14ac:dyDescent="0.15">
      <c r="A5" s="131"/>
      <c r="B5" s="223"/>
      <c r="C5" s="224"/>
      <c r="D5" s="225"/>
      <c r="E5" s="2" t="str">
        <f>IF(LEN(B5)=0,"",IF(512-LEN(B5)&gt;0,"残り" &amp; 512-LEN(B5) &amp; "文字",IF(512-LEN(B5)=0,"","文字数がオーバーしています")))</f>
        <v/>
      </c>
      <c r="F5" s="133">
        <v>110</v>
      </c>
    </row>
    <row r="6" spans="1:6" ht="19.5" customHeight="1" x14ac:dyDescent="0.15">
      <c r="A6" s="130">
        <v>2</v>
      </c>
      <c r="B6" s="227" t="s">
        <v>123</v>
      </c>
      <c r="C6" s="227"/>
      <c r="D6" s="227"/>
      <c r="F6" s="133" t="s">
        <v>126</v>
      </c>
    </row>
    <row r="7" spans="1:6" ht="18" customHeight="1" x14ac:dyDescent="0.15">
      <c r="A7" s="131"/>
      <c r="B7" s="134" t="s">
        <v>124</v>
      </c>
      <c r="C7" s="228" t="str">
        <f>IF(B8="", "必ず入力してください", "")</f>
        <v>必ず入力してください</v>
      </c>
      <c r="D7" s="229"/>
      <c r="F7" s="133" t="s">
        <v>126</v>
      </c>
    </row>
    <row r="8" spans="1:6" ht="200.1" customHeight="1" x14ac:dyDescent="0.15">
      <c r="A8" s="131"/>
      <c r="B8" s="223"/>
      <c r="C8" s="224"/>
      <c r="D8" s="226"/>
      <c r="E8" s="2" t="str">
        <f>IF(LEN(B8)=0,"",IF(512-LEN(B8)&gt;0,"残り" &amp; 512-LEN(B8) &amp; "文字",IF(512-LEN(B8)=0,"","文字数がオーバーしています")))</f>
        <v/>
      </c>
      <c r="F8" s="133">
        <v>210</v>
      </c>
    </row>
    <row r="9" spans="1:6" ht="18" customHeight="1" x14ac:dyDescent="0.15">
      <c r="A9" s="131"/>
      <c r="B9" s="134" t="s">
        <v>125</v>
      </c>
      <c r="C9" s="228" t="str">
        <f>IF(B10="", "必ず入力してください", "")</f>
        <v>必ず入力してください</v>
      </c>
      <c r="D9" s="229"/>
      <c r="F9" s="133" t="s">
        <v>126</v>
      </c>
    </row>
    <row r="10" spans="1:6" ht="200.1" customHeight="1" x14ac:dyDescent="0.15">
      <c r="A10" s="132"/>
      <c r="B10" s="223"/>
      <c r="C10" s="224"/>
      <c r="D10" s="226"/>
      <c r="E10" s="2" t="str">
        <f>IF(LEN(B10)=0,"",IF(512-LEN(B10)&gt;0,"残り" &amp; 512-LEN(B10) &amp; "文字",IF(512-LEN(B10)=0,"","文字数がオーバーしています")))</f>
        <v/>
      </c>
      <c r="F10" s="133">
        <v>220</v>
      </c>
    </row>
  </sheetData>
  <sheetProtection algorithmName="SHA-512" hashValue="3m43ptTQ3i1oH/ZkgeXmloin4BHQTYjEhaHG5o/Tnj0s89AWMbylRJPtDmXP5GkDYKnozSRB71yHRw0hh3RJ7w==" saltValue="s2dUEAXZAOUg7PbR/o4Wsw=="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F096F-BC74-417A-84EF-CEFDFECE5DEF}">
  <dimension ref="A1:T49"/>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5"/>
  </cols>
  <sheetData>
    <row r="1" spans="1:14" ht="18" customHeight="1" x14ac:dyDescent="0.15">
      <c r="A1" s="5" t="str">
        <f>"〔利用者調査" &amp;  IF(K1="","","( " &amp; K1 &amp; " )")  &amp; "：" &amp; 評価結果報告書!B23 &amp; "〕"</f>
        <v>〔利用者調査( 月極保育用利用者調査 )：認可外保育〕</v>
      </c>
      <c r="B1"/>
      <c r="I1" s="2"/>
      <c r="J1" s="137" t="s">
        <v>137</v>
      </c>
      <c r="K1" s="7" t="s">
        <v>158</v>
      </c>
      <c r="L1" s="7" t="s">
        <v>157</v>
      </c>
      <c r="M1" s="135" t="b">
        <f>評価結果報告書!S25</f>
        <v>0</v>
      </c>
      <c r="N1" s="128" t="s">
        <v>136</v>
      </c>
    </row>
    <row r="2" spans="1:14" ht="18" customHeight="1" x14ac:dyDescent="0.15">
      <c r="A2" s="247" t="str">
        <f>"　《事業所名： " &amp; 評価結果報告書!B24 &amp; "》"</f>
        <v>　《事業所名： 》</v>
      </c>
      <c r="B2" s="247"/>
      <c r="C2" s="247"/>
      <c r="D2" s="247"/>
      <c r="E2" s="247"/>
      <c r="F2" s="247"/>
      <c r="G2" s="247"/>
      <c r="H2" s="247"/>
      <c r="I2" s="247"/>
      <c r="J2" s="247"/>
    </row>
    <row r="3" spans="1:14" ht="75" customHeight="1" x14ac:dyDescent="0.15">
      <c r="A3" s="8"/>
      <c r="B3" s="16"/>
      <c r="C3" s="248" t="s">
        <v>8</v>
      </c>
      <c r="D3" s="249"/>
      <c r="E3" s="220"/>
      <c r="F3" s="221"/>
      <c r="G3" s="221"/>
      <c r="H3" s="221"/>
      <c r="I3" s="221"/>
      <c r="J3" s="222"/>
      <c r="K3" s="2" t="str">
        <f>IF(LEN(E3)=0,"",IF(128-LEN(E3)&gt;0,"残り" &amp; 128-LEN(E3) &amp; "文字",IF(128-LEN(E3)=0,"","文字数がオーバーしています")))</f>
        <v/>
      </c>
    </row>
    <row r="4" spans="1:14" ht="75" customHeight="1" x14ac:dyDescent="0.15">
      <c r="A4" s="9"/>
      <c r="B4" s="31"/>
      <c r="C4" s="248" t="s">
        <v>9</v>
      </c>
      <c r="D4" s="249"/>
      <c r="E4" s="250"/>
      <c r="F4" s="251"/>
      <c r="G4" s="251"/>
      <c r="H4" s="251"/>
      <c r="I4" s="251"/>
      <c r="J4" s="252"/>
      <c r="K4" s="2" t="str">
        <f>IF(LEN(E4)=0,"",IF(128-LEN(E4)&gt;0,"残り" &amp; 128-LEN(E4) &amp; "文字",IF(128-LEN(E4)=0,"","文字数がオーバーしています")))</f>
        <v/>
      </c>
    </row>
    <row r="5" spans="1:14" ht="13.5" customHeight="1" x14ac:dyDescent="0.15">
      <c r="A5" s="8"/>
      <c r="B5" s="16"/>
      <c r="C5" t="s">
        <v>79</v>
      </c>
      <c r="E5" s="10"/>
      <c r="F5" s="10"/>
      <c r="G5" s="236"/>
      <c r="H5" s="237"/>
      <c r="I5" s="238"/>
    </row>
    <row r="6" spans="1:14" ht="13.5" customHeight="1" x14ac:dyDescent="0.15">
      <c r="A6" s="8"/>
      <c r="B6" s="16"/>
      <c r="C6" t="s">
        <v>129</v>
      </c>
      <c r="E6" s="10"/>
      <c r="F6" s="10"/>
      <c r="G6" s="236"/>
      <c r="H6" s="237"/>
      <c r="I6" s="238"/>
    </row>
    <row r="7" spans="1:14" ht="13.5" customHeight="1" x14ac:dyDescent="0.15">
      <c r="A7" s="8"/>
      <c r="B7" s="32"/>
      <c r="C7" s="33" t="s">
        <v>80</v>
      </c>
      <c r="E7" s="10"/>
      <c r="F7" s="10"/>
      <c r="G7" s="236"/>
      <c r="H7" s="237"/>
      <c r="I7" s="238"/>
    </row>
    <row r="8" spans="1:14" ht="13.5" customHeight="1" x14ac:dyDescent="0.15">
      <c r="A8" s="8"/>
      <c r="B8" s="32"/>
      <c r="C8" s="33" t="s">
        <v>81</v>
      </c>
      <c r="E8" s="10"/>
      <c r="F8" s="10"/>
      <c r="G8" s="236"/>
      <c r="H8" s="237"/>
      <c r="I8" s="238"/>
    </row>
    <row r="9" spans="1:14" ht="13.5" customHeight="1" x14ac:dyDescent="0.15">
      <c r="A9" s="8"/>
      <c r="B9" s="32"/>
      <c r="C9" s="33" t="s">
        <v>139</v>
      </c>
      <c r="E9" s="10"/>
      <c r="F9" s="10"/>
      <c r="G9" s="239">
        <f>IF(G6="",0,IF(G6=0,0,IF(G8="",0,ROUND(G8/G6*100,1))))</f>
        <v>0</v>
      </c>
      <c r="H9" s="240"/>
      <c r="I9" s="241"/>
    </row>
    <row r="10" spans="1:14" ht="18" customHeight="1" x14ac:dyDescent="0.15">
      <c r="A10" s="11" t="s">
        <v>10</v>
      </c>
      <c r="E10" s="13"/>
      <c r="F10" s="13"/>
      <c r="G10" s="14"/>
      <c r="H10" s="14"/>
      <c r="I10" s="14"/>
      <c r="J10" s="14"/>
    </row>
    <row r="11" spans="1:14" ht="140.25" customHeight="1" x14ac:dyDescent="0.15">
      <c r="A11" s="15"/>
      <c r="B11" s="220"/>
      <c r="C11" s="221"/>
      <c r="D11" s="221"/>
      <c r="E11" s="221"/>
      <c r="F11" s="221"/>
      <c r="G11" s="221"/>
      <c r="H11" s="221"/>
      <c r="I11" s="221"/>
      <c r="J11" s="222"/>
      <c r="K11" s="2" t="str">
        <f>IF(LEN(B11)=0,"",IF(512-LEN(B11)&gt;0,"残り" &amp; 512-LEN(B11) &amp; "文字",IF(512-LEN(B11)=0,"","文字数がオーバーしています")))</f>
        <v/>
      </c>
    </row>
    <row r="12" spans="1:14" ht="21.75" customHeight="1" x14ac:dyDescent="0.15">
      <c r="A12" s="12"/>
      <c r="B12" s="34"/>
      <c r="C12" s="34"/>
      <c r="D12" s="34"/>
      <c r="E12" s="34"/>
      <c r="F12" s="34"/>
      <c r="G12" s="34"/>
      <c r="H12" s="34"/>
      <c r="I12" s="34"/>
      <c r="J12" s="34"/>
    </row>
    <row r="13" spans="1:14" ht="18" customHeight="1" x14ac:dyDescent="0.15">
      <c r="A13" s="11" t="s">
        <v>11</v>
      </c>
      <c r="E13" s="13"/>
      <c r="F13" s="13"/>
      <c r="G13" s="139"/>
      <c r="H13" s="14"/>
      <c r="I13" s="14"/>
      <c r="J13" s="140" t="str">
        <f>IF(OR(AND(S48&lt;&gt;1,K48&lt;&gt;G8), AND(S46&lt;&gt;1,K46&lt;&gt;G8), AND(S44&lt;&gt;1,K44&lt;&gt;G8), AND(S42&lt;&gt;1,K42&lt;&gt;G8), AND(S40&lt;&gt;1,K40&lt;&gt;G8), AND(S38&lt;&gt;1,K38&lt;&gt;G8), AND(S36&lt;&gt;1,K36&lt;&gt;G8), AND(S34&lt;&gt;1,K34&lt;&gt;G8), AND(S32&lt;&gt;1,K32&lt;&gt;G8), AND(S30&lt;&gt;1,K30&lt;&gt;G8), AND(S28&lt;&gt;1,K28&lt;&gt;G8), AND(S26&lt;&gt;1,K26&lt;&gt;G8), AND(S24&lt;&gt;1,K24&lt;&gt;G8), AND(S22&lt;&gt;1,K22&lt;&gt;G8), AND(S20&lt;&gt;0,K20&lt;&gt;G8), AND(S18&lt;&gt;1,K18&lt;&gt;G8), AND(S16&lt;&gt;1,K16&lt;&gt;G8)), "実数の合計が有効回答者数と一致しない共通評価項目があります", IF(OR(B49="", B47="", B45="", B43="", B41="", B39="", B37="", B35="", B33="", B31="", B29="", B27="", B25="", B23="", B21="", B19="", B17=""), "コメント欄を必ず入力してください", ""))</f>
        <v>コメント欄を必ず入力してください</v>
      </c>
    </row>
    <row r="14" spans="1:14" ht="27.75" customHeight="1" x14ac:dyDescent="0.15">
      <c r="A14" s="230"/>
      <c r="B14" s="242" t="s">
        <v>12</v>
      </c>
      <c r="C14" s="243"/>
      <c r="D14" s="243"/>
      <c r="E14" s="243"/>
      <c r="F14" s="244"/>
      <c r="G14" s="170" t="s">
        <v>1</v>
      </c>
      <c r="H14" s="171"/>
      <c r="I14" s="171"/>
      <c r="J14" s="172"/>
    </row>
    <row r="15" spans="1:14" ht="22.5" customHeight="1" x14ac:dyDescent="0.15">
      <c r="A15" s="230"/>
      <c r="B15" s="245" t="s">
        <v>15</v>
      </c>
      <c r="C15" s="246"/>
      <c r="D15" s="246"/>
      <c r="E15" s="246"/>
      <c r="F15" s="195"/>
      <c r="G15" s="144" t="s">
        <v>13</v>
      </c>
      <c r="H15" s="35" t="s">
        <v>16</v>
      </c>
      <c r="I15" s="17" t="s">
        <v>17</v>
      </c>
      <c r="J15" s="35" t="s">
        <v>14</v>
      </c>
      <c r="K15" t="s">
        <v>78</v>
      </c>
    </row>
    <row r="16" spans="1:14" ht="56.25" customHeight="1" x14ac:dyDescent="0.15">
      <c r="A16" s="230"/>
      <c r="B16" s="231" t="s">
        <v>140</v>
      </c>
      <c r="C16" s="232"/>
      <c r="D16" s="232"/>
      <c r="E16" s="232"/>
      <c r="F16" s="232"/>
      <c r="G16" s="36"/>
      <c r="H16" s="36"/>
      <c r="I16" s="36"/>
      <c r="J16" s="36"/>
      <c r="K16">
        <f>SUM(G16:J16)</f>
        <v>0</v>
      </c>
    </row>
    <row r="17" spans="1:11" ht="60" customHeight="1" x14ac:dyDescent="0.15">
      <c r="A17" s="230"/>
      <c r="B17" s="233"/>
      <c r="C17" s="234"/>
      <c r="D17" s="234"/>
      <c r="E17" s="234"/>
      <c r="F17" s="234"/>
      <c r="G17" s="234"/>
      <c r="H17" s="234"/>
      <c r="I17" s="234"/>
      <c r="J17" s="235"/>
      <c r="K17" s="2" t="str">
        <f>IF(LEN(B17)=0,"",IF(256-LEN(B17)&gt;0,"残り" &amp; 256-LEN(B17) &amp; "文字",IF(256-LEN(B17)=0,"","文字数がオーバーしています")))</f>
        <v/>
      </c>
    </row>
    <row r="18" spans="1:11" ht="56.25" customHeight="1" x14ac:dyDescent="0.15">
      <c r="A18" s="230"/>
      <c r="B18" s="231" t="s">
        <v>141</v>
      </c>
      <c r="C18" s="232"/>
      <c r="D18" s="232"/>
      <c r="E18" s="232"/>
      <c r="F18" s="232"/>
      <c r="G18" s="36"/>
      <c r="H18" s="36"/>
      <c r="I18" s="36"/>
      <c r="J18" s="36"/>
      <c r="K18">
        <f>SUM(G18:J18)</f>
        <v>0</v>
      </c>
    </row>
    <row r="19" spans="1:11" ht="60" customHeight="1" x14ac:dyDescent="0.15">
      <c r="A19" s="230"/>
      <c r="B19" s="233"/>
      <c r="C19" s="234"/>
      <c r="D19" s="234"/>
      <c r="E19" s="234"/>
      <c r="F19" s="234"/>
      <c r="G19" s="234"/>
      <c r="H19" s="234"/>
      <c r="I19" s="234"/>
      <c r="J19" s="235"/>
      <c r="K19" s="2" t="str">
        <f>IF(LEN(B19)=0,"",IF(256-LEN(B19)&gt;0,"残り" &amp; 256-LEN(B19) &amp; "文字",IF(256-LEN(B19)=0,"","文字数がオーバーしています")))</f>
        <v/>
      </c>
    </row>
    <row r="20" spans="1:11" ht="56.25" customHeight="1" x14ac:dyDescent="0.15">
      <c r="A20" s="230"/>
      <c r="B20" s="231" t="s">
        <v>142</v>
      </c>
      <c r="C20" s="232"/>
      <c r="D20" s="232"/>
      <c r="E20" s="232"/>
      <c r="F20" s="232"/>
      <c r="G20" s="36"/>
      <c r="H20" s="36"/>
      <c r="I20" s="36"/>
      <c r="J20" s="36"/>
      <c r="K20">
        <f>SUM(G20:J20)</f>
        <v>0</v>
      </c>
    </row>
    <row r="21" spans="1:11" ht="60" customHeight="1" x14ac:dyDescent="0.15">
      <c r="A21" s="230"/>
      <c r="B21" s="233"/>
      <c r="C21" s="234"/>
      <c r="D21" s="234"/>
      <c r="E21" s="234"/>
      <c r="F21" s="234"/>
      <c r="G21" s="234"/>
      <c r="H21" s="234"/>
      <c r="I21" s="234"/>
      <c r="J21" s="235"/>
      <c r="K21" s="2" t="str">
        <f>IF(LEN(B21)=0,"",IF(256-LEN(B21)&gt;0,"残り" &amp; 256-LEN(B21) &amp; "文字",IF(256-LEN(B21)=0,"","文字数がオーバーしています")))</f>
        <v/>
      </c>
    </row>
    <row r="22" spans="1:11" ht="56.25" customHeight="1" x14ac:dyDescent="0.15">
      <c r="A22" s="230"/>
      <c r="B22" s="231" t="s">
        <v>143</v>
      </c>
      <c r="C22" s="232"/>
      <c r="D22" s="232"/>
      <c r="E22" s="232"/>
      <c r="F22" s="232"/>
      <c r="G22" s="36"/>
      <c r="H22" s="36"/>
      <c r="I22" s="36"/>
      <c r="J22" s="36"/>
      <c r="K22">
        <f>SUM(G22:J22)</f>
        <v>0</v>
      </c>
    </row>
    <row r="23" spans="1:11" ht="60" customHeight="1" x14ac:dyDescent="0.15">
      <c r="A23" s="230"/>
      <c r="B23" s="233"/>
      <c r="C23" s="234"/>
      <c r="D23" s="234"/>
      <c r="E23" s="234"/>
      <c r="F23" s="234"/>
      <c r="G23" s="234"/>
      <c r="H23" s="234"/>
      <c r="I23" s="234"/>
      <c r="J23" s="235"/>
      <c r="K23" s="2" t="str">
        <f>IF(LEN(B23)=0,"",IF(256-LEN(B23)&gt;0,"残り" &amp; 256-LEN(B23) &amp; "文字",IF(256-LEN(B23)=0,"","文字数がオーバーしています")))</f>
        <v/>
      </c>
    </row>
    <row r="24" spans="1:11" ht="56.25" customHeight="1" x14ac:dyDescent="0.15">
      <c r="A24" s="230"/>
      <c r="B24" s="231" t="s">
        <v>144</v>
      </c>
      <c r="C24" s="232"/>
      <c r="D24" s="232"/>
      <c r="E24" s="232"/>
      <c r="F24" s="232"/>
      <c r="G24" s="36"/>
      <c r="H24" s="36"/>
      <c r="I24" s="36"/>
      <c r="J24" s="36"/>
      <c r="K24">
        <f>SUM(G24:J24)</f>
        <v>0</v>
      </c>
    </row>
    <row r="25" spans="1:11" ht="60" customHeight="1" x14ac:dyDescent="0.15">
      <c r="A25" s="230"/>
      <c r="B25" s="233"/>
      <c r="C25" s="234"/>
      <c r="D25" s="234"/>
      <c r="E25" s="234"/>
      <c r="F25" s="234"/>
      <c r="G25" s="234"/>
      <c r="H25" s="234"/>
      <c r="I25" s="234"/>
      <c r="J25" s="235"/>
      <c r="K25" s="2" t="str">
        <f>IF(LEN(B25)=0,"",IF(256-LEN(B25)&gt;0,"残り" &amp; 256-LEN(B25) &amp; "文字",IF(256-LEN(B25)=0,"","文字数がオーバーしています")))</f>
        <v/>
      </c>
    </row>
    <row r="26" spans="1:11" ht="56.25" customHeight="1" x14ac:dyDescent="0.15">
      <c r="A26" s="230"/>
      <c r="B26" s="231" t="s">
        <v>145</v>
      </c>
      <c r="C26" s="232"/>
      <c r="D26" s="232"/>
      <c r="E26" s="232"/>
      <c r="F26" s="232"/>
      <c r="G26" s="36"/>
      <c r="H26" s="36"/>
      <c r="I26" s="36"/>
      <c r="J26" s="36"/>
      <c r="K26">
        <f>SUM(G26:J26)</f>
        <v>0</v>
      </c>
    </row>
    <row r="27" spans="1:11" ht="60" customHeight="1" x14ac:dyDescent="0.15">
      <c r="A27" s="230"/>
      <c r="B27" s="233"/>
      <c r="C27" s="234"/>
      <c r="D27" s="234"/>
      <c r="E27" s="234"/>
      <c r="F27" s="234"/>
      <c r="G27" s="234"/>
      <c r="H27" s="234"/>
      <c r="I27" s="234"/>
      <c r="J27" s="235"/>
      <c r="K27" s="2" t="str">
        <f>IF(LEN(B27)=0,"",IF(256-LEN(B27)&gt;0,"残り" &amp; 256-LEN(B27) &amp; "文字",IF(256-LEN(B27)=0,"","文字数がオーバーしています")))</f>
        <v/>
      </c>
    </row>
    <row r="28" spans="1:11" ht="56.25" customHeight="1" x14ac:dyDescent="0.15">
      <c r="A28" s="230"/>
      <c r="B28" s="231" t="s">
        <v>146</v>
      </c>
      <c r="C28" s="232"/>
      <c r="D28" s="232"/>
      <c r="E28" s="232"/>
      <c r="F28" s="232"/>
      <c r="G28" s="36"/>
      <c r="H28" s="36"/>
      <c r="I28" s="36"/>
      <c r="J28" s="36"/>
      <c r="K28">
        <f>SUM(G28:J28)</f>
        <v>0</v>
      </c>
    </row>
    <row r="29" spans="1:11" ht="60" customHeight="1" x14ac:dyDescent="0.15">
      <c r="A29" s="230"/>
      <c r="B29" s="233"/>
      <c r="C29" s="234"/>
      <c r="D29" s="234"/>
      <c r="E29" s="234"/>
      <c r="F29" s="234"/>
      <c r="G29" s="234"/>
      <c r="H29" s="234"/>
      <c r="I29" s="234"/>
      <c r="J29" s="235"/>
      <c r="K29" s="2" t="str">
        <f>IF(LEN(B29)=0,"",IF(256-LEN(B29)&gt;0,"残り" &amp; 256-LEN(B29) &amp; "文字",IF(256-LEN(B29)=0,"","文字数がオーバーしています")))</f>
        <v/>
      </c>
    </row>
    <row r="30" spans="1:11" ht="56.25" customHeight="1" x14ac:dyDescent="0.15">
      <c r="A30" s="230"/>
      <c r="B30" s="231" t="s">
        <v>147</v>
      </c>
      <c r="C30" s="232"/>
      <c r="D30" s="232"/>
      <c r="E30" s="232"/>
      <c r="F30" s="232"/>
      <c r="G30" s="36"/>
      <c r="H30" s="36"/>
      <c r="I30" s="36"/>
      <c r="J30" s="36"/>
      <c r="K30">
        <f>SUM(G30:J30)</f>
        <v>0</v>
      </c>
    </row>
    <row r="31" spans="1:11" ht="60" customHeight="1" x14ac:dyDescent="0.15">
      <c r="A31" s="230"/>
      <c r="B31" s="233"/>
      <c r="C31" s="234"/>
      <c r="D31" s="234"/>
      <c r="E31" s="234"/>
      <c r="F31" s="234"/>
      <c r="G31" s="234"/>
      <c r="H31" s="234"/>
      <c r="I31" s="234"/>
      <c r="J31" s="235"/>
      <c r="K31" s="2" t="str">
        <f>IF(LEN(B31)=0,"",IF(256-LEN(B31)&gt;0,"残り" &amp; 256-LEN(B31) &amp; "文字",IF(256-LEN(B31)=0,"","文字数がオーバーしています")))</f>
        <v/>
      </c>
    </row>
    <row r="32" spans="1:11" ht="56.25" customHeight="1" x14ac:dyDescent="0.15">
      <c r="A32" s="230"/>
      <c r="B32" s="231" t="s">
        <v>148</v>
      </c>
      <c r="C32" s="232"/>
      <c r="D32" s="232"/>
      <c r="E32" s="232"/>
      <c r="F32" s="232"/>
      <c r="G32" s="36"/>
      <c r="H32" s="36"/>
      <c r="I32" s="36"/>
      <c r="J32" s="36"/>
      <c r="K32">
        <f>SUM(G32:J32)</f>
        <v>0</v>
      </c>
    </row>
    <row r="33" spans="1:11" ht="60" customHeight="1" x14ac:dyDescent="0.15">
      <c r="A33" s="230"/>
      <c r="B33" s="233"/>
      <c r="C33" s="234"/>
      <c r="D33" s="234"/>
      <c r="E33" s="234"/>
      <c r="F33" s="234"/>
      <c r="G33" s="234"/>
      <c r="H33" s="234"/>
      <c r="I33" s="234"/>
      <c r="J33" s="235"/>
      <c r="K33" s="2" t="str">
        <f>IF(LEN(B33)=0,"",IF(256-LEN(B33)&gt;0,"残り" &amp; 256-LEN(B33) &amp; "文字",IF(256-LEN(B33)=0,"","文字数がオーバーしています")))</f>
        <v/>
      </c>
    </row>
    <row r="34" spans="1:11" ht="56.25" customHeight="1" x14ac:dyDescent="0.15">
      <c r="A34" s="230"/>
      <c r="B34" s="231" t="s">
        <v>149</v>
      </c>
      <c r="C34" s="232"/>
      <c r="D34" s="232"/>
      <c r="E34" s="232"/>
      <c r="F34" s="232"/>
      <c r="G34" s="36"/>
      <c r="H34" s="36"/>
      <c r="I34" s="36"/>
      <c r="J34" s="36"/>
      <c r="K34">
        <f>SUM(G34:J34)</f>
        <v>0</v>
      </c>
    </row>
    <row r="35" spans="1:11" ht="60" customHeight="1" x14ac:dyDescent="0.15">
      <c r="A35" s="230"/>
      <c r="B35" s="233"/>
      <c r="C35" s="234"/>
      <c r="D35" s="234"/>
      <c r="E35" s="234"/>
      <c r="F35" s="234"/>
      <c r="G35" s="234"/>
      <c r="H35" s="234"/>
      <c r="I35" s="234"/>
      <c r="J35" s="235"/>
      <c r="K35" s="2" t="str">
        <f>IF(LEN(B35)=0,"",IF(256-LEN(B35)&gt;0,"残り" &amp; 256-LEN(B35) &amp; "文字",IF(256-LEN(B35)=0,"","文字数がオーバーしています")))</f>
        <v/>
      </c>
    </row>
    <row r="36" spans="1:11" ht="56.25" customHeight="1" x14ac:dyDescent="0.15">
      <c r="A36" s="230"/>
      <c r="B36" s="231" t="s">
        <v>150</v>
      </c>
      <c r="C36" s="232"/>
      <c r="D36" s="232"/>
      <c r="E36" s="232"/>
      <c r="F36" s="232"/>
      <c r="G36" s="36"/>
      <c r="H36" s="36"/>
      <c r="I36" s="36"/>
      <c r="J36" s="36"/>
      <c r="K36">
        <f>SUM(G36:J36)</f>
        <v>0</v>
      </c>
    </row>
    <row r="37" spans="1:11" ht="60" customHeight="1" x14ac:dyDescent="0.15">
      <c r="A37" s="230"/>
      <c r="B37" s="233"/>
      <c r="C37" s="234"/>
      <c r="D37" s="234"/>
      <c r="E37" s="234"/>
      <c r="F37" s="234"/>
      <c r="G37" s="234"/>
      <c r="H37" s="234"/>
      <c r="I37" s="234"/>
      <c r="J37" s="235"/>
      <c r="K37" s="2" t="str">
        <f>IF(LEN(B37)=0,"",IF(256-LEN(B37)&gt;0,"残り" &amp; 256-LEN(B37) &amp; "文字",IF(256-LEN(B37)=0,"","文字数がオーバーしています")))</f>
        <v/>
      </c>
    </row>
    <row r="38" spans="1:11" ht="56.25" customHeight="1" x14ac:dyDescent="0.15">
      <c r="A38" s="230"/>
      <c r="B38" s="231" t="s">
        <v>151</v>
      </c>
      <c r="C38" s="232"/>
      <c r="D38" s="232"/>
      <c r="E38" s="232"/>
      <c r="F38" s="232"/>
      <c r="G38" s="36"/>
      <c r="H38" s="36"/>
      <c r="I38" s="36"/>
      <c r="J38" s="36"/>
      <c r="K38">
        <f>SUM(G38:J38)</f>
        <v>0</v>
      </c>
    </row>
    <row r="39" spans="1:11" ht="60" customHeight="1" x14ac:dyDescent="0.15">
      <c r="A39" s="230"/>
      <c r="B39" s="233"/>
      <c r="C39" s="234"/>
      <c r="D39" s="234"/>
      <c r="E39" s="234"/>
      <c r="F39" s="234"/>
      <c r="G39" s="234"/>
      <c r="H39" s="234"/>
      <c r="I39" s="234"/>
      <c r="J39" s="235"/>
      <c r="K39" s="2" t="str">
        <f>IF(LEN(B39)=0,"",IF(256-LEN(B39)&gt;0,"残り" &amp; 256-LEN(B39) &amp; "文字",IF(256-LEN(B39)=0,"","文字数がオーバーしています")))</f>
        <v/>
      </c>
    </row>
    <row r="40" spans="1:11" ht="56.25" customHeight="1" x14ac:dyDescent="0.15">
      <c r="A40" s="230"/>
      <c r="B40" s="231" t="s">
        <v>152</v>
      </c>
      <c r="C40" s="232"/>
      <c r="D40" s="232"/>
      <c r="E40" s="232"/>
      <c r="F40" s="232"/>
      <c r="G40" s="36"/>
      <c r="H40" s="36"/>
      <c r="I40" s="36"/>
      <c r="J40" s="36"/>
      <c r="K40">
        <f>SUM(G40:J40)</f>
        <v>0</v>
      </c>
    </row>
    <row r="41" spans="1:11" ht="60" customHeight="1" x14ac:dyDescent="0.15">
      <c r="A41" s="230"/>
      <c r="B41" s="233"/>
      <c r="C41" s="234"/>
      <c r="D41" s="234"/>
      <c r="E41" s="234"/>
      <c r="F41" s="234"/>
      <c r="G41" s="234"/>
      <c r="H41" s="234"/>
      <c r="I41" s="234"/>
      <c r="J41" s="235"/>
      <c r="K41" s="2" t="str">
        <f>IF(LEN(B41)=0,"",IF(256-LEN(B41)&gt;0,"残り" &amp; 256-LEN(B41) &amp; "文字",IF(256-LEN(B41)=0,"","文字数がオーバーしています")))</f>
        <v/>
      </c>
    </row>
    <row r="42" spans="1:11" ht="56.25" customHeight="1" x14ac:dyDescent="0.15">
      <c r="A42" s="230"/>
      <c r="B42" s="231" t="s">
        <v>153</v>
      </c>
      <c r="C42" s="232"/>
      <c r="D42" s="232"/>
      <c r="E42" s="232"/>
      <c r="F42" s="232"/>
      <c r="G42" s="36"/>
      <c r="H42" s="36"/>
      <c r="I42" s="36"/>
      <c r="J42" s="36"/>
      <c r="K42">
        <f>SUM(G42:J42)</f>
        <v>0</v>
      </c>
    </row>
    <row r="43" spans="1:11" ht="60" customHeight="1" x14ac:dyDescent="0.15">
      <c r="A43" s="230"/>
      <c r="B43" s="233"/>
      <c r="C43" s="234"/>
      <c r="D43" s="234"/>
      <c r="E43" s="234"/>
      <c r="F43" s="234"/>
      <c r="G43" s="234"/>
      <c r="H43" s="234"/>
      <c r="I43" s="234"/>
      <c r="J43" s="235"/>
      <c r="K43" s="2" t="str">
        <f>IF(LEN(B43)=0,"",IF(256-LEN(B43)&gt;0,"残り" &amp; 256-LEN(B43) &amp; "文字",IF(256-LEN(B43)=0,"","文字数がオーバーしています")))</f>
        <v/>
      </c>
    </row>
    <row r="44" spans="1:11" ht="56.25" customHeight="1" x14ac:dyDescent="0.15">
      <c r="A44" s="230"/>
      <c r="B44" s="231" t="s">
        <v>154</v>
      </c>
      <c r="C44" s="232"/>
      <c r="D44" s="232"/>
      <c r="E44" s="232"/>
      <c r="F44" s="232"/>
      <c r="G44" s="36"/>
      <c r="H44" s="36"/>
      <c r="I44" s="36"/>
      <c r="J44" s="36"/>
      <c r="K44">
        <f>SUM(G44:J44)</f>
        <v>0</v>
      </c>
    </row>
    <row r="45" spans="1:11" ht="60" customHeight="1" x14ac:dyDescent="0.15">
      <c r="A45" s="230"/>
      <c r="B45" s="233"/>
      <c r="C45" s="234"/>
      <c r="D45" s="234"/>
      <c r="E45" s="234"/>
      <c r="F45" s="234"/>
      <c r="G45" s="234"/>
      <c r="H45" s="234"/>
      <c r="I45" s="234"/>
      <c r="J45" s="235"/>
      <c r="K45" s="2" t="str">
        <f>IF(LEN(B45)=0,"",IF(256-LEN(B45)&gt;0,"残り" &amp; 256-LEN(B45) &amp; "文字",IF(256-LEN(B45)=0,"","文字数がオーバーしています")))</f>
        <v/>
      </c>
    </row>
    <row r="46" spans="1:11" ht="56.25" customHeight="1" x14ac:dyDescent="0.15">
      <c r="A46" s="230"/>
      <c r="B46" s="231" t="s">
        <v>155</v>
      </c>
      <c r="C46" s="232"/>
      <c r="D46" s="232"/>
      <c r="E46" s="232"/>
      <c r="F46" s="232"/>
      <c r="G46" s="36"/>
      <c r="H46" s="36"/>
      <c r="I46" s="36"/>
      <c r="J46" s="36"/>
      <c r="K46">
        <f>SUM(G46:J46)</f>
        <v>0</v>
      </c>
    </row>
    <row r="47" spans="1:11" ht="60" customHeight="1" x14ac:dyDescent="0.15">
      <c r="A47" s="230"/>
      <c r="B47" s="233"/>
      <c r="C47" s="234"/>
      <c r="D47" s="234"/>
      <c r="E47" s="234"/>
      <c r="F47" s="234"/>
      <c r="G47" s="234"/>
      <c r="H47" s="234"/>
      <c r="I47" s="234"/>
      <c r="J47" s="235"/>
      <c r="K47" s="2" t="str">
        <f>IF(LEN(B47)=0,"",IF(256-LEN(B47)&gt;0,"残り" &amp; 256-LEN(B47) &amp; "文字",IF(256-LEN(B47)=0,"","文字数がオーバーしています")))</f>
        <v/>
      </c>
    </row>
    <row r="48" spans="1:11" ht="56.25" customHeight="1" x14ac:dyDescent="0.15">
      <c r="A48" s="230"/>
      <c r="B48" s="231" t="s">
        <v>156</v>
      </c>
      <c r="C48" s="232"/>
      <c r="D48" s="232"/>
      <c r="E48" s="232"/>
      <c r="F48" s="232"/>
      <c r="G48" s="36"/>
      <c r="H48" s="36"/>
      <c r="I48" s="36"/>
      <c r="J48" s="36"/>
      <c r="K48">
        <f>SUM(G48:J48)</f>
        <v>0</v>
      </c>
    </row>
    <row r="49" spans="1:11" ht="60" customHeight="1" x14ac:dyDescent="0.15">
      <c r="A49" s="230"/>
      <c r="B49" s="233"/>
      <c r="C49" s="234"/>
      <c r="D49" s="234"/>
      <c r="E49" s="234"/>
      <c r="F49" s="234"/>
      <c r="G49" s="234"/>
      <c r="H49" s="234"/>
      <c r="I49" s="234"/>
      <c r="J49" s="235"/>
      <c r="K49" s="2" t="str">
        <f>IF(LEN(B49)=0,"",IF(256-LEN(B49)&gt;0,"残り" &amp; 256-LEN(B49) &amp; "文字",IF(256-LEN(B49)=0,"","文字数がオーバーしています")))</f>
        <v/>
      </c>
    </row>
  </sheetData>
  <sheetProtection algorithmName="SHA-512" hashValue="YiVlzojqyQs28ZBQyDKJmAxZmrfWVjyJnkGEyCtUoAAB0zj3Ex5Ky5MnCIbRoi7t21oxHoiKLo5uvYaRZnI8Iw==" saltValue="mbYJ8AbjSIA+IbmE1LUxIw==" spinCount="100000" sheet="1" objects="1" scenarios="1" formatCells="0"/>
  <mergeCells count="66">
    <mergeCell ref="A14:A15"/>
    <mergeCell ref="B14:F14"/>
    <mergeCell ref="G14:J14"/>
    <mergeCell ref="B15:F15"/>
    <mergeCell ref="A2:J2"/>
    <mergeCell ref="C3:D3"/>
    <mergeCell ref="E3:J3"/>
    <mergeCell ref="C4:D4"/>
    <mergeCell ref="E4:J4"/>
    <mergeCell ref="G5:I5"/>
    <mergeCell ref="G6:I6"/>
    <mergeCell ref="G7:I7"/>
    <mergeCell ref="G8:I8"/>
    <mergeCell ref="G9:I9"/>
    <mergeCell ref="B11:J11"/>
    <mergeCell ref="A16:A17"/>
    <mergeCell ref="B16:F16"/>
    <mergeCell ref="B17:J17"/>
    <mergeCell ref="A18:A19"/>
    <mergeCell ref="B18:F18"/>
    <mergeCell ref="B19:J19"/>
    <mergeCell ref="A20:A21"/>
    <mergeCell ref="B20:F20"/>
    <mergeCell ref="B21:J21"/>
    <mergeCell ref="A22:A23"/>
    <mergeCell ref="B22:F22"/>
    <mergeCell ref="B23:J23"/>
    <mergeCell ref="A24:A25"/>
    <mergeCell ref="B24:F24"/>
    <mergeCell ref="B25:J25"/>
    <mergeCell ref="A26:A27"/>
    <mergeCell ref="B26:F26"/>
    <mergeCell ref="B27:J27"/>
    <mergeCell ref="A28:A29"/>
    <mergeCell ref="B28:F28"/>
    <mergeCell ref="B29:J29"/>
    <mergeCell ref="A30:A31"/>
    <mergeCell ref="B30:F30"/>
    <mergeCell ref="B31:J31"/>
    <mergeCell ref="A32:A33"/>
    <mergeCell ref="B32:F32"/>
    <mergeCell ref="B33:J33"/>
    <mergeCell ref="A34:A35"/>
    <mergeCell ref="B34:F34"/>
    <mergeCell ref="B35:J35"/>
    <mergeCell ref="A36:A37"/>
    <mergeCell ref="B36:F36"/>
    <mergeCell ref="B37:J37"/>
    <mergeCell ref="A38:A39"/>
    <mergeCell ref="B38:F38"/>
    <mergeCell ref="B39:J39"/>
    <mergeCell ref="A40:A41"/>
    <mergeCell ref="B40:F40"/>
    <mergeCell ref="B41:J41"/>
    <mergeCell ref="A42:A43"/>
    <mergeCell ref="B42:F42"/>
    <mergeCell ref="B43:J43"/>
    <mergeCell ref="A48:A49"/>
    <mergeCell ref="B48:F48"/>
    <mergeCell ref="B49:J49"/>
    <mergeCell ref="A44:A45"/>
    <mergeCell ref="B44:F44"/>
    <mergeCell ref="B45:J45"/>
    <mergeCell ref="A46:A47"/>
    <mergeCell ref="B46:F46"/>
    <mergeCell ref="B47:J47"/>
  </mergeCells>
  <phoneticPr fontId="3"/>
  <conditionalFormatting sqref="A3:J49">
    <cfRule type="expression" dxfId="1" priority="1" stopIfTrue="1">
      <formula>$M$1=FALSE</formula>
    </cfRule>
  </conditionalFormatting>
  <dataValidations count="7">
    <dataValidation type="textLength" operator="lessThanOrEqual" allowBlank="1" showErrorMessage="1" errorTitle="もう一度入力してください！" error="文字数がオーバーしました。_x000a_（128文字までになるように短くしてください。）" sqref="G5:I6" xr:uid="{B44F8783-A581-43C6-ABFB-76905D1F69F5}">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1:J11" xr:uid="{926B9B4F-9CC8-481D-8D0B-05A5DA0EEBB0}">
      <formula1>512</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81AB4626-BBAA-4A57-A91C-CED2751F2097}">
      <formula1>128</formula1>
    </dataValidation>
    <dataValidation type="whole" imeMode="disabled" operator="greaterThanOrEqual" allowBlank="1" showErrorMessage="1" errorTitle="もう一度入力してください！" error="数値が正しくありません。_x000a_" sqref="G8" xr:uid="{830E5840-A9A8-45F4-9931-00F6AEBA6A24}">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2:J12" xr:uid="{8F6CEF33-2317-4B77-8865-38757510770F}">
      <formula1>512</formula1>
    </dataValidation>
    <dataValidation type="whole" imeMode="disabled" operator="greaterThanOrEqual" allowBlank="1" showErrorMessage="1" errorTitle="もう一度入力してください！" error="数値が正しくありません。" sqref="G24:J24 G22:J22 G20:J20 G18:J18 G16:J16 G26:J26 G28:J28 G30:J30 G32:J32 G34:J34 G36:J36 G38:J38 G40:J40 G42:J42 G44:J44 G46:J46 G48:J48" xr:uid="{1EFE2CDB-AE2C-4F05-9DC5-92242E8C511B}">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23:J23 B21:J21 B19:J19 B17:J17 B25:J25 B27:J27 B29:J29 B31:J31 B33:J33 B35:J35 B37:J37 B39:J39 B41:J41 B43:J43 B45:J45 B47:J47 B49:J49" xr:uid="{2AAC8294-1524-4237-9A18-E2016CF9023F}">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49"/>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5"/>
  </cols>
  <sheetData>
    <row r="1" spans="1:14" ht="18" customHeight="1" x14ac:dyDescent="0.15">
      <c r="A1" s="5" t="str">
        <f>"〔利用者調査" &amp;  IF(K1="","","( " &amp; K1 &amp; " )")  &amp; "：" &amp; 評価結果報告書!B23 &amp; "〕"</f>
        <v>〔利用者調査( 時間預かり（一時預かり）保育用利用者調査 )：認可外保育〕</v>
      </c>
      <c r="B1"/>
      <c r="I1" s="2"/>
      <c r="J1" s="137" t="s">
        <v>137</v>
      </c>
      <c r="K1" s="7" t="s">
        <v>160</v>
      </c>
      <c r="L1" s="7" t="s">
        <v>159</v>
      </c>
      <c r="M1" s="135" t="b">
        <f>評価結果報告書!S26</f>
        <v>0</v>
      </c>
      <c r="N1" s="128" t="s">
        <v>136</v>
      </c>
    </row>
    <row r="2" spans="1:14" ht="18" customHeight="1" x14ac:dyDescent="0.15">
      <c r="A2" s="247" t="str">
        <f>"　《事業所名： " &amp; 評価結果報告書!B24 &amp; "》"</f>
        <v>　《事業所名： 》</v>
      </c>
      <c r="B2" s="247"/>
      <c r="C2" s="247"/>
      <c r="D2" s="247"/>
      <c r="E2" s="247"/>
      <c r="F2" s="247"/>
      <c r="G2" s="247"/>
      <c r="H2" s="247"/>
      <c r="I2" s="247"/>
      <c r="J2" s="247"/>
    </row>
    <row r="3" spans="1:14" ht="75" customHeight="1" x14ac:dyDescent="0.15">
      <c r="A3" s="8"/>
      <c r="B3" s="16"/>
      <c r="C3" s="248" t="s">
        <v>8</v>
      </c>
      <c r="D3" s="249"/>
      <c r="E3" s="220"/>
      <c r="F3" s="221"/>
      <c r="G3" s="221"/>
      <c r="H3" s="221"/>
      <c r="I3" s="221"/>
      <c r="J3" s="222"/>
      <c r="K3" s="2" t="str">
        <f>IF(LEN(E3)=0,"",IF(128-LEN(E3)&gt;0,"残り" &amp; 128-LEN(E3) &amp; "文字",IF(128-LEN(E3)=0,"","文字数がオーバーしています")))</f>
        <v/>
      </c>
    </row>
    <row r="4" spans="1:14" ht="75" customHeight="1" x14ac:dyDescent="0.15">
      <c r="A4" s="9"/>
      <c r="B4" s="31"/>
      <c r="C4" s="248" t="s">
        <v>9</v>
      </c>
      <c r="D4" s="249"/>
      <c r="E4" s="250"/>
      <c r="F4" s="251"/>
      <c r="G4" s="251"/>
      <c r="H4" s="251"/>
      <c r="I4" s="251"/>
      <c r="J4" s="252"/>
      <c r="K4" s="2" t="str">
        <f>IF(LEN(E4)=0,"",IF(128-LEN(E4)&gt;0,"残り" &amp; 128-LEN(E4) &amp; "文字",IF(128-LEN(E4)=0,"","文字数がオーバーしています")))</f>
        <v/>
      </c>
    </row>
    <row r="5" spans="1:14" ht="13.5" customHeight="1" x14ac:dyDescent="0.15">
      <c r="A5" s="8"/>
      <c r="B5" s="16"/>
      <c r="C5" t="s">
        <v>79</v>
      </c>
      <c r="E5" s="10"/>
      <c r="F5" s="10"/>
      <c r="G5" s="236"/>
      <c r="H5" s="237"/>
      <c r="I5" s="238"/>
    </row>
    <row r="6" spans="1:14" ht="13.5" customHeight="1" x14ac:dyDescent="0.15">
      <c r="A6" s="8"/>
      <c r="B6" s="16"/>
      <c r="C6" t="s">
        <v>129</v>
      </c>
      <c r="E6" s="10"/>
      <c r="F6" s="10"/>
      <c r="G6" s="236"/>
      <c r="H6" s="237"/>
      <c r="I6" s="238"/>
    </row>
    <row r="7" spans="1:14" ht="13.5" customHeight="1" x14ac:dyDescent="0.15">
      <c r="A7" s="8"/>
      <c r="B7" s="32"/>
      <c r="C7" s="33" t="s">
        <v>82</v>
      </c>
      <c r="E7" s="10"/>
      <c r="F7" s="10"/>
      <c r="G7" s="236"/>
      <c r="H7" s="237"/>
      <c r="I7" s="238"/>
    </row>
    <row r="8" spans="1:14" ht="13.5" customHeight="1" x14ac:dyDescent="0.15">
      <c r="A8" s="8"/>
      <c r="B8" s="32"/>
      <c r="C8" s="33" t="s">
        <v>83</v>
      </c>
      <c r="E8" s="10"/>
      <c r="F8" s="10"/>
      <c r="G8" s="236"/>
      <c r="H8" s="237"/>
      <c r="I8" s="238"/>
    </row>
    <row r="9" spans="1:14" ht="13.5" customHeight="1" x14ac:dyDescent="0.15">
      <c r="A9" s="8"/>
      <c r="B9" s="32"/>
      <c r="C9" s="33" t="s">
        <v>139</v>
      </c>
      <c r="E9" s="10"/>
      <c r="F9" s="10"/>
      <c r="G9" s="239">
        <f>IF(G6="",0,IF(G6=0,0,IF(G8="",0,ROUND(G8/G6*100,1))))</f>
        <v>0</v>
      </c>
      <c r="H9" s="240"/>
      <c r="I9" s="241"/>
    </row>
    <row r="10" spans="1:14" ht="18" customHeight="1" x14ac:dyDescent="0.15">
      <c r="A10" s="11" t="s">
        <v>10</v>
      </c>
      <c r="E10" s="13"/>
      <c r="F10" s="13"/>
      <c r="G10" s="14"/>
      <c r="H10" s="14"/>
      <c r="I10" s="14"/>
      <c r="J10" s="14"/>
    </row>
    <row r="11" spans="1:14" ht="140.25" customHeight="1" x14ac:dyDescent="0.15">
      <c r="A11" s="15"/>
      <c r="B11" s="220"/>
      <c r="C11" s="221"/>
      <c r="D11" s="221"/>
      <c r="E11" s="221"/>
      <c r="F11" s="221"/>
      <c r="G11" s="221"/>
      <c r="H11" s="221"/>
      <c r="I11" s="221"/>
      <c r="J11" s="222"/>
      <c r="K11" s="2" t="str">
        <f>IF(LEN(B11)=0,"",IF(512-LEN(B11)&gt;0,"残り" &amp; 512-LEN(B11) &amp; "文字",IF(512-LEN(B11)=0,"","文字数がオーバーしています")))</f>
        <v/>
      </c>
    </row>
    <row r="12" spans="1:14" ht="21.75" customHeight="1" x14ac:dyDescent="0.15">
      <c r="A12" s="12"/>
      <c r="B12" s="34"/>
      <c r="C12" s="34"/>
      <c r="D12" s="34"/>
      <c r="E12" s="34"/>
      <c r="F12" s="34"/>
      <c r="G12" s="34"/>
      <c r="H12" s="34"/>
      <c r="I12" s="34"/>
      <c r="J12" s="34"/>
    </row>
    <row r="13" spans="1:14" ht="18" customHeight="1" x14ac:dyDescent="0.15">
      <c r="A13" s="11" t="s">
        <v>11</v>
      </c>
      <c r="E13" s="13"/>
      <c r="F13" s="13"/>
      <c r="G13" s="139"/>
      <c r="H13" s="14"/>
      <c r="I13" s="14"/>
      <c r="J13" s="140" t="str">
        <f>IF(OR(AND(S48&lt;&gt;1,K48&lt;&gt;G8), AND(S46&lt;&gt;1,K46&lt;&gt;G8), AND(S44&lt;&gt;1,K44&lt;&gt;G8), AND(S42&lt;&gt;1,K42&lt;&gt;G8), AND(S40&lt;&gt;1,K40&lt;&gt;G8), AND(S38&lt;&gt;1,K38&lt;&gt;G8), AND(S36&lt;&gt;1,K36&lt;&gt;G8), AND(S34&lt;&gt;1,K34&lt;&gt;G8), AND(S32&lt;&gt;1,K32&lt;&gt;G8), AND(S30&lt;&gt;1,K30&lt;&gt;G8), AND(S28&lt;&gt;1,K28&lt;&gt;G8), AND(S26&lt;&gt;1,K26&lt;&gt;G8), AND(S24&lt;&gt;1,K24&lt;&gt;G8), AND(S22&lt;&gt;1,K22&lt;&gt;G8), AND(S20&lt;&gt;0,K20&lt;&gt;G8), AND(S18&lt;&gt;1,K18&lt;&gt;G8), AND(S16&lt;&gt;1,K16&lt;&gt;G8)), "実数の合計が有効回答者数と一致しない共通評価項目があります", IF(OR(B49="", B47="", B45="", B43="", B41="", B39="", B37="", B35="", B33="", B31="", B29="", B27="", B25="", B23="", B21="", B19="", B17=""), "コメント欄を必ず入力してください", ""))</f>
        <v>コメント欄を必ず入力してください</v>
      </c>
    </row>
    <row r="14" spans="1:14" ht="27.75" customHeight="1" x14ac:dyDescent="0.15">
      <c r="A14" s="230"/>
      <c r="B14" s="242" t="s">
        <v>12</v>
      </c>
      <c r="C14" s="243"/>
      <c r="D14" s="243"/>
      <c r="E14" s="243"/>
      <c r="F14" s="244"/>
      <c r="G14" s="170" t="s">
        <v>1</v>
      </c>
      <c r="H14" s="171"/>
      <c r="I14" s="171"/>
      <c r="J14" s="172"/>
    </row>
    <row r="15" spans="1:14" ht="22.5" customHeight="1" x14ac:dyDescent="0.15">
      <c r="A15" s="230"/>
      <c r="B15" s="245" t="s">
        <v>18</v>
      </c>
      <c r="C15" s="246"/>
      <c r="D15" s="246"/>
      <c r="E15" s="246"/>
      <c r="F15" s="195"/>
      <c r="G15" s="30" t="s">
        <v>13</v>
      </c>
      <c r="H15" s="35" t="s">
        <v>19</v>
      </c>
      <c r="I15" s="17" t="s">
        <v>20</v>
      </c>
      <c r="J15" s="35" t="s">
        <v>14</v>
      </c>
      <c r="K15" t="s">
        <v>78</v>
      </c>
    </row>
    <row r="16" spans="1:14" ht="56.25" customHeight="1" x14ac:dyDescent="0.15">
      <c r="A16" s="230"/>
      <c r="B16" s="231" t="s">
        <v>140</v>
      </c>
      <c r="C16" s="232"/>
      <c r="D16" s="232"/>
      <c r="E16" s="232"/>
      <c r="F16" s="232"/>
      <c r="G16" s="36"/>
      <c r="H16" s="36"/>
      <c r="I16" s="36"/>
      <c r="J16" s="36"/>
      <c r="K16">
        <f>SUM(G16:J16)</f>
        <v>0</v>
      </c>
    </row>
    <row r="17" spans="1:11" ht="60" customHeight="1" x14ac:dyDescent="0.15">
      <c r="A17" s="230"/>
      <c r="B17" s="233"/>
      <c r="C17" s="234"/>
      <c r="D17" s="234"/>
      <c r="E17" s="234"/>
      <c r="F17" s="234"/>
      <c r="G17" s="234"/>
      <c r="H17" s="234"/>
      <c r="I17" s="234"/>
      <c r="J17" s="235"/>
      <c r="K17" s="2" t="str">
        <f>IF(LEN(B17)=0,"",IF(256-LEN(B17)&gt;0,"残り" &amp; 256-LEN(B17) &amp; "文字",IF(256-LEN(B17)=0,"","文字数がオーバーしています")))</f>
        <v/>
      </c>
    </row>
    <row r="18" spans="1:11" ht="56.25" customHeight="1" x14ac:dyDescent="0.15">
      <c r="A18" s="230"/>
      <c r="B18" s="231" t="s">
        <v>141</v>
      </c>
      <c r="C18" s="232"/>
      <c r="D18" s="232"/>
      <c r="E18" s="232"/>
      <c r="F18" s="232"/>
      <c r="G18" s="36"/>
      <c r="H18" s="36"/>
      <c r="I18" s="36"/>
      <c r="J18" s="36"/>
      <c r="K18">
        <f>SUM(G18:J18)</f>
        <v>0</v>
      </c>
    </row>
    <row r="19" spans="1:11" ht="60" customHeight="1" x14ac:dyDescent="0.15">
      <c r="A19" s="230"/>
      <c r="B19" s="233"/>
      <c r="C19" s="234"/>
      <c r="D19" s="234"/>
      <c r="E19" s="234"/>
      <c r="F19" s="234"/>
      <c r="G19" s="234"/>
      <c r="H19" s="234"/>
      <c r="I19" s="234"/>
      <c r="J19" s="235"/>
      <c r="K19" s="2" t="str">
        <f>IF(LEN(B19)=0,"",IF(256-LEN(B19)&gt;0,"残り" &amp; 256-LEN(B19) &amp; "文字",IF(256-LEN(B19)=0,"","文字数がオーバーしています")))</f>
        <v/>
      </c>
    </row>
    <row r="20" spans="1:11" ht="56.25" customHeight="1" x14ac:dyDescent="0.15">
      <c r="A20" s="230"/>
      <c r="B20" s="231" t="s">
        <v>142</v>
      </c>
      <c r="C20" s="232"/>
      <c r="D20" s="232"/>
      <c r="E20" s="232"/>
      <c r="F20" s="232"/>
      <c r="G20" s="36"/>
      <c r="H20" s="36"/>
      <c r="I20" s="36"/>
      <c r="J20" s="36"/>
      <c r="K20">
        <f>SUM(G20:J20)</f>
        <v>0</v>
      </c>
    </row>
    <row r="21" spans="1:11" ht="60" customHeight="1" x14ac:dyDescent="0.15">
      <c r="A21" s="230"/>
      <c r="B21" s="233"/>
      <c r="C21" s="234"/>
      <c r="D21" s="234"/>
      <c r="E21" s="234"/>
      <c r="F21" s="234"/>
      <c r="G21" s="234"/>
      <c r="H21" s="234"/>
      <c r="I21" s="234"/>
      <c r="J21" s="235"/>
      <c r="K21" s="2" t="str">
        <f>IF(LEN(B21)=0,"",IF(256-LEN(B21)&gt;0,"残り" &amp; 256-LEN(B21) &amp; "文字",IF(256-LEN(B21)=0,"","文字数がオーバーしています")))</f>
        <v/>
      </c>
    </row>
    <row r="22" spans="1:11" ht="56.25" customHeight="1" x14ac:dyDescent="0.15">
      <c r="A22" s="230"/>
      <c r="B22" s="231" t="s">
        <v>143</v>
      </c>
      <c r="C22" s="232"/>
      <c r="D22" s="232"/>
      <c r="E22" s="232"/>
      <c r="F22" s="232"/>
      <c r="G22" s="36"/>
      <c r="H22" s="36"/>
      <c r="I22" s="36"/>
      <c r="J22" s="36"/>
      <c r="K22">
        <f>SUM(G22:J22)</f>
        <v>0</v>
      </c>
    </row>
    <row r="23" spans="1:11" ht="60" customHeight="1" x14ac:dyDescent="0.15">
      <c r="A23" s="230"/>
      <c r="B23" s="233"/>
      <c r="C23" s="234"/>
      <c r="D23" s="234"/>
      <c r="E23" s="234"/>
      <c r="F23" s="234"/>
      <c r="G23" s="234"/>
      <c r="H23" s="234"/>
      <c r="I23" s="234"/>
      <c r="J23" s="235"/>
      <c r="K23" s="2" t="str">
        <f>IF(LEN(B23)=0,"",IF(256-LEN(B23)&gt;0,"残り" &amp; 256-LEN(B23) &amp; "文字",IF(256-LEN(B23)=0,"","文字数がオーバーしています")))</f>
        <v/>
      </c>
    </row>
    <row r="24" spans="1:11" ht="56.25" customHeight="1" x14ac:dyDescent="0.15">
      <c r="A24" s="230"/>
      <c r="B24" s="231" t="s">
        <v>144</v>
      </c>
      <c r="C24" s="232"/>
      <c r="D24" s="232"/>
      <c r="E24" s="232"/>
      <c r="F24" s="232"/>
      <c r="G24" s="36"/>
      <c r="H24" s="36"/>
      <c r="I24" s="36"/>
      <c r="J24" s="36"/>
      <c r="K24">
        <f>SUM(G24:J24)</f>
        <v>0</v>
      </c>
    </row>
    <row r="25" spans="1:11" ht="60" customHeight="1" x14ac:dyDescent="0.15">
      <c r="A25" s="230"/>
      <c r="B25" s="233"/>
      <c r="C25" s="234"/>
      <c r="D25" s="234"/>
      <c r="E25" s="234"/>
      <c r="F25" s="234"/>
      <c r="G25" s="234"/>
      <c r="H25" s="234"/>
      <c r="I25" s="234"/>
      <c r="J25" s="235"/>
      <c r="K25" s="2" t="str">
        <f>IF(LEN(B25)=0,"",IF(256-LEN(B25)&gt;0,"残り" &amp; 256-LEN(B25) &amp; "文字",IF(256-LEN(B25)=0,"","文字数がオーバーしています")))</f>
        <v/>
      </c>
    </row>
    <row r="26" spans="1:11" ht="56.25" customHeight="1" x14ac:dyDescent="0.15">
      <c r="A26" s="230"/>
      <c r="B26" s="231" t="s">
        <v>145</v>
      </c>
      <c r="C26" s="232"/>
      <c r="D26" s="232"/>
      <c r="E26" s="232"/>
      <c r="F26" s="232"/>
      <c r="G26" s="36"/>
      <c r="H26" s="36"/>
      <c r="I26" s="36"/>
      <c r="J26" s="36"/>
      <c r="K26">
        <f>SUM(G26:J26)</f>
        <v>0</v>
      </c>
    </row>
    <row r="27" spans="1:11" ht="60" customHeight="1" x14ac:dyDescent="0.15">
      <c r="A27" s="230"/>
      <c r="B27" s="233"/>
      <c r="C27" s="234"/>
      <c r="D27" s="234"/>
      <c r="E27" s="234"/>
      <c r="F27" s="234"/>
      <c r="G27" s="234"/>
      <c r="H27" s="234"/>
      <c r="I27" s="234"/>
      <c r="J27" s="235"/>
      <c r="K27" s="2" t="str">
        <f>IF(LEN(B27)=0,"",IF(256-LEN(B27)&gt;0,"残り" &amp; 256-LEN(B27) &amp; "文字",IF(256-LEN(B27)=0,"","文字数がオーバーしています")))</f>
        <v/>
      </c>
    </row>
    <row r="28" spans="1:11" ht="56.25" customHeight="1" x14ac:dyDescent="0.15">
      <c r="A28" s="230"/>
      <c r="B28" s="231" t="s">
        <v>146</v>
      </c>
      <c r="C28" s="232"/>
      <c r="D28" s="232"/>
      <c r="E28" s="232"/>
      <c r="F28" s="232"/>
      <c r="G28" s="36"/>
      <c r="H28" s="36"/>
      <c r="I28" s="36"/>
      <c r="J28" s="36"/>
      <c r="K28">
        <f>SUM(G28:J28)</f>
        <v>0</v>
      </c>
    </row>
    <row r="29" spans="1:11" ht="60" customHeight="1" x14ac:dyDescent="0.15">
      <c r="A29" s="230"/>
      <c r="B29" s="233"/>
      <c r="C29" s="234"/>
      <c r="D29" s="234"/>
      <c r="E29" s="234"/>
      <c r="F29" s="234"/>
      <c r="G29" s="234"/>
      <c r="H29" s="234"/>
      <c r="I29" s="234"/>
      <c r="J29" s="235"/>
      <c r="K29" s="2" t="str">
        <f>IF(LEN(B29)=0,"",IF(256-LEN(B29)&gt;0,"残り" &amp; 256-LEN(B29) &amp; "文字",IF(256-LEN(B29)=0,"","文字数がオーバーしています")))</f>
        <v/>
      </c>
    </row>
    <row r="30" spans="1:11" ht="56.25" customHeight="1" x14ac:dyDescent="0.15">
      <c r="A30" s="230"/>
      <c r="B30" s="231" t="s">
        <v>147</v>
      </c>
      <c r="C30" s="232"/>
      <c r="D30" s="232"/>
      <c r="E30" s="232"/>
      <c r="F30" s="232"/>
      <c r="G30" s="36"/>
      <c r="H30" s="36"/>
      <c r="I30" s="36"/>
      <c r="J30" s="36"/>
      <c r="K30">
        <f>SUM(G30:J30)</f>
        <v>0</v>
      </c>
    </row>
    <row r="31" spans="1:11" ht="60" customHeight="1" x14ac:dyDescent="0.15">
      <c r="A31" s="230"/>
      <c r="B31" s="233"/>
      <c r="C31" s="234"/>
      <c r="D31" s="234"/>
      <c r="E31" s="234"/>
      <c r="F31" s="234"/>
      <c r="G31" s="234"/>
      <c r="H31" s="234"/>
      <c r="I31" s="234"/>
      <c r="J31" s="235"/>
      <c r="K31" s="2" t="str">
        <f>IF(LEN(B31)=0,"",IF(256-LEN(B31)&gt;0,"残り" &amp; 256-LEN(B31) &amp; "文字",IF(256-LEN(B31)=0,"","文字数がオーバーしています")))</f>
        <v/>
      </c>
    </row>
    <row r="32" spans="1:11" ht="56.25" customHeight="1" x14ac:dyDescent="0.15">
      <c r="A32" s="230"/>
      <c r="B32" s="231" t="s">
        <v>148</v>
      </c>
      <c r="C32" s="232"/>
      <c r="D32" s="232"/>
      <c r="E32" s="232"/>
      <c r="F32" s="232"/>
      <c r="G32" s="36"/>
      <c r="H32" s="36"/>
      <c r="I32" s="36"/>
      <c r="J32" s="36"/>
      <c r="K32">
        <f>SUM(G32:J32)</f>
        <v>0</v>
      </c>
    </row>
    <row r="33" spans="1:11" ht="60" customHeight="1" x14ac:dyDescent="0.15">
      <c r="A33" s="230"/>
      <c r="B33" s="233"/>
      <c r="C33" s="234"/>
      <c r="D33" s="234"/>
      <c r="E33" s="234"/>
      <c r="F33" s="234"/>
      <c r="G33" s="234"/>
      <c r="H33" s="234"/>
      <c r="I33" s="234"/>
      <c r="J33" s="235"/>
      <c r="K33" s="2" t="str">
        <f>IF(LEN(B33)=0,"",IF(256-LEN(B33)&gt;0,"残り" &amp; 256-LEN(B33) &amp; "文字",IF(256-LEN(B33)=0,"","文字数がオーバーしています")))</f>
        <v/>
      </c>
    </row>
    <row r="34" spans="1:11" ht="56.25" customHeight="1" x14ac:dyDescent="0.15">
      <c r="A34" s="230"/>
      <c r="B34" s="231" t="s">
        <v>149</v>
      </c>
      <c r="C34" s="232"/>
      <c r="D34" s="232"/>
      <c r="E34" s="232"/>
      <c r="F34" s="232"/>
      <c r="G34" s="36"/>
      <c r="H34" s="36"/>
      <c r="I34" s="36"/>
      <c r="J34" s="36"/>
      <c r="K34">
        <f>SUM(G34:J34)</f>
        <v>0</v>
      </c>
    </row>
    <row r="35" spans="1:11" ht="60" customHeight="1" x14ac:dyDescent="0.15">
      <c r="A35" s="230"/>
      <c r="B35" s="233"/>
      <c r="C35" s="234"/>
      <c r="D35" s="234"/>
      <c r="E35" s="234"/>
      <c r="F35" s="234"/>
      <c r="G35" s="234"/>
      <c r="H35" s="234"/>
      <c r="I35" s="234"/>
      <c r="J35" s="235"/>
      <c r="K35" s="2" t="str">
        <f>IF(LEN(B35)=0,"",IF(256-LEN(B35)&gt;0,"残り" &amp; 256-LEN(B35) &amp; "文字",IF(256-LEN(B35)=0,"","文字数がオーバーしています")))</f>
        <v/>
      </c>
    </row>
    <row r="36" spans="1:11" ht="56.25" customHeight="1" x14ac:dyDescent="0.15">
      <c r="A36" s="230"/>
      <c r="B36" s="231" t="s">
        <v>150</v>
      </c>
      <c r="C36" s="232"/>
      <c r="D36" s="232"/>
      <c r="E36" s="232"/>
      <c r="F36" s="232"/>
      <c r="G36" s="36"/>
      <c r="H36" s="36"/>
      <c r="I36" s="36"/>
      <c r="J36" s="36"/>
      <c r="K36">
        <f>SUM(G36:J36)</f>
        <v>0</v>
      </c>
    </row>
    <row r="37" spans="1:11" ht="60" customHeight="1" x14ac:dyDescent="0.15">
      <c r="A37" s="230"/>
      <c r="B37" s="233"/>
      <c r="C37" s="234"/>
      <c r="D37" s="234"/>
      <c r="E37" s="234"/>
      <c r="F37" s="234"/>
      <c r="G37" s="234"/>
      <c r="H37" s="234"/>
      <c r="I37" s="234"/>
      <c r="J37" s="235"/>
      <c r="K37" s="2" t="str">
        <f>IF(LEN(B37)=0,"",IF(256-LEN(B37)&gt;0,"残り" &amp; 256-LEN(B37) &amp; "文字",IF(256-LEN(B37)=0,"","文字数がオーバーしています")))</f>
        <v/>
      </c>
    </row>
    <row r="38" spans="1:11" ht="56.25" customHeight="1" x14ac:dyDescent="0.15">
      <c r="A38" s="230"/>
      <c r="B38" s="231" t="s">
        <v>151</v>
      </c>
      <c r="C38" s="232"/>
      <c r="D38" s="232"/>
      <c r="E38" s="232"/>
      <c r="F38" s="232"/>
      <c r="G38" s="36"/>
      <c r="H38" s="36"/>
      <c r="I38" s="36"/>
      <c r="J38" s="36"/>
      <c r="K38">
        <f>SUM(G38:J38)</f>
        <v>0</v>
      </c>
    </row>
    <row r="39" spans="1:11" ht="60" customHeight="1" x14ac:dyDescent="0.15">
      <c r="A39" s="230"/>
      <c r="B39" s="233"/>
      <c r="C39" s="234"/>
      <c r="D39" s="234"/>
      <c r="E39" s="234"/>
      <c r="F39" s="234"/>
      <c r="G39" s="234"/>
      <c r="H39" s="234"/>
      <c r="I39" s="234"/>
      <c r="J39" s="235"/>
      <c r="K39" s="2" t="str">
        <f>IF(LEN(B39)=0,"",IF(256-LEN(B39)&gt;0,"残り" &amp; 256-LEN(B39) &amp; "文字",IF(256-LEN(B39)=0,"","文字数がオーバーしています")))</f>
        <v/>
      </c>
    </row>
    <row r="40" spans="1:11" ht="56.25" customHeight="1" x14ac:dyDescent="0.15">
      <c r="A40" s="230"/>
      <c r="B40" s="231" t="s">
        <v>152</v>
      </c>
      <c r="C40" s="232"/>
      <c r="D40" s="232"/>
      <c r="E40" s="232"/>
      <c r="F40" s="232"/>
      <c r="G40" s="36"/>
      <c r="H40" s="36"/>
      <c r="I40" s="36"/>
      <c r="J40" s="36"/>
      <c r="K40">
        <f>SUM(G40:J40)</f>
        <v>0</v>
      </c>
    </row>
    <row r="41" spans="1:11" ht="60" customHeight="1" x14ac:dyDescent="0.15">
      <c r="A41" s="230"/>
      <c r="B41" s="233"/>
      <c r="C41" s="234"/>
      <c r="D41" s="234"/>
      <c r="E41" s="234"/>
      <c r="F41" s="234"/>
      <c r="G41" s="234"/>
      <c r="H41" s="234"/>
      <c r="I41" s="234"/>
      <c r="J41" s="235"/>
      <c r="K41" s="2" t="str">
        <f>IF(LEN(B41)=0,"",IF(256-LEN(B41)&gt;0,"残り" &amp; 256-LEN(B41) &amp; "文字",IF(256-LEN(B41)=0,"","文字数がオーバーしています")))</f>
        <v/>
      </c>
    </row>
    <row r="42" spans="1:11" ht="56.25" customHeight="1" x14ac:dyDescent="0.15">
      <c r="A42" s="230"/>
      <c r="B42" s="231" t="s">
        <v>153</v>
      </c>
      <c r="C42" s="232"/>
      <c r="D42" s="232"/>
      <c r="E42" s="232"/>
      <c r="F42" s="232"/>
      <c r="G42" s="36"/>
      <c r="H42" s="36"/>
      <c r="I42" s="36"/>
      <c r="J42" s="36"/>
      <c r="K42">
        <f>SUM(G42:J42)</f>
        <v>0</v>
      </c>
    </row>
    <row r="43" spans="1:11" ht="60" customHeight="1" x14ac:dyDescent="0.15">
      <c r="A43" s="230"/>
      <c r="B43" s="233"/>
      <c r="C43" s="234"/>
      <c r="D43" s="234"/>
      <c r="E43" s="234"/>
      <c r="F43" s="234"/>
      <c r="G43" s="234"/>
      <c r="H43" s="234"/>
      <c r="I43" s="234"/>
      <c r="J43" s="235"/>
      <c r="K43" s="2" t="str">
        <f>IF(LEN(B43)=0,"",IF(256-LEN(B43)&gt;0,"残り" &amp; 256-LEN(B43) &amp; "文字",IF(256-LEN(B43)=0,"","文字数がオーバーしています")))</f>
        <v/>
      </c>
    </row>
    <row r="44" spans="1:11" ht="56.25" customHeight="1" x14ac:dyDescent="0.15">
      <c r="A44" s="230"/>
      <c r="B44" s="231" t="s">
        <v>154</v>
      </c>
      <c r="C44" s="232"/>
      <c r="D44" s="232"/>
      <c r="E44" s="232"/>
      <c r="F44" s="232"/>
      <c r="G44" s="36"/>
      <c r="H44" s="36"/>
      <c r="I44" s="36"/>
      <c r="J44" s="36"/>
      <c r="K44">
        <f>SUM(G44:J44)</f>
        <v>0</v>
      </c>
    </row>
    <row r="45" spans="1:11" ht="60" customHeight="1" x14ac:dyDescent="0.15">
      <c r="A45" s="230"/>
      <c r="B45" s="233"/>
      <c r="C45" s="234"/>
      <c r="D45" s="234"/>
      <c r="E45" s="234"/>
      <c r="F45" s="234"/>
      <c r="G45" s="234"/>
      <c r="H45" s="234"/>
      <c r="I45" s="234"/>
      <c r="J45" s="235"/>
      <c r="K45" s="2" t="str">
        <f>IF(LEN(B45)=0,"",IF(256-LEN(B45)&gt;0,"残り" &amp; 256-LEN(B45) &amp; "文字",IF(256-LEN(B45)=0,"","文字数がオーバーしています")))</f>
        <v/>
      </c>
    </row>
    <row r="46" spans="1:11" ht="56.25" customHeight="1" x14ac:dyDescent="0.15">
      <c r="A46" s="230"/>
      <c r="B46" s="231" t="s">
        <v>155</v>
      </c>
      <c r="C46" s="232"/>
      <c r="D46" s="232"/>
      <c r="E46" s="232"/>
      <c r="F46" s="232"/>
      <c r="G46" s="36"/>
      <c r="H46" s="36"/>
      <c r="I46" s="36"/>
      <c r="J46" s="36"/>
      <c r="K46">
        <f>SUM(G46:J46)</f>
        <v>0</v>
      </c>
    </row>
    <row r="47" spans="1:11" ht="60" customHeight="1" x14ac:dyDescent="0.15">
      <c r="A47" s="230"/>
      <c r="B47" s="233"/>
      <c r="C47" s="234"/>
      <c r="D47" s="234"/>
      <c r="E47" s="234"/>
      <c r="F47" s="234"/>
      <c r="G47" s="234"/>
      <c r="H47" s="234"/>
      <c r="I47" s="234"/>
      <c r="J47" s="235"/>
      <c r="K47" s="2" t="str">
        <f>IF(LEN(B47)=0,"",IF(256-LEN(B47)&gt;0,"残り" &amp; 256-LEN(B47) &amp; "文字",IF(256-LEN(B47)=0,"","文字数がオーバーしています")))</f>
        <v/>
      </c>
    </row>
    <row r="48" spans="1:11" ht="56.25" customHeight="1" x14ac:dyDescent="0.15">
      <c r="A48" s="230"/>
      <c r="B48" s="231" t="s">
        <v>156</v>
      </c>
      <c r="C48" s="232"/>
      <c r="D48" s="232"/>
      <c r="E48" s="232"/>
      <c r="F48" s="232"/>
      <c r="G48" s="36"/>
      <c r="H48" s="36"/>
      <c r="I48" s="36"/>
      <c r="J48" s="36"/>
      <c r="K48">
        <f>SUM(G48:J48)</f>
        <v>0</v>
      </c>
    </row>
    <row r="49" spans="1:11" ht="60" customHeight="1" x14ac:dyDescent="0.15">
      <c r="A49" s="230"/>
      <c r="B49" s="233"/>
      <c r="C49" s="234"/>
      <c r="D49" s="234"/>
      <c r="E49" s="234"/>
      <c r="F49" s="234"/>
      <c r="G49" s="234"/>
      <c r="H49" s="234"/>
      <c r="I49" s="234"/>
      <c r="J49" s="235"/>
      <c r="K49" s="2" t="str">
        <f>IF(LEN(B49)=0,"",IF(256-LEN(B49)&gt;0,"残り" &amp; 256-LEN(B49) &amp; "文字",IF(256-LEN(B49)=0,"","文字数がオーバーしています")))</f>
        <v/>
      </c>
    </row>
  </sheetData>
  <sheetProtection algorithmName="SHA-512" hashValue="KnGtJ1lYpjm1J1U5gofTlvpAfg0kryXCmOYNtCUhYqetlg4gIIlHm8fF549nDwP2yimuyuCgL7DQW5lC7Jn/ZA==" saltValue="APj0+5hzVX91qzNKijCiGg==" spinCount="100000" sheet="1" objects="1" scenarios="1" formatCells="0"/>
  <mergeCells count="66">
    <mergeCell ref="A2:J2"/>
    <mergeCell ref="A46:A47"/>
    <mergeCell ref="B47:J47"/>
    <mergeCell ref="A48:A49"/>
    <mergeCell ref="B49:J49"/>
    <mergeCell ref="B46:F46"/>
    <mergeCell ref="B48:F48"/>
    <mergeCell ref="A42:A43"/>
    <mergeCell ref="B43:J43"/>
    <mergeCell ref="A44:A45"/>
    <mergeCell ref="B45:J45"/>
    <mergeCell ref="B42:F42"/>
    <mergeCell ref="B44:F44"/>
    <mergeCell ref="A38:A39"/>
    <mergeCell ref="B39:J39"/>
    <mergeCell ref="A40:A41"/>
    <mergeCell ref="B41:J41"/>
    <mergeCell ref="B38:F38"/>
    <mergeCell ref="B40:F40"/>
    <mergeCell ref="A34:A35"/>
    <mergeCell ref="B35:J35"/>
    <mergeCell ref="A36:A37"/>
    <mergeCell ref="B37:J37"/>
    <mergeCell ref="B34:F34"/>
    <mergeCell ref="B36:F36"/>
    <mergeCell ref="A30:A31"/>
    <mergeCell ref="B31:J31"/>
    <mergeCell ref="A32:A33"/>
    <mergeCell ref="B33:J33"/>
    <mergeCell ref="B30:F30"/>
    <mergeCell ref="B32:F32"/>
    <mergeCell ref="A22:A23"/>
    <mergeCell ref="B23:J23"/>
    <mergeCell ref="B20:F20"/>
    <mergeCell ref="B22:F22"/>
    <mergeCell ref="A28:A29"/>
    <mergeCell ref="B29:J29"/>
    <mergeCell ref="B26:F26"/>
    <mergeCell ref="B28:F28"/>
    <mergeCell ref="A24:A25"/>
    <mergeCell ref="B25:J25"/>
    <mergeCell ref="B24:F24"/>
    <mergeCell ref="A26:A27"/>
    <mergeCell ref="B27:J27"/>
    <mergeCell ref="G7:I7"/>
    <mergeCell ref="G8:I8"/>
    <mergeCell ref="G9:I9"/>
    <mergeCell ref="G6:I6"/>
    <mergeCell ref="A20:A21"/>
    <mergeCell ref="B21:J21"/>
    <mergeCell ref="C3:D3"/>
    <mergeCell ref="E3:J3"/>
    <mergeCell ref="A18:A19"/>
    <mergeCell ref="B19:J19"/>
    <mergeCell ref="B16:F16"/>
    <mergeCell ref="B18:F18"/>
    <mergeCell ref="B17:J17"/>
    <mergeCell ref="A16:A17"/>
    <mergeCell ref="B11:J11"/>
    <mergeCell ref="A14:A15"/>
    <mergeCell ref="G14:J14"/>
    <mergeCell ref="B15:F15"/>
    <mergeCell ref="B14:F14"/>
    <mergeCell ref="E4:J4"/>
    <mergeCell ref="C4:D4"/>
    <mergeCell ref="G5:I5"/>
  </mergeCells>
  <phoneticPr fontId="3"/>
  <conditionalFormatting sqref="A3:J49">
    <cfRule type="expression" dxfId="0" priority="1" stopIfTrue="1">
      <formula>$M$1=FALSE</formula>
    </cfRule>
  </conditionalFormatting>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3:J23 B21:J21 B19:J19 B17:J17 B25:J25 B27:J27 B29:J29 B31:J31 B33:J33 B35:J35 B37:J37 B39:J39 B41:J41 B43:J43 B45:J45 B47:J47 B49:J49" xr:uid="{00000000-0002-0000-0400-000000000000}">
      <formula1>256</formula1>
    </dataValidation>
    <dataValidation type="whole" imeMode="disabled" operator="greaterThanOrEqual" allowBlank="1" showErrorMessage="1" errorTitle="もう一度入力してください！" error="数値が正しくありません。" sqref="G24:J24 G22:J22 G20:J20 G18:J18 G16:J16 G26:J26 G28:J28 G30:J30 G32:J32 G34:J34 G36:J36 G38:J38 G40:J40 G42:J42 G44:J44 G46:J46 G48:J48"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2:J12" xr:uid="{00000000-0002-0000-0400-000002000000}">
      <formula1>512</formula1>
    </dataValidation>
    <dataValidation type="whole" imeMode="disabled" operator="greaterThanOrEqual" allowBlank="1" showErrorMessage="1" errorTitle="もう一度入力してください！" error="数値が正しくありません。_x000a_" sqref="G8"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1:J11"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49"/>
  <sheetViews>
    <sheetView view="pageBreakPreview" zoomScale="50" zoomScaleNormal="85" zoomScaleSheetLayoutView="50" workbookViewId="0">
      <selection activeCell="K154" sqref="K154"/>
    </sheetView>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〔サービス分析：認可外保育〕</v>
      </c>
      <c r="B1" s="4"/>
      <c r="C1" s="4"/>
      <c r="D1" s="4"/>
      <c r="E1" s="3"/>
      <c r="F1" s="137" t="s">
        <v>137</v>
      </c>
      <c r="H1" s="23"/>
    </row>
    <row r="2" spans="1:20" ht="14.25" customHeight="1" x14ac:dyDescent="0.15">
      <c r="A2" s="1"/>
      <c r="B2" s="4"/>
      <c r="C2" s="4"/>
      <c r="F2" s="6" t="str">
        <f>"《事業所名： " &amp; 評価結果報告書!B24 &amp; "》"</f>
        <v>《事業所名： 》</v>
      </c>
      <c r="H2" s="25"/>
    </row>
    <row r="3" spans="1:20" ht="14.25" customHeight="1" x14ac:dyDescent="0.15">
      <c r="A3" s="73" t="s">
        <v>91</v>
      </c>
      <c r="B3" s="74" t="s">
        <v>94</v>
      </c>
      <c r="C3" s="76"/>
      <c r="D3" s="76"/>
      <c r="E3" s="77"/>
      <c r="H3" s="75"/>
      <c r="I3" s="54"/>
      <c r="J3" s="7"/>
      <c r="K3" s="7"/>
      <c r="L3" s="75"/>
      <c r="M3" s="75"/>
      <c r="N3" s="75"/>
      <c r="O3" s="75"/>
      <c r="P3" s="75"/>
      <c r="Q3" s="75"/>
      <c r="R3" s="75"/>
      <c r="S3" s="75"/>
      <c r="T3" s="75" t="s">
        <v>76</v>
      </c>
    </row>
    <row r="4" spans="1:20" ht="18" customHeight="1" thickBot="1" x14ac:dyDescent="0.2">
      <c r="A4" s="79" t="s">
        <v>0</v>
      </c>
      <c r="B4" s="293" t="s">
        <v>84</v>
      </c>
      <c r="C4" s="294"/>
      <c r="D4" s="294"/>
      <c r="E4" s="294"/>
      <c r="F4" s="295"/>
      <c r="H4" s="75"/>
      <c r="I4" s="54"/>
      <c r="J4" s="7" t="s">
        <v>69</v>
      </c>
      <c r="K4" s="7"/>
      <c r="L4" s="75"/>
      <c r="M4" s="75"/>
      <c r="N4" s="75"/>
      <c r="O4" s="75"/>
      <c r="P4" s="75"/>
      <c r="Q4" s="75"/>
      <c r="R4" s="75"/>
      <c r="S4" s="75"/>
      <c r="T4" s="75" t="s">
        <v>70</v>
      </c>
    </row>
    <row r="5" spans="1:20" ht="18" customHeight="1" thickTop="1" x14ac:dyDescent="0.15">
      <c r="A5" s="287">
        <v>1</v>
      </c>
      <c r="B5" s="289" t="s">
        <v>162</v>
      </c>
      <c r="C5" s="290"/>
      <c r="D5" s="290"/>
      <c r="E5" s="290"/>
      <c r="F5" s="291"/>
      <c r="H5" s="75"/>
      <c r="I5" s="54"/>
      <c r="J5" s="7" t="s">
        <v>67</v>
      </c>
      <c r="K5" s="7"/>
      <c r="L5" s="75"/>
      <c r="M5" s="75"/>
      <c r="N5" s="75"/>
      <c r="O5" s="75"/>
      <c r="P5" s="75"/>
      <c r="Q5" s="75"/>
      <c r="R5" s="75"/>
      <c r="S5" s="75"/>
      <c r="T5" s="75" t="s">
        <v>71</v>
      </c>
    </row>
    <row r="6" spans="1:20" s="85" customFormat="1" ht="30" customHeight="1" thickBot="1" x14ac:dyDescent="0.2">
      <c r="A6" s="288"/>
      <c r="B6" s="272" t="s">
        <v>161</v>
      </c>
      <c r="C6" s="273"/>
      <c r="D6" s="292" t="s">
        <v>96</v>
      </c>
      <c r="E6" s="292"/>
      <c r="F6" s="124" t="str">
        <f>IF(COUNT(P10:Q14) &gt; 0,COUNT(P10:P14) &amp; "／" &amp; COUNT(P10:Q14),"")</f>
        <v/>
      </c>
      <c r="G6" s="80"/>
      <c r="H6" s="81"/>
      <c r="I6" s="82"/>
      <c r="J6" s="83" t="s">
        <v>72</v>
      </c>
      <c r="K6" s="81">
        <v>1</v>
      </c>
      <c r="L6" s="81">
        <v>541</v>
      </c>
      <c r="M6" s="84"/>
      <c r="N6" s="84"/>
      <c r="O6" s="84"/>
      <c r="P6" s="84"/>
      <c r="Q6" s="84"/>
      <c r="R6" s="84"/>
      <c r="S6" s="75"/>
      <c r="T6" s="84"/>
    </row>
    <row r="7" spans="1:20" x14ac:dyDescent="0.15">
      <c r="A7" s="91"/>
      <c r="B7" s="92" t="s">
        <v>163</v>
      </c>
      <c r="C7" s="279" t="str">
        <f>IF((MIN(I10:I14)=0),"標準項目の「あり」「なし」を選択してください","")</f>
        <v>標準項目の「あり」「なし」を選択してください</v>
      </c>
      <c r="D7" s="279"/>
      <c r="E7" s="279"/>
      <c r="F7" s="280"/>
      <c r="H7" s="75"/>
      <c r="I7" s="54"/>
      <c r="J7" s="7" t="s">
        <v>75</v>
      </c>
      <c r="K7" s="7">
        <v>1</v>
      </c>
      <c r="L7" s="75">
        <v>17386</v>
      </c>
      <c r="M7" s="75"/>
      <c r="N7" s="75"/>
      <c r="O7" s="75"/>
      <c r="P7" s="75"/>
      <c r="Q7" s="75"/>
      <c r="R7" s="75"/>
      <c r="S7" s="75"/>
      <c r="T7" s="75"/>
    </row>
    <row r="8" spans="1:20" s="96" customFormat="1" ht="37.5" customHeight="1" x14ac:dyDescent="0.15">
      <c r="A8" s="93" t="s">
        <v>68</v>
      </c>
      <c r="B8" s="266" t="s">
        <v>164</v>
      </c>
      <c r="C8" s="267"/>
      <c r="D8" s="268" t="str">
        <f xml:space="preserve"> "評点（" &amp; REPT("○",COUNT(P10:P14)) &amp; REPT("●",COUNT(Q10:Q14)) &amp; "）"</f>
        <v>評点（）</v>
      </c>
      <c r="E8" s="268"/>
      <c r="F8" s="113" t="str">
        <f>IF(COUNT(R10:R14)&gt;0,"・非該当" &amp; COUNT(R10:R14),"")</f>
        <v/>
      </c>
      <c r="G8" s="80"/>
      <c r="H8" s="94"/>
      <c r="I8" s="95" t="str">
        <f>IF(MIN(I10:I14)=0,"",IF(COUNT(P10:Q14)=0,"-",IF(COUNT(P10:Q14)=COUNT(P10:P14),"A",IF(COUNT(P10:P14)=0,"C","B"))))</f>
        <v/>
      </c>
      <c r="J8" s="7" t="s">
        <v>62</v>
      </c>
      <c r="K8" s="95"/>
      <c r="L8" s="94"/>
      <c r="M8" s="94"/>
      <c r="N8" s="94"/>
      <c r="O8" s="94"/>
      <c r="P8" s="94"/>
      <c r="Q8" s="94"/>
      <c r="R8" s="94"/>
      <c r="S8" s="75"/>
      <c r="T8" s="94"/>
    </row>
    <row r="9" spans="1:20" x14ac:dyDescent="0.15">
      <c r="A9" s="91"/>
      <c r="B9" s="107" t="s">
        <v>63</v>
      </c>
      <c r="C9" s="269" t="s">
        <v>64</v>
      </c>
      <c r="D9" s="270"/>
      <c r="E9" s="270"/>
      <c r="F9" s="271"/>
      <c r="H9" s="75"/>
      <c r="I9" s="54"/>
      <c r="J9" s="7" t="s">
        <v>65</v>
      </c>
      <c r="K9" s="7"/>
      <c r="L9" s="75"/>
      <c r="M9" s="75"/>
      <c r="N9" s="75"/>
      <c r="O9" s="75"/>
      <c r="P9" s="75"/>
      <c r="Q9" s="75"/>
      <c r="R9" s="75"/>
      <c r="S9" s="75"/>
      <c r="T9" s="75"/>
    </row>
    <row r="10" spans="1:20" ht="37.5" customHeight="1" x14ac:dyDescent="0.15">
      <c r="A10" s="91"/>
      <c r="B10" s="97"/>
      <c r="C10" s="272" t="s">
        <v>165</v>
      </c>
      <c r="D10" s="273"/>
      <c r="E10" s="274"/>
      <c r="F10" s="98"/>
      <c r="G10" s="80"/>
      <c r="H10" s="75"/>
      <c r="I10" s="54">
        <v>0</v>
      </c>
      <c r="J10" s="7" t="s">
        <v>66</v>
      </c>
      <c r="K10" s="7">
        <v>1</v>
      </c>
      <c r="L10" s="75">
        <v>59871</v>
      </c>
      <c r="M10" s="75"/>
      <c r="N10" s="75"/>
      <c r="O10" s="75"/>
      <c r="P10" s="75" t="str">
        <f>IF(I10=3,1,"")</f>
        <v/>
      </c>
      <c r="Q10" s="75" t="str">
        <f>IF(I10=2,1,"")</f>
        <v/>
      </c>
      <c r="R10" s="75" t="str">
        <f>IF(I10=1,1,"")</f>
        <v/>
      </c>
      <c r="S10" s="75"/>
      <c r="T10" s="75"/>
    </row>
    <row r="11" spans="1:20" ht="37.5" customHeight="1" x14ac:dyDescent="0.15">
      <c r="A11" s="91"/>
      <c r="B11" s="97"/>
      <c r="C11" s="272" t="s">
        <v>166</v>
      </c>
      <c r="D11" s="273"/>
      <c r="E11" s="274"/>
      <c r="F11" s="98"/>
      <c r="G11" s="80"/>
      <c r="H11" s="75"/>
      <c r="I11" s="54">
        <v>0</v>
      </c>
      <c r="J11" s="7" t="s">
        <v>66</v>
      </c>
      <c r="K11" s="7">
        <v>2</v>
      </c>
      <c r="L11" s="75">
        <v>59872</v>
      </c>
      <c r="M11" s="75"/>
      <c r="N11" s="75"/>
      <c r="O11" s="75"/>
      <c r="P11" s="75" t="str">
        <f>IF(I11=3,1,"")</f>
        <v/>
      </c>
      <c r="Q11" s="75" t="str">
        <f>IF(I11=2,1,"")</f>
        <v/>
      </c>
      <c r="R11" s="75" t="str">
        <f>IF(I11=1,1,"")</f>
        <v/>
      </c>
      <c r="S11" s="75"/>
      <c r="T11" s="75"/>
    </row>
    <row r="12" spans="1:20" ht="37.5" customHeight="1" x14ac:dyDescent="0.15">
      <c r="A12" s="91"/>
      <c r="B12" s="97"/>
      <c r="C12" s="272" t="s">
        <v>167</v>
      </c>
      <c r="D12" s="273"/>
      <c r="E12" s="274"/>
      <c r="F12" s="98"/>
      <c r="G12" s="80"/>
      <c r="H12" s="75"/>
      <c r="I12" s="54">
        <v>0</v>
      </c>
      <c r="J12" s="7" t="s">
        <v>66</v>
      </c>
      <c r="K12" s="7">
        <v>3</v>
      </c>
      <c r="L12" s="75">
        <v>59873</v>
      </c>
      <c r="M12" s="75"/>
      <c r="N12" s="75"/>
      <c r="O12" s="75"/>
      <c r="P12" s="75" t="str">
        <f>IF(I12=3,1,"")</f>
        <v/>
      </c>
      <c r="Q12" s="75" t="str">
        <f>IF(I12=2,1,"")</f>
        <v/>
      </c>
      <c r="R12" s="75" t="str">
        <f>IF(I12=1,1,"")</f>
        <v/>
      </c>
      <c r="S12" s="75"/>
      <c r="T12" s="75"/>
    </row>
    <row r="13" spans="1:20" ht="37.5" customHeight="1" x14ac:dyDescent="0.15">
      <c r="A13" s="91"/>
      <c r="B13" s="97"/>
      <c r="C13" s="272" t="s">
        <v>168</v>
      </c>
      <c r="D13" s="273"/>
      <c r="E13" s="274"/>
      <c r="F13" s="98"/>
      <c r="G13" s="80"/>
      <c r="H13" s="75"/>
      <c r="I13" s="54">
        <v>0</v>
      </c>
      <c r="J13" s="7" t="s">
        <v>66</v>
      </c>
      <c r="K13" s="7">
        <v>4</v>
      </c>
      <c r="L13" s="75">
        <v>59874</v>
      </c>
      <c r="M13" s="75"/>
      <c r="N13" s="75"/>
      <c r="O13" s="75"/>
      <c r="P13" s="75" t="str">
        <f>IF(I13=3,1,"")</f>
        <v/>
      </c>
      <c r="Q13" s="75" t="str">
        <f>IF(I13=2,1,"")</f>
        <v/>
      </c>
      <c r="R13" s="75" t="str">
        <f>IF(I13=1,1,"")</f>
        <v/>
      </c>
      <c r="S13" s="75"/>
      <c r="T13" s="75"/>
    </row>
    <row r="14" spans="1:20" ht="37.5" customHeight="1" thickBot="1" x14ac:dyDescent="0.2">
      <c r="A14" s="91"/>
      <c r="B14" s="97"/>
      <c r="C14" s="272" t="s">
        <v>169</v>
      </c>
      <c r="D14" s="273"/>
      <c r="E14" s="274"/>
      <c r="F14" s="98"/>
      <c r="G14" s="80"/>
      <c r="H14" s="75"/>
      <c r="I14" s="54">
        <v>0</v>
      </c>
      <c r="J14" s="7" t="s">
        <v>66</v>
      </c>
      <c r="K14" s="7">
        <v>5</v>
      </c>
      <c r="L14" s="75">
        <v>59875</v>
      </c>
      <c r="M14" s="75"/>
      <c r="N14" s="75"/>
      <c r="O14" s="75"/>
      <c r="P14" s="75" t="str">
        <f>IF(I14=3,1,"")</f>
        <v/>
      </c>
      <c r="Q14" s="75" t="str">
        <f>IF(I14=2,1,"")</f>
        <v/>
      </c>
      <c r="R14" s="75" t="str">
        <f>IF(I14=1,1,"")</f>
        <v/>
      </c>
      <c r="S14" s="75"/>
      <c r="T14" s="75"/>
    </row>
    <row r="15" spans="1:20" ht="20.25" customHeight="1" x14ac:dyDescent="0.15">
      <c r="A15" s="99"/>
      <c r="B15" s="275" t="s">
        <v>170</v>
      </c>
      <c r="C15" s="276"/>
      <c r="D15" s="277" t="str">
        <f>IF(AND(LEN(SBcase1_1)&lt;&gt;0,COUNT(R10:R14)=5),SBcheckB_1,(IF(LEN(SBcheckA_1)&lt;&gt;0,SBcheckA_1, SBcheckB_1)))</f>
        <v>サブカテゴリー1の講評を入力してください</v>
      </c>
      <c r="E15" s="277"/>
      <c r="F15" s="278"/>
      <c r="H15" s="75"/>
      <c r="I15" s="54"/>
      <c r="J15" s="7" t="s">
        <v>67</v>
      </c>
      <c r="K15" s="7"/>
      <c r="L15" s="75"/>
      <c r="M15" s="75"/>
      <c r="N15" s="75"/>
      <c r="O15" s="75"/>
      <c r="P15" s="75"/>
      <c r="Q15" s="75"/>
      <c r="R15" s="75"/>
      <c r="S15" s="75"/>
      <c r="T15" s="75"/>
    </row>
    <row r="16" spans="1:20" s="103" customFormat="1" ht="21" customHeight="1" x14ac:dyDescent="0.15">
      <c r="A16" s="105"/>
      <c r="B16" s="253"/>
      <c r="C16" s="254"/>
      <c r="D16" s="254"/>
      <c r="E16" s="254"/>
      <c r="F16" s="255"/>
      <c r="G16" s="2" t="str">
        <f>IF(LEN(B16)=0,"",IF(40-LEN(B16)&gt;0,"残り" &amp; 40-LEN(B16) &amp; "文字",IF(40-LEN(B16)=0,"","文字数がオーバーしています")))</f>
        <v/>
      </c>
      <c r="H16" s="100"/>
      <c r="I16" s="101"/>
      <c r="J16" s="7" t="s">
        <v>85</v>
      </c>
      <c r="K16" s="100"/>
      <c r="L16" s="100"/>
      <c r="M16" s="102"/>
      <c r="N16" s="102"/>
      <c r="O16" s="102"/>
      <c r="P16" s="102"/>
      <c r="Q16" s="102"/>
      <c r="R16" s="102"/>
      <c r="S16" s="75"/>
      <c r="T16" s="102"/>
    </row>
    <row r="17" spans="1:20" s="103" customFormat="1" ht="65.099999999999994" customHeight="1" x14ac:dyDescent="0.15">
      <c r="A17" s="106"/>
      <c r="B17" s="256"/>
      <c r="C17" s="257"/>
      <c r="D17" s="257"/>
      <c r="E17" s="257"/>
      <c r="F17" s="258"/>
      <c r="G17" s="2" t="str">
        <f>IF(LEN(B17)=0,"",IF(256-LEN(B17)&gt;0,"残り" &amp; 256-LEN(B17) &amp; "文字",IF(256-LEN(B17)=0,"","文字数がオーバーしています")))</f>
        <v/>
      </c>
      <c r="H17" s="100"/>
      <c r="I17" s="101"/>
      <c r="J17" s="7" t="s">
        <v>88</v>
      </c>
      <c r="K17" s="100"/>
      <c r="L17" s="100"/>
      <c r="M17" s="102"/>
      <c r="N17" s="102"/>
      <c r="O17" s="102"/>
      <c r="P17" s="102"/>
      <c r="Q17" s="102"/>
      <c r="R17" s="102"/>
      <c r="S17" s="75"/>
      <c r="T17" s="102"/>
    </row>
    <row r="18" spans="1:20" s="103" customFormat="1" ht="21" customHeight="1" x14ac:dyDescent="0.15">
      <c r="A18" s="106"/>
      <c r="B18" s="259"/>
      <c r="C18" s="260"/>
      <c r="D18" s="260"/>
      <c r="E18" s="260"/>
      <c r="F18" s="261"/>
      <c r="G18" s="2" t="str">
        <f>IF(LEN(B18)=0,"",IF(40-LEN(B18)&gt;0,"残り" &amp; 40-LEN(B18) &amp; "文字",IF(40-LEN(B18)=0,"","文字数がオーバーしています")))</f>
        <v/>
      </c>
      <c r="H18" s="100"/>
      <c r="I18" s="101"/>
      <c r="J18" s="7" t="s">
        <v>86</v>
      </c>
      <c r="K18" s="100"/>
      <c r="L18" s="100"/>
      <c r="M18" s="102"/>
      <c r="N18" s="102"/>
      <c r="O18" s="102"/>
      <c r="P18" s="102"/>
      <c r="Q18" s="102"/>
      <c r="R18" s="102"/>
      <c r="S18" s="75"/>
      <c r="T18" s="102"/>
    </row>
    <row r="19" spans="1:20" s="103" customFormat="1" ht="65.099999999999994" customHeight="1" x14ac:dyDescent="0.15">
      <c r="A19" s="106"/>
      <c r="B19" s="262"/>
      <c r="C19" s="262"/>
      <c r="D19" s="262"/>
      <c r="E19" s="262"/>
      <c r="F19" s="263"/>
      <c r="G19" s="2" t="str">
        <f>IF(LEN(B19)=0,"",IF(256-LEN(B19)&gt;0,"残り" &amp; 256-LEN(B19) &amp; "文字",IF(256-LEN(B19)=0,"","文字数がオーバーしています")))</f>
        <v/>
      </c>
      <c r="H19" s="100"/>
      <c r="I19" s="101"/>
      <c r="J19" s="7" t="s">
        <v>89</v>
      </c>
      <c r="K19" s="100"/>
      <c r="L19" s="100"/>
      <c r="M19" s="102"/>
      <c r="N19" s="102"/>
      <c r="O19" s="102"/>
      <c r="P19" s="102"/>
      <c r="Q19" s="102"/>
      <c r="R19" s="102"/>
      <c r="S19" s="75"/>
      <c r="T19" s="102"/>
    </row>
    <row r="20" spans="1:20" s="103" customFormat="1" ht="21" customHeight="1" x14ac:dyDescent="0.15">
      <c r="A20" s="106"/>
      <c r="B20" s="259"/>
      <c r="C20" s="260"/>
      <c r="D20" s="260"/>
      <c r="E20" s="260"/>
      <c r="F20" s="261"/>
      <c r="G20" s="2" t="str">
        <f>IF(LEN(B20)=0,"",IF(40-LEN(B20)&gt;0,"残り" &amp; 40-LEN(B20) &amp; "文字",IF(40-LEN(B20)=0,"","文字数がオーバーしています")))</f>
        <v/>
      </c>
      <c r="H20" s="100"/>
      <c r="I20" s="101"/>
      <c r="J20" s="7" t="s">
        <v>87</v>
      </c>
      <c r="K20" s="100"/>
      <c r="L20" s="100"/>
      <c r="M20" s="102"/>
      <c r="N20" s="102"/>
      <c r="O20" s="102"/>
      <c r="P20" s="102"/>
      <c r="Q20" s="102"/>
      <c r="R20" s="102"/>
      <c r="S20" s="75"/>
      <c r="T20" s="102"/>
    </row>
    <row r="21" spans="1:20" s="103" customFormat="1" ht="65.099999999999994" customHeight="1" thickBot="1" x14ac:dyDescent="0.2">
      <c r="A21" s="104"/>
      <c r="B21" s="264"/>
      <c r="C21" s="264"/>
      <c r="D21" s="264"/>
      <c r="E21" s="264"/>
      <c r="F21" s="265"/>
      <c r="G21" s="2" t="str">
        <f>IF(LEN(B21)=0,"",IF(256-LEN(B21)&gt;0,"残り" &amp; 256-LEN(B21) &amp; "文字",IF(256-LEN(B21)=0,"","文字数がオーバーしています")))</f>
        <v/>
      </c>
      <c r="H21" s="100"/>
      <c r="I21" s="101"/>
      <c r="J21" s="7" t="s">
        <v>90</v>
      </c>
      <c r="K21" s="100"/>
      <c r="L21" s="100"/>
      <c r="M21" s="102"/>
      <c r="N21" s="102"/>
      <c r="O21" s="102"/>
      <c r="P21" s="102"/>
      <c r="Q21" s="102"/>
      <c r="R21" s="102"/>
      <c r="S21" s="75"/>
      <c r="T21" s="102"/>
    </row>
    <row r="22" spans="1:20" ht="18" customHeight="1" thickTop="1" x14ac:dyDescent="0.15">
      <c r="A22" s="287">
        <v>2</v>
      </c>
      <c r="B22" s="289" t="s">
        <v>172</v>
      </c>
      <c r="C22" s="290"/>
      <c r="D22" s="290"/>
      <c r="E22" s="290"/>
      <c r="F22" s="291"/>
      <c r="H22" s="75"/>
      <c r="I22" s="54"/>
      <c r="J22" s="7" t="s">
        <v>67</v>
      </c>
      <c r="K22" s="7"/>
      <c r="L22" s="75"/>
      <c r="M22" s="75"/>
      <c r="N22" s="75"/>
      <c r="O22" s="75"/>
      <c r="P22" s="75"/>
      <c r="Q22" s="75"/>
      <c r="R22" s="75"/>
      <c r="S22" s="75"/>
      <c r="T22" s="75" t="s">
        <v>71</v>
      </c>
    </row>
    <row r="23" spans="1:20" s="85" customFormat="1" ht="30" customHeight="1" thickBot="1" x14ac:dyDescent="0.2">
      <c r="A23" s="288"/>
      <c r="B23" s="272" t="s">
        <v>171</v>
      </c>
      <c r="C23" s="273"/>
      <c r="D23" s="292" t="s">
        <v>96</v>
      </c>
      <c r="E23" s="292"/>
      <c r="F23" s="124" t="str">
        <f>IF(COUNT(P27:Q35) &gt; 0,COUNT(P27:P35) &amp; "／" &amp; COUNT(P27:Q35),"")</f>
        <v/>
      </c>
      <c r="G23" s="80"/>
      <c r="H23" s="81"/>
      <c r="I23" s="82"/>
      <c r="J23" s="83" t="s">
        <v>72</v>
      </c>
      <c r="K23" s="81">
        <v>2</v>
      </c>
      <c r="L23" s="81">
        <v>542</v>
      </c>
      <c r="M23" s="84"/>
      <c r="N23" s="84"/>
      <c r="O23" s="84"/>
      <c r="P23" s="84"/>
      <c r="Q23" s="84"/>
      <c r="R23" s="84"/>
      <c r="S23" s="75"/>
      <c r="T23" s="84"/>
    </row>
    <row r="24" spans="1:20" x14ac:dyDescent="0.15">
      <c r="A24" s="91"/>
      <c r="B24" s="92" t="s">
        <v>163</v>
      </c>
      <c r="C24" s="279" t="str">
        <f>IF((MIN(I27:I29)=0),"標準項目の「あり」「なし」を選択してください","")</f>
        <v>標準項目の「あり」「なし」を選択してください</v>
      </c>
      <c r="D24" s="279"/>
      <c r="E24" s="279"/>
      <c r="F24" s="280"/>
      <c r="H24" s="75"/>
      <c r="I24" s="54"/>
      <c r="J24" s="7" t="s">
        <v>75</v>
      </c>
      <c r="K24" s="7">
        <v>1</v>
      </c>
      <c r="L24" s="75">
        <v>17387</v>
      </c>
      <c r="M24" s="75"/>
      <c r="N24" s="75"/>
      <c r="O24" s="75"/>
      <c r="P24" s="75"/>
      <c r="Q24" s="75"/>
      <c r="R24" s="75"/>
      <c r="S24" s="75"/>
      <c r="T24" s="75"/>
    </row>
    <row r="25" spans="1:20" s="96" customFormat="1" ht="37.5" customHeight="1" x14ac:dyDescent="0.15">
      <c r="A25" s="93" t="s">
        <v>68</v>
      </c>
      <c r="B25" s="266" t="s">
        <v>173</v>
      </c>
      <c r="C25" s="267"/>
      <c r="D25" s="268" t="str">
        <f xml:space="preserve"> "評点（" &amp; REPT("○",COUNT(P27:P29)) &amp; REPT("●",COUNT(Q27:Q29)) &amp; "）"</f>
        <v>評点（）</v>
      </c>
      <c r="E25" s="268"/>
      <c r="F25" s="113" t="str">
        <f>IF(COUNT(R27:R29)&gt;0,"・非該当" &amp; COUNT(R27:R29),"")</f>
        <v/>
      </c>
      <c r="G25" s="80"/>
      <c r="H25" s="94"/>
      <c r="I25" s="95" t="str">
        <f>IF(MIN(I27:I29)=0,"",IF(COUNT(P27:Q29)=0,"-",IF(COUNT(P27:Q29)=COUNT(P27:P29),"A",IF(COUNT(P27:P29)=0,"C","B"))))</f>
        <v/>
      </c>
      <c r="J25" s="7" t="s">
        <v>62</v>
      </c>
      <c r="K25" s="95"/>
      <c r="L25" s="94"/>
      <c r="M25" s="94"/>
      <c r="N25" s="94"/>
      <c r="O25" s="94"/>
      <c r="P25" s="94"/>
      <c r="Q25" s="94"/>
      <c r="R25" s="94"/>
      <c r="S25" s="75"/>
      <c r="T25" s="94"/>
    </row>
    <row r="26" spans="1:20" x14ac:dyDescent="0.15">
      <c r="A26" s="91"/>
      <c r="B26" s="107" t="s">
        <v>63</v>
      </c>
      <c r="C26" s="269" t="s">
        <v>64</v>
      </c>
      <c r="D26" s="270"/>
      <c r="E26" s="270"/>
      <c r="F26" s="271"/>
      <c r="H26" s="75"/>
      <c r="I26" s="54"/>
      <c r="J26" s="7" t="s">
        <v>65</v>
      </c>
      <c r="K26" s="7"/>
      <c r="L26" s="75"/>
      <c r="M26" s="75"/>
      <c r="N26" s="75"/>
      <c r="O26" s="75"/>
      <c r="P26" s="75"/>
      <c r="Q26" s="75"/>
      <c r="R26" s="75"/>
      <c r="S26" s="75"/>
      <c r="T26" s="75"/>
    </row>
    <row r="27" spans="1:20" ht="37.5" customHeight="1" x14ac:dyDescent="0.15">
      <c r="A27" s="91"/>
      <c r="B27" s="97"/>
      <c r="C27" s="272" t="s">
        <v>174</v>
      </c>
      <c r="D27" s="273"/>
      <c r="E27" s="274"/>
      <c r="F27" s="98"/>
      <c r="G27" s="80"/>
      <c r="H27" s="75"/>
      <c r="I27" s="54">
        <v>0</v>
      </c>
      <c r="J27" s="7" t="s">
        <v>66</v>
      </c>
      <c r="K27" s="7">
        <v>1</v>
      </c>
      <c r="L27" s="75">
        <v>59876</v>
      </c>
      <c r="M27" s="75"/>
      <c r="N27" s="75"/>
      <c r="O27" s="75"/>
      <c r="P27" s="75" t="str">
        <f>IF(I27=3,1,"")</f>
        <v/>
      </c>
      <c r="Q27" s="75" t="str">
        <f>IF(I27=2,1,"")</f>
        <v/>
      </c>
      <c r="R27" s="75" t="str">
        <f>IF(I27=1,1,"")</f>
        <v/>
      </c>
      <c r="S27" s="75"/>
      <c r="T27" s="75"/>
    </row>
    <row r="28" spans="1:20" ht="37.5" customHeight="1" x14ac:dyDescent="0.15">
      <c r="A28" s="91"/>
      <c r="B28" s="97"/>
      <c r="C28" s="272" t="s">
        <v>175</v>
      </c>
      <c r="D28" s="273"/>
      <c r="E28" s="274"/>
      <c r="F28" s="98"/>
      <c r="G28" s="80"/>
      <c r="H28" s="75"/>
      <c r="I28" s="54">
        <v>0</v>
      </c>
      <c r="J28" s="7" t="s">
        <v>66</v>
      </c>
      <c r="K28" s="7">
        <v>2</v>
      </c>
      <c r="L28" s="75">
        <v>59877</v>
      </c>
      <c r="M28" s="75"/>
      <c r="N28" s="75"/>
      <c r="O28" s="75"/>
      <c r="P28" s="75" t="str">
        <f>IF(I28=3,1,"")</f>
        <v/>
      </c>
      <c r="Q28" s="75" t="str">
        <f>IF(I28=2,1,"")</f>
        <v/>
      </c>
      <c r="R28" s="75" t="str">
        <f>IF(I28=1,1,"")</f>
        <v/>
      </c>
      <c r="S28" s="75"/>
      <c r="T28" s="75"/>
    </row>
    <row r="29" spans="1:20" ht="37.5" customHeight="1" thickBot="1" x14ac:dyDescent="0.2">
      <c r="A29" s="91"/>
      <c r="B29" s="97"/>
      <c r="C29" s="272" t="s">
        <v>176</v>
      </c>
      <c r="D29" s="273"/>
      <c r="E29" s="274"/>
      <c r="F29" s="98"/>
      <c r="G29" s="80"/>
      <c r="H29" s="75"/>
      <c r="I29" s="54">
        <v>0</v>
      </c>
      <c r="J29" s="7" t="s">
        <v>66</v>
      </c>
      <c r="K29" s="7">
        <v>3</v>
      </c>
      <c r="L29" s="75">
        <v>59878</v>
      </c>
      <c r="M29" s="75"/>
      <c r="N29" s="75"/>
      <c r="O29" s="75"/>
      <c r="P29" s="75" t="str">
        <f>IF(I29=3,1,"")</f>
        <v/>
      </c>
      <c r="Q29" s="75" t="str">
        <f>IF(I29=2,1,"")</f>
        <v/>
      </c>
      <c r="R29" s="75" t="str">
        <f>IF(I29=1,1,"")</f>
        <v/>
      </c>
      <c r="S29" s="75"/>
      <c r="T29" s="75"/>
    </row>
    <row r="30" spans="1:20" x14ac:dyDescent="0.15">
      <c r="A30" s="91"/>
      <c r="B30" s="92" t="s">
        <v>177</v>
      </c>
      <c r="C30" s="279" t="str">
        <f>IF((MIN(I33:I35)=0),"標準項目の「あり」「なし」を選択してください","")</f>
        <v>標準項目の「あり」「なし」を選択してください</v>
      </c>
      <c r="D30" s="279"/>
      <c r="E30" s="279"/>
      <c r="F30" s="280"/>
      <c r="H30" s="75"/>
      <c r="I30" s="54"/>
      <c r="J30" s="7" t="s">
        <v>75</v>
      </c>
      <c r="K30" s="7">
        <v>2</v>
      </c>
      <c r="L30" s="75">
        <v>17388</v>
      </c>
      <c r="M30" s="75"/>
      <c r="N30" s="75"/>
      <c r="O30" s="75"/>
      <c r="P30" s="75"/>
      <c r="Q30" s="75"/>
      <c r="R30" s="75"/>
      <c r="S30" s="75"/>
      <c r="T30" s="75"/>
    </row>
    <row r="31" spans="1:20" s="96" customFormat="1" ht="37.5" customHeight="1" x14ac:dyDescent="0.15">
      <c r="A31" s="93" t="s">
        <v>68</v>
      </c>
      <c r="B31" s="266" t="s">
        <v>178</v>
      </c>
      <c r="C31" s="267"/>
      <c r="D31" s="268" t="str">
        <f xml:space="preserve"> "評点（" &amp; REPT("○",COUNT(P33:P35)) &amp; REPT("●",COUNT(Q33:Q35)) &amp; "）"</f>
        <v>評点（）</v>
      </c>
      <c r="E31" s="268"/>
      <c r="F31" s="113" t="str">
        <f>IF(COUNT(R33:R35)&gt;0,"・非該当" &amp; COUNT(R33:R35),"")</f>
        <v/>
      </c>
      <c r="G31" s="80"/>
      <c r="H31" s="94"/>
      <c r="I31" s="95" t="str">
        <f>IF(MIN(I33:I35)=0,"",IF(COUNT(P33:Q35)=0,"-",IF(COUNT(P33:Q35)=COUNT(P33:P35),"A",IF(COUNT(P33:P35)=0,"C","B"))))</f>
        <v/>
      </c>
      <c r="J31" s="7" t="s">
        <v>62</v>
      </c>
      <c r="K31" s="95"/>
      <c r="L31" s="94"/>
      <c r="M31" s="94"/>
      <c r="N31" s="94"/>
      <c r="O31" s="94"/>
      <c r="P31" s="94"/>
      <c r="Q31" s="94"/>
      <c r="R31" s="94"/>
      <c r="S31" s="75"/>
      <c r="T31" s="94"/>
    </row>
    <row r="32" spans="1:20" x14ac:dyDescent="0.15">
      <c r="A32" s="91"/>
      <c r="B32" s="107" t="s">
        <v>63</v>
      </c>
      <c r="C32" s="269" t="s">
        <v>64</v>
      </c>
      <c r="D32" s="270"/>
      <c r="E32" s="270"/>
      <c r="F32" s="271"/>
      <c r="H32" s="75"/>
      <c r="I32" s="54"/>
      <c r="J32" s="7" t="s">
        <v>65</v>
      </c>
      <c r="K32" s="7"/>
      <c r="L32" s="75"/>
      <c r="M32" s="75"/>
      <c r="N32" s="75"/>
      <c r="O32" s="75"/>
      <c r="P32" s="75"/>
      <c r="Q32" s="75"/>
      <c r="R32" s="75"/>
      <c r="S32" s="75"/>
      <c r="T32" s="75"/>
    </row>
    <row r="33" spans="1:20" ht="37.5" customHeight="1" x14ac:dyDescent="0.15">
      <c r="A33" s="91"/>
      <c r="B33" s="97"/>
      <c r="C33" s="272" t="s">
        <v>179</v>
      </c>
      <c r="D33" s="273"/>
      <c r="E33" s="274"/>
      <c r="F33" s="98"/>
      <c r="G33" s="80"/>
      <c r="H33" s="75"/>
      <c r="I33" s="54">
        <v>0</v>
      </c>
      <c r="J33" s="7" t="s">
        <v>66</v>
      </c>
      <c r="K33" s="7">
        <v>1</v>
      </c>
      <c r="L33" s="75">
        <v>59879</v>
      </c>
      <c r="M33" s="75"/>
      <c r="N33" s="75"/>
      <c r="O33" s="75"/>
      <c r="P33" s="75" t="str">
        <f>IF(I33=3,1,"")</f>
        <v/>
      </c>
      <c r="Q33" s="75" t="str">
        <f>IF(I33=2,1,"")</f>
        <v/>
      </c>
      <c r="R33" s="75" t="str">
        <f>IF(I33=1,1,"")</f>
        <v/>
      </c>
      <c r="S33" s="75"/>
      <c r="T33" s="75"/>
    </row>
    <row r="34" spans="1:20" ht="37.5" customHeight="1" x14ac:dyDescent="0.15">
      <c r="A34" s="91"/>
      <c r="B34" s="97"/>
      <c r="C34" s="272" t="s">
        <v>180</v>
      </c>
      <c r="D34" s="273"/>
      <c r="E34" s="274"/>
      <c r="F34" s="98"/>
      <c r="G34" s="80"/>
      <c r="H34" s="75"/>
      <c r="I34" s="54">
        <v>0</v>
      </c>
      <c r="J34" s="7" t="s">
        <v>66</v>
      </c>
      <c r="K34" s="7">
        <v>2</v>
      </c>
      <c r="L34" s="75">
        <v>59880</v>
      </c>
      <c r="M34" s="75"/>
      <c r="N34" s="75"/>
      <c r="O34" s="75"/>
      <c r="P34" s="75" t="str">
        <f>IF(I34=3,1,"")</f>
        <v/>
      </c>
      <c r="Q34" s="75" t="str">
        <f>IF(I34=2,1,"")</f>
        <v/>
      </c>
      <c r="R34" s="75" t="str">
        <f>IF(I34=1,1,"")</f>
        <v/>
      </c>
      <c r="S34" s="75"/>
      <c r="T34" s="75"/>
    </row>
    <row r="35" spans="1:20" ht="37.5" customHeight="1" thickBot="1" x14ac:dyDescent="0.2">
      <c r="A35" s="91"/>
      <c r="B35" s="97"/>
      <c r="C35" s="272" t="s">
        <v>181</v>
      </c>
      <c r="D35" s="273"/>
      <c r="E35" s="274"/>
      <c r="F35" s="98"/>
      <c r="G35" s="80"/>
      <c r="H35" s="75"/>
      <c r="I35" s="54">
        <v>0</v>
      </c>
      <c r="J35" s="7" t="s">
        <v>66</v>
      </c>
      <c r="K35" s="7">
        <v>3</v>
      </c>
      <c r="L35" s="75">
        <v>59881</v>
      </c>
      <c r="M35" s="75"/>
      <c r="N35" s="75"/>
      <c r="O35" s="75"/>
      <c r="P35" s="75" t="str">
        <f>IF(I35=3,1,"")</f>
        <v/>
      </c>
      <c r="Q35" s="75" t="str">
        <f>IF(I35=2,1,"")</f>
        <v/>
      </c>
      <c r="R35" s="75" t="str">
        <f>IF(I35=1,1,"")</f>
        <v/>
      </c>
      <c r="S35" s="75"/>
      <c r="T35" s="75"/>
    </row>
    <row r="36" spans="1:20" ht="20.25" customHeight="1" x14ac:dyDescent="0.15">
      <c r="A36" s="99"/>
      <c r="B36" s="275" t="s">
        <v>182</v>
      </c>
      <c r="C36" s="276"/>
      <c r="D36" s="277" t="str">
        <f>IF(AND(LEN(SBcase1_2)&lt;&gt;0,COUNT(R27:R35)=6),SBcheckB_2,(IF(LEN(SBcheckA_2)&lt;&gt;0,SBcheckA_2, SBcheckB_2)))</f>
        <v>サブカテゴリー2の講評を入力してください</v>
      </c>
      <c r="E36" s="277"/>
      <c r="F36" s="278"/>
      <c r="H36" s="75"/>
      <c r="I36" s="54"/>
      <c r="J36" s="7" t="s">
        <v>67</v>
      </c>
      <c r="K36" s="7"/>
      <c r="L36" s="75"/>
      <c r="M36" s="75"/>
      <c r="N36" s="75"/>
      <c r="O36" s="75"/>
      <c r="P36" s="75"/>
      <c r="Q36" s="75"/>
      <c r="R36" s="75"/>
      <c r="S36" s="75"/>
      <c r="T36" s="75"/>
    </row>
    <row r="37" spans="1:20" s="103" customFormat="1" ht="21" customHeight="1" x14ac:dyDescent="0.15">
      <c r="A37" s="105"/>
      <c r="B37" s="253"/>
      <c r="C37" s="254"/>
      <c r="D37" s="254"/>
      <c r="E37" s="254"/>
      <c r="F37" s="255"/>
      <c r="G37" s="2" t="str">
        <f>IF(LEN(B37)=0,"",IF(40-LEN(B37)&gt;0,"残り" &amp; 40-LEN(B37) &amp; "文字",IF(40-LEN(B37)=0,"","文字数がオーバーしています")))</f>
        <v/>
      </c>
      <c r="H37" s="100"/>
      <c r="I37" s="101"/>
      <c r="J37" s="7" t="s">
        <v>85</v>
      </c>
      <c r="K37" s="100"/>
      <c r="L37" s="100"/>
      <c r="M37" s="102"/>
      <c r="N37" s="102"/>
      <c r="O37" s="102"/>
      <c r="P37" s="102"/>
      <c r="Q37" s="102"/>
      <c r="R37" s="102"/>
      <c r="S37" s="75"/>
      <c r="T37" s="102"/>
    </row>
    <row r="38" spans="1:20" s="103" customFormat="1" ht="65.099999999999994" customHeight="1" x14ac:dyDescent="0.15">
      <c r="A38" s="106"/>
      <c r="B38" s="256"/>
      <c r="C38" s="257"/>
      <c r="D38" s="257"/>
      <c r="E38" s="257"/>
      <c r="F38" s="258"/>
      <c r="G38" s="2" t="str">
        <f>IF(LEN(B38)=0,"",IF(256-LEN(B38)&gt;0,"残り" &amp; 256-LEN(B38) &amp; "文字",IF(256-LEN(B38)=0,"","文字数がオーバーしています")))</f>
        <v/>
      </c>
      <c r="H38" s="100"/>
      <c r="I38" s="101"/>
      <c r="J38" s="7" t="s">
        <v>88</v>
      </c>
      <c r="K38" s="100"/>
      <c r="L38" s="100"/>
      <c r="M38" s="102"/>
      <c r="N38" s="102"/>
      <c r="O38" s="102"/>
      <c r="P38" s="102"/>
      <c r="Q38" s="102"/>
      <c r="R38" s="102"/>
      <c r="S38" s="75"/>
      <c r="T38" s="102"/>
    </row>
    <row r="39" spans="1:20" s="103" customFormat="1" ht="21" customHeight="1" x14ac:dyDescent="0.15">
      <c r="A39" s="106"/>
      <c r="B39" s="259"/>
      <c r="C39" s="260"/>
      <c r="D39" s="260"/>
      <c r="E39" s="260"/>
      <c r="F39" s="261"/>
      <c r="G39" s="2" t="str">
        <f>IF(LEN(B39)=0,"",IF(40-LEN(B39)&gt;0,"残り" &amp; 40-LEN(B39) &amp; "文字",IF(40-LEN(B39)=0,"","文字数がオーバーしています")))</f>
        <v/>
      </c>
      <c r="H39" s="100"/>
      <c r="I39" s="101"/>
      <c r="J39" s="7" t="s">
        <v>86</v>
      </c>
      <c r="K39" s="100"/>
      <c r="L39" s="100"/>
      <c r="M39" s="102"/>
      <c r="N39" s="102"/>
      <c r="O39" s="102"/>
      <c r="P39" s="102"/>
      <c r="Q39" s="102"/>
      <c r="R39" s="102"/>
      <c r="S39" s="75"/>
      <c r="T39" s="102"/>
    </row>
    <row r="40" spans="1:20" s="103" customFormat="1" ht="65.099999999999994" customHeight="1" x14ac:dyDescent="0.15">
      <c r="A40" s="106"/>
      <c r="B40" s="262"/>
      <c r="C40" s="262"/>
      <c r="D40" s="262"/>
      <c r="E40" s="262"/>
      <c r="F40" s="263"/>
      <c r="G40" s="2" t="str">
        <f>IF(LEN(B40)=0,"",IF(256-LEN(B40)&gt;0,"残り" &amp; 256-LEN(B40) &amp; "文字",IF(256-LEN(B40)=0,"","文字数がオーバーしています")))</f>
        <v/>
      </c>
      <c r="H40" s="100"/>
      <c r="I40" s="101"/>
      <c r="J40" s="7" t="s">
        <v>89</v>
      </c>
      <c r="K40" s="100"/>
      <c r="L40" s="100"/>
      <c r="M40" s="102"/>
      <c r="N40" s="102"/>
      <c r="O40" s="102"/>
      <c r="P40" s="102"/>
      <c r="Q40" s="102"/>
      <c r="R40" s="102"/>
      <c r="S40" s="75"/>
      <c r="T40" s="102"/>
    </row>
    <row r="41" spans="1:20" s="103" customFormat="1" ht="21" customHeight="1" x14ac:dyDescent="0.15">
      <c r="A41" s="106"/>
      <c r="B41" s="259"/>
      <c r="C41" s="260"/>
      <c r="D41" s="260"/>
      <c r="E41" s="260"/>
      <c r="F41" s="261"/>
      <c r="G41" s="2" t="str">
        <f>IF(LEN(B41)=0,"",IF(40-LEN(B41)&gt;0,"残り" &amp; 40-LEN(B41) &amp; "文字",IF(40-LEN(B41)=0,"","文字数がオーバーしています")))</f>
        <v/>
      </c>
      <c r="H41" s="100"/>
      <c r="I41" s="101"/>
      <c r="J41" s="7" t="s">
        <v>87</v>
      </c>
      <c r="K41" s="100"/>
      <c r="L41" s="100"/>
      <c r="M41" s="102"/>
      <c r="N41" s="102"/>
      <c r="O41" s="102"/>
      <c r="P41" s="102"/>
      <c r="Q41" s="102"/>
      <c r="R41" s="102"/>
      <c r="S41" s="75"/>
      <c r="T41" s="102"/>
    </row>
    <row r="42" spans="1:20" s="103" customFormat="1" ht="65.099999999999994" customHeight="1" thickBot="1" x14ac:dyDescent="0.2">
      <c r="A42" s="104"/>
      <c r="B42" s="264"/>
      <c r="C42" s="264"/>
      <c r="D42" s="264"/>
      <c r="E42" s="264"/>
      <c r="F42" s="265"/>
      <c r="G42" s="2" t="str">
        <f>IF(LEN(B42)=0,"",IF(256-LEN(B42)&gt;0,"残り" &amp; 256-LEN(B42) &amp; "文字",IF(256-LEN(B42)=0,"","文字数がオーバーしています")))</f>
        <v/>
      </c>
      <c r="H42" s="100"/>
      <c r="I42" s="101"/>
      <c r="J42" s="7" t="s">
        <v>90</v>
      </c>
      <c r="K42" s="100"/>
      <c r="L42" s="100"/>
      <c r="M42" s="102"/>
      <c r="N42" s="102"/>
      <c r="O42" s="102"/>
      <c r="P42" s="102"/>
      <c r="Q42" s="102"/>
      <c r="R42" s="102"/>
      <c r="S42" s="75"/>
      <c r="T42" s="102"/>
    </row>
    <row r="43" spans="1:20" ht="18" customHeight="1" thickTop="1" x14ac:dyDescent="0.15">
      <c r="A43" s="287">
        <v>3</v>
      </c>
      <c r="B43" s="289" t="s">
        <v>184</v>
      </c>
      <c r="C43" s="290"/>
      <c r="D43" s="290"/>
      <c r="E43" s="290"/>
      <c r="F43" s="291"/>
      <c r="H43" s="75"/>
      <c r="I43" s="54"/>
      <c r="J43" s="7" t="s">
        <v>67</v>
      </c>
      <c r="K43" s="7"/>
      <c r="L43" s="75"/>
      <c r="M43" s="75"/>
      <c r="N43" s="75"/>
      <c r="O43" s="75"/>
      <c r="P43" s="75"/>
      <c r="Q43" s="75"/>
      <c r="R43" s="75"/>
      <c r="S43" s="75"/>
      <c r="T43" s="75" t="s">
        <v>71</v>
      </c>
    </row>
    <row r="44" spans="1:20" s="85" customFormat="1" ht="30" customHeight="1" thickBot="1" x14ac:dyDescent="0.2">
      <c r="A44" s="288"/>
      <c r="B44" s="272" t="s">
        <v>183</v>
      </c>
      <c r="C44" s="273"/>
      <c r="D44" s="292" t="s">
        <v>96</v>
      </c>
      <c r="E44" s="292"/>
      <c r="F44" s="124" t="str">
        <f>IF(COUNT(P48:Q68) &gt; 0,COUNT(P48:P68) &amp; "／" &amp; COUNT(P48:Q68),"")</f>
        <v/>
      </c>
      <c r="G44" s="80"/>
      <c r="H44" s="81"/>
      <c r="I44" s="82"/>
      <c r="J44" s="83" t="s">
        <v>72</v>
      </c>
      <c r="K44" s="81">
        <v>3</v>
      </c>
      <c r="L44" s="81">
        <v>558</v>
      </c>
      <c r="M44" s="84"/>
      <c r="N44" s="84"/>
      <c r="O44" s="84"/>
      <c r="P44" s="84"/>
      <c r="Q44" s="84"/>
      <c r="R44" s="84"/>
      <c r="S44" s="75"/>
      <c r="T44" s="84"/>
    </row>
    <row r="45" spans="1:20" x14ac:dyDescent="0.15">
      <c r="A45" s="91"/>
      <c r="B45" s="92" t="s">
        <v>163</v>
      </c>
      <c r="C45" s="279" t="str">
        <f>IF((MIN(I48:I50)=0),"標準項目の「あり」「なし」を選択してください","")</f>
        <v>標準項目の「あり」「なし」を選択してください</v>
      </c>
      <c r="D45" s="279"/>
      <c r="E45" s="279"/>
      <c r="F45" s="280"/>
      <c r="H45" s="75"/>
      <c r="I45" s="54"/>
      <c r="J45" s="7" t="s">
        <v>75</v>
      </c>
      <c r="K45" s="7">
        <v>1</v>
      </c>
      <c r="L45" s="75">
        <v>17389</v>
      </c>
      <c r="M45" s="75"/>
      <c r="N45" s="75"/>
      <c r="O45" s="75"/>
      <c r="P45" s="75"/>
      <c r="Q45" s="75"/>
      <c r="R45" s="75"/>
      <c r="S45" s="75"/>
      <c r="T45" s="75"/>
    </row>
    <row r="46" spans="1:20" s="96" customFormat="1" ht="37.5" customHeight="1" x14ac:dyDescent="0.15">
      <c r="A46" s="93" t="s">
        <v>68</v>
      </c>
      <c r="B46" s="266" t="s">
        <v>185</v>
      </c>
      <c r="C46" s="267"/>
      <c r="D46" s="268" t="str">
        <f xml:space="preserve"> "評点（" &amp; REPT("○",COUNT(P48:P50)) &amp; REPT("●",COUNT(Q48:Q50)) &amp; "）"</f>
        <v>評点（）</v>
      </c>
      <c r="E46" s="268"/>
      <c r="F46" s="113" t="str">
        <f>IF(COUNT(R48:R50)&gt;0,"・非該当" &amp; COUNT(R48:R50),"")</f>
        <v/>
      </c>
      <c r="G46" s="80"/>
      <c r="H46" s="94"/>
      <c r="I46" s="95" t="str">
        <f>IF(MIN(I48:I50)=0,"",IF(COUNT(P48:Q50)=0,"-",IF(COUNT(P48:Q50)=COUNT(P48:P50),"A",IF(COUNT(P48:P50)=0,"C","B"))))</f>
        <v/>
      </c>
      <c r="J46" s="7" t="s">
        <v>62</v>
      </c>
      <c r="K46" s="95"/>
      <c r="L46" s="94"/>
      <c r="M46" s="94"/>
      <c r="N46" s="94"/>
      <c r="O46" s="94"/>
      <c r="P46" s="94"/>
      <c r="Q46" s="94"/>
      <c r="R46" s="94"/>
      <c r="S46" s="75"/>
      <c r="T46" s="94"/>
    </row>
    <row r="47" spans="1:20" x14ac:dyDescent="0.15">
      <c r="A47" s="91"/>
      <c r="B47" s="107" t="s">
        <v>63</v>
      </c>
      <c r="C47" s="269" t="s">
        <v>64</v>
      </c>
      <c r="D47" s="270"/>
      <c r="E47" s="270"/>
      <c r="F47" s="271"/>
      <c r="H47" s="75"/>
      <c r="I47" s="54"/>
      <c r="J47" s="7" t="s">
        <v>65</v>
      </c>
      <c r="K47" s="7"/>
      <c r="L47" s="75"/>
      <c r="M47" s="75"/>
      <c r="N47" s="75"/>
      <c r="O47" s="75"/>
      <c r="P47" s="75"/>
      <c r="Q47" s="75"/>
      <c r="R47" s="75"/>
      <c r="S47" s="75"/>
      <c r="T47" s="75"/>
    </row>
    <row r="48" spans="1:20" ht="37.5" customHeight="1" x14ac:dyDescent="0.15">
      <c r="A48" s="91"/>
      <c r="B48" s="97"/>
      <c r="C48" s="272" t="s">
        <v>186</v>
      </c>
      <c r="D48" s="273"/>
      <c r="E48" s="274"/>
      <c r="F48" s="98"/>
      <c r="G48" s="80"/>
      <c r="H48" s="75"/>
      <c r="I48" s="54">
        <v>0</v>
      </c>
      <c r="J48" s="7" t="s">
        <v>66</v>
      </c>
      <c r="K48" s="7">
        <v>1</v>
      </c>
      <c r="L48" s="75">
        <v>59882</v>
      </c>
      <c r="M48" s="75"/>
      <c r="N48" s="75"/>
      <c r="O48" s="75"/>
      <c r="P48" s="75" t="str">
        <f>IF(I48=3,1,"")</f>
        <v/>
      </c>
      <c r="Q48" s="75" t="str">
        <f>IF(I48=2,1,"")</f>
        <v/>
      </c>
      <c r="R48" s="75" t="str">
        <f>IF(I48=1,1,"")</f>
        <v/>
      </c>
      <c r="S48" s="75"/>
      <c r="T48" s="75"/>
    </row>
    <row r="49" spans="1:20" ht="37.5" customHeight="1" x14ac:dyDescent="0.15">
      <c r="A49" s="91"/>
      <c r="B49" s="97"/>
      <c r="C49" s="272" t="s">
        <v>187</v>
      </c>
      <c r="D49" s="273"/>
      <c r="E49" s="274"/>
      <c r="F49" s="98"/>
      <c r="G49" s="80"/>
      <c r="H49" s="75"/>
      <c r="I49" s="54">
        <v>0</v>
      </c>
      <c r="J49" s="7" t="s">
        <v>66</v>
      </c>
      <c r="K49" s="7">
        <v>2</v>
      </c>
      <c r="L49" s="75">
        <v>59883</v>
      </c>
      <c r="M49" s="75"/>
      <c r="N49" s="75"/>
      <c r="O49" s="75"/>
      <c r="P49" s="75" t="str">
        <f>IF(I49=3,1,"")</f>
        <v/>
      </c>
      <c r="Q49" s="75" t="str">
        <f>IF(I49=2,1,"")</f>
        <v/>
      </c>
      <c r="R49" s="75" t="str">
        <f>IF(I49=1,1,"")</f>
        <v/>
      </c>
      <c r="S49" s="75"/>
      <c r="T49" s="75"/>
    </row>
    <row r="50" spans="1:20" ht="37.5" customHeight="1" thickBot="1" x14ac:dyDescent="0.2">
      <c r="A50" s="91"/>
      <c r="B50" s="97"/>
      <c r="C50" s="272" t="s">
        <v>188</v>
      </c>
      <c r="D50" s="273"/>
      <c r="E50" s="274"/>
      <c r="F50" s="98"/>
      <c r="G50" s="80"/>
      <c r="H50" s="75"/>
      <c r="I50" s="54">
        <v>0</v>
      </c>
      <c r="J50" s="7" t="s">
        <v>66</v>
      </c>
      <c r="K50" s="7">
        <v>3</v>
      </c>
      <c r="L50" s="75">
        <v>59884</v>
      </c>
      <c r="M50" s="75"/>
      <c r="N50" s="75"/>
      <c r="O50" s="75"/>
      <c r="P50" s="75" t="str">
        <f>IF(I50=3,1,"")</f>
        <v/>
      </c>
      <c r="Q50" s="75" t="str">
        <f>IF(I50=2,1,"")</f>
        <v/>
      </c>
      <c r="R50" s="75" t="str">
        <f>IF(I50=1,1,"")</f>
        <v/>
      </c>
      <c r="S50" s="75"/>
      <c r="T50" s="75"/>
    </row>
    <row r="51" spans="1:20" x14ac:dyDescent="0.15">
      <c r="A51" s="91"/>
      <c r="B51" s="92" t="s">
        <v>177</v>
      </c>
      <c r="C51" s="279" t="str">
        <f>IF((MIN(I54:I58)=0),"標準項目の「あり」「なし」を選択してください","")</f>
        <v>標準項目の「あり」「なし」を選択してください</v>
      </c>
      <c r="D51" s="279"/>
      <c r="E51" s="279"/>
      <c r="F51" s="280"/>
      <c r="H51" s="75"/>
      <c r="I51" s="54"/>
      <c r="J51" s="7" t="s">
        <v>75</v>
      </c>
      <c r="K51" s="7">
        <v>2</v>
      </c>
      <c r="L51" s="75">
        <v>17390</v>
      </c>
      <c r="M51" s="75"/>
      <c r="N51" s="75"/>
      <c r="O51" s="75"/>
      <c r="P51" s="75"/>
      <c r="Q51" s="75"/>
      <c r="R51" s="75"/>
      <c r="S51" s="75"/>
      <c r="T51" s="75"/>
    </row>
    <row r="52" spans="1:20" s="96" customFormat="1" ht="37.5" customHeight="1" x14ac:dyDescent="0.15">
      <c r="A52" s="93" t="s">
        <v>68</v>
      </c>
      <c r="B52" s="266" t="s">
        <v>189</v>
      </c>
      <c r="C52" s="267"/>
      <c r="D52" s="268" t="str">
        <f xml:space="preserve"> "評点（" &amp; REPT("○",COUNT(P54:P58)) &amp; REPT("●",COUNT(Q54:Q58)) &amp; "）"</f>
        <v>評点（）</v>
      </c>
      <c r="E52" s="268"/>
      <c r="F52" s="113" t="str">
        <f>IF(COUNT(R54:R58)&gt;0,"・非該当" &amp; COUNT(R54:R58),"")</f>
        <v/>
      </c>
      <c r="G52" s="80"/>
      <c r="H52" s="94"/>
      <c r="I52" s="95" t="str">
        <f>IF(MIN(I54:I58)=0,"",IF(COUNT(P54:Q58)=0,"-",IF(COUNT(P54:Q58)=COUNT(P54:P58),"A",IF(COUNT(P54:P58)=0,"C","B"))))</f>
        <v/>
      </c>
      <c r="J52" s="7" t="s">
        <v>62</v>
      </c>
      <c r="K52" s="95"/>
      <c r="L52" s="94"/>
      <c r="M52" s="94"/>
      <c r="N52" s="94"/>
      <c r="O52" s="94"/>
      <c r="P52" s="94"/>
      <c r="Q52" s="94"/>
      <c r="R52" s="94"/>
      <c r="S52" s="75"/>
      <c r="T52" s="94"/>
    </row>
    <row r="53" spans="1:20" x14ac:dyDescent="0.15">
      <c r="A53" s="91"/>
      <c r="B53" s="107" t="s">
        <v>63</v>
      </c>
      <c r="C53" s="269" t="s">
        <v>64</v>
      </c>
      <c r="D53" s="270"/>
      <c r="E53" s="270"/>
      <c r="F53" s="271"/>
      <c r="H53" s="75"/>
      <c r="I53" s="54"/>
      <c r="J53" s="7" t="s">
        <v>65</v>
      </c>
      <c r="K53" s="7"/>
      <c r="L53" s="75"/>
      <c r="M53" s="75"/>
      <c r="N53" s="75"/>
      <c r="O53" s="75"/>
      <c r="P53" s="75"/>
      <c r="Q53" s="75"/>
      <c r="R53" s="75"/>
      <c r="S53" s="75"/>
      <c r="T53" s="75"/>
    </row>
    <row r="54" spans="1:20" ht="37.5" customHeight="1" x14ac:dyDescent="0.15">
      <c r="A54" s="91"/>
      <c r="B54" s="97"/>
      <c r="C54" s="272" t="s">
        <v>190</v>
      </c>
      <c r="D54" s="273"/>
      <c r="E54" s="274"/>
      <c r="F54" s="98"/>
      <c r="G54" s="80"/>
      <c r="H54" s="75"/>
      <c r="I54" s="54">
        <v>0</v>
      </c>
      <c r="J54" s="7" t="s">
        <v>66</v>
      </c>
      <c r="K54" s="7">
        <v>1</v>
      </c>
      <c r="L54" s="75">
        <v>59885</v>
      </c>
      <c r="M54" s="75"/>
      <c r="N54" s="75"/>
      <c r="O54" s="75"/>
      <c r="P54" s="75" t="str">
        <f>IF(I54=3,1,"")</f>
        <v/>
      </c>
      <c r="Q54" s="75" t="str">
        <f>IF(I54=2,1,"")</f>
        <v/>
      </c>
      <c r="R54" s="75" t="str">
        <f>IF(I54=1,1,"")</f>
        <v/>
      </c>
      <c r="S54" s="75"/>
      <c r="T54" s="75"/>
    </row>
    <row r="55" spans="1:20" ht="37.5" customHeight="1" x14ac:dyDescent="0.15">
      <c r="A55" s="91"/>
      <c r="B55" s="97"/>
      <c r="C55" s="272" t="s">
        <v>191</v>
      </c>
      <c r="D55" s="273"/>
      <c r="E55" s="274"/>
      <c r="F55" s="98"/>
      <c r="G55" s="80"/>
      <c r="H55" s="75"/>
      <c r="I55" s="54">
        <v>0</v>
      </c>
      <c r="J55" s="7" t="s">
        <v>66</v>
      </c>
      <c r="K55" s="7">
        <v>2</v>
      </c>
      <c r="L55" s="75">
        <v>59886</v>
      </c>
      <c r="M55" s="75"/>
      <c r="N55" s="75"/>
      <c r="O55" s="75"/>
      <c r="P55" s="75" t="str">
        <f>IF(I55=3,1,"")</f>
        <v/>
      </c>
      <c r="Q55" s="75" t="str">
        <f>IF(I55=2,1,"")</f>
        <v/>
      </c>
      <c r="R55" s="75" t="str">
        <f>IF(I55=1,1,"")</f>
        <v/>
      </c>
      <c r="S55" s="75"/>
      <c r="T55" s="75"/>
    </row>
    <row r="56" spans="1:20" ht="37.5" customHeight="1" x14ac:dyDescent="0.15">
      <c r="A56" s="91"/>
      <c r="B56" s="97"/>
      <c r="C56" s="272" t="s">
        <v>192</v>
      </c>
      <c r="D56" s="273"/>
      <c r="E56" s="274"/>
      <c r="F56" s="98"/>
      <c r="G56" s="80"/>
      <c r="H56" s="75"/>
      <c r="I56" s="54">
        <v>0</v>
      </c>
      <c r="J56" s="7" t="s">
        <v>66</v>
      </c>
      <c r="K56" s="7">
        <v>3</v>
      </c>
      <c r="L56" s="75">
        <v>59887</v>
      </c>
      <c r="M56" s="75"/>
      <c r="N56" s="75"/>
      <c r="O56" s="75"/>
      <c r="P56" s="75" t="str">
        <f>IF(I56=3,1,"")</f>
        <v/>
      </c>
      <c r="Q56" s="75" t="str">
        <f>IF(I56=2,1,"")</f>
        <v/>
      </c>
      <c r="R56" s="75" t="str">
        <f>IF(I56=1,1,"")</f>
        <v/>
      </c>
      <c r="S56" s="75"/>
      <c r="T56" s="75"/>
    </row>
    <row r="57" spans="1:20" ht="37.5" customHeight="1" x14ac:dyDescent="0.15">
      <c r="A57" s="91"/>
      <c r="B57" s="97"/>
      <c r="C57" s="272" t="s">
        <v>193</v>
      </c>
      <c r="D57" s="273"/>
      <c r="E57" s="274"/>
      <c r="F57" s="98"/>
      <c r="G57" s="80"/>
      <c r="H57" s="75"/>
      <c r="I57" s="54">
        <v>0</v>
      </c>
      <c r="J57" s="7" t="s">
        <v>66</v>
      </c>
      <c r="K57" s="7">
        <v>4</v>
      </c>
      <c r="L57" s="75">
        <v>59888</v>
      </c>
      <c r="M57" s="75"/>
      <c r="N57" s="75"/>
      <c r="O57" s="75"/>
      <c r="P57" s="75" t="str">
        <f>IF(I57=3,1,"")</f>
        <v/>
      </c>
      <c r="Q57" s="75" t="str">
        <f>IF(I57=2,1,"")</f>
        <v/>
      </c>
      <c r="R57" s="75" t="str">
        <f>IF(I57=1,1,"")</f>
        <v/>
      </c>
      <c r="S57" s="75"/>
      <c r="T57" s="75"/>
    </row>
    <row r="58" spans="1:20" ht="37.5" customHeight="1" thickBot="1" x14ac:dyDescent="0.2">
      <c r="A58" s="91"/>
      <c r="B58" s="97"/>
      <c r="C58" s="272" t="s">
        <v>194</v>
      </c>
      <c r="D58" s="273"/>
      <c r="E58" s="274"/>
      <c r="F58" s="98"/>
      <c r="G58" s="80"/>
      <c r="H58" s="75"/>
      <c r="I58" s="54">
        <v>0</v>
      </c>
      <c r="J58" s="7" t="s">
        <v>66</v>
      </c>
      <c r="K58" s="7">
        <v>5</v>
      </c>
      <c r="L58" s="75">
        <v>59889</v>
      </c>
      <c r="M58" s="75"/>
      <c r="N58" s="75"/>
      <c r="O58" s="75"/>
      <c r="P58" s="75" t="str">
        <f>IF(I58=3,1,"")</f>
        <v/>
      </c>
      <c r="Q58" s="75" t="str">
        <f>IF(I58=2,1,"")</f>
        <v/>
      </c>
      <c r="R58" s="75" t="str">
        <f>IF(I58=1,1,"")</f>
        <v/>
      </c>
      <c r="S58" s="75"/>
      <c r="T58" s="75"/>
    </row>
    <row r="59" spans="1:20" x14ac:dyDescent="0.15">
      <c r="A59" s="91"/>
      <c r="B59" s="92" t="s">
        <v>195</v>
      </c>
      <c r="C59" s="279" t="str">
        <f>IF((MIN(I62:I63)=0),"標準項目の「あり」「なし」を選択してください","")</f>
        <v>標準項目の「あり」「なし」を選択してください</v>
      </c>
      <c r="D59" s="279"/>
      <c r="E59" s="279"/>
      <c r="F59" s="280"/>
      <c r="H59" s="75"/>
      <c r="I59" s="54"/>
      <c r="J59" s="7" t="s">
        <v>75</v>
      </c>
      <c r="K59" s="7">
        <v>3</v>
      </c>
      <c r="L59" s="75">
        <v>17391</v>
      </c>
      <c r="M59" s="75"/>
      <c r="N59" s="75"/>
      <c r="O59" s="75"/>
      <c r="P59" s="75"/>
      <c r="Q59" s="75"/>
      <c r="R59" s="75"/>
      <c r="S59" s="75"/>
      <c r="T59" s="75"/>
    </row>
    <row r="60" spans="1:20" s="96" customFormat="1" ht="37.5" customHeight="1" x14ac:dyDescent="0.15">
      <c r="A60" s="93" t="s">
        <v>68</v>
      </c>
      <c r="B60" s="266" t="s">
        <v>196</v>
      </c>
      <c r="C60" s="267"/>
      <c r="D60" s="268" t="str">
        <f xml:space="preserve"> "評点（" &amp; REPT("○",COUNT(P62:P63)) &amp; REPT("●",COUNT(Q62:Q63)) &amp; "）"</f>
        <v>評点（）</v>
      </c>
      <c r="E60" s="268"/>
      <c r="F60" s="113" t="str">
        <f>IF(COUNT(R62:R63)&gt;0,"・非該当" &amp; COUNT(R62:R63),"")</f>
        <v/>
      </c>
      <c r="G60" s="80"/>
      <c r="H60" s="94"/>
      <c r="I60" s="95" t="str">
        <f>IF(MIN(I62:I63)=0,"",IF(COUNT(P62:Q63)=0,"-",IF(COUNT(P62:Q63)=COUNT(P62:P63),"A",IF(COUNT(P62:P63)=0,"C","B"))))</f>
        <v/>
      </c>
      <c r="J60" s="7" t="s">
        <v>62</v>
      </c>
      <c r="K60" s="95"/>
      <c r="L60" s="94"/>
      <c r="M60" s="94"/>
      <c r="N60" s="94"/>
      <c r="O60" s="94"/>
      <c r="P60" s="94"/>
      <c r="Q60" s="94"/>
      <c r="R60" s="94"/>
      <c r="S60" s="75"/>
      <c r="T60" s="94"/>
    </row>
    <row r="61" spans="1:20" x14ac:dyDescent="0.15">
      <c r="A61" s="91"/>
      <c r="B61" s="107" t="s">
        <v>63</v>
      </c>
      <c r="C61" s="269" t="s">
        <v>64</v>
      </c>
      <c r="D61" s="270"/>
      <c r="E61" s="270"/>
      <c r="F61" s="271"/>
      <c r="H61" s="75"/>
      <c r="I61" s="54"/>
      <c r="J61" s="7" t="s">
        <v>65</v>
      </c>
      <c r="K61" s="7"/>
      <c r="L61" s="75"/>
      <c r="M61" s="75"/>
      <c r="N61" s="75"/>
      <c r="O61" s="75"/>
      <c r="P61" s="75"/>
      <c r="Q61" s="75"/>
      <c r="R61" s="75"/>
      <c r="S61" s="75"/>
      <c r="T61" s="75"/>
    </row>
    <row r="62" spans="1:20" ht="37.5" customHeight="1" x14ac:dyDescent="0.15">
      <c r="A62" s="91"/>
      <c r="B62" s="97"/>
      <c r="C62" s="272" t="s">
        <v>197</v>
      </c>
      <c r="D62" s="273"/>
      <c r="E62" s="274"/>
      <c r="F62" s="98"/>
      <c r="G62" s="80"/>
      <c r="H62" s="75"/>
      <c r="I62" s="54">
        <v>0</v>
      </c>
      <c r="J62" s="7" t="s">
        <v>66</v>
      </c>
      <c r="K62" s="7">
        <v>1</v>
      </c>
      <c r="L62" s="75">
        <v>59890</v>
      </c>
      <c r="M62" s="75"/>
      <c r="N62" s="75"/>
      <c r="O62" s="75"/>
      <c r="P62" s="75" t="str">
        <f>IF(I62=3,1,"")</f>
        <v/>
      </c>
      <c r="Q62" s="75" t="str">
        <f>IF(I62=2,1,"")</f>
        <v/>
      </c>
      <c r="R62" s="75" t="str">
        <f>IF(I62=1,1,"")</f>
        <v/>
      </c>
      <c r="S62" s="75"/>
      <c r="T62" s="75"/>
    </row>
    <row r="63" spans="1:20" ht="37.5" customHeight="1" thickBot="1" x14ac:dyDescent="0.2">
      <c r="A63" s="91"/>
      <c r="B63" s="97"/>
      <c r="C63" s="272" t="s">
        <v>198</v>
      </c>
      <c r="D63" s="273"/>
      <c r="E63" s="274"/>
      <c r="F63" s="98"/>
      <c r="G63" s="80"/>
      <c r="H63" s="75"/>
      <c r="I63" s="54">
        <v>0</v>
      </c>
      <c r="J63" s="7" t="s">
        <v>66</v>
      </c>
      <c r="K63" s="7">
        <v>2</v>
      </c>
      <c r="L63" s="75">
        <v>59891</v>
      </c>
      <c r="M63" s="75"/>
      <c r="N63" s="75"/>
      <c r="O63" s="75"/>
      <c r="P63" s="75" t="str">
        <f>IF(I63=3,1,"")</f>
        <v/>
      </c>
      <c r="Q63" s="75" t="str">
        <f>IF(I63=2,1,"")</f>
        <v/>
      </c>
      <c r="R63" s="75" t="str">
        <f>IF(I63=1,1,"")</f>
        <v/>
      </c>
      <c r="S63" s="75"/>
      <c r="T63" s="75"/>
    </row>
    <row r="64" spans="1:20" x14ac:dyDescent="0.15">
      <c r="A64" s="91"/>
      <c r="B64" s="92" t="s">
        <v>199</v>
      </c>
      <c r="C64" s="279" t="str">
        <f>IF((MIN(I67:I68)=0),"標準項目の「あり」「なし」を選択してください","")</f>
        <v>標準項目の「あり」「なし」を選択してください</v>
      </c>
      <c r="D64" s="279"/>
      <c r="E64" s="279"/>
      <c r="F64" s="280"/>
      <c r="H64" s="75"/>
      <c r="I64" s="54"/>
      <c r="J64" s="7" t="s">
        <v>75</v>
      </c>
      <c r="K64" s="7">
        <v>4</v>
      </c>
      <c r="L64" s="75">
        <v>17392</v>
      </c>
      <c r="M64" s="75"/>
      <c r="N64" s="75"/>
      <c r="O64" s="75"/>
      <c r="P64" s="75"/>
      <c r="Q64" s="75"/>
      <c r="R64" s="75"/>
      <c r="S64" s="75"/>
      <c r="T64" s="75"/>
    </row>
    <row r="65" spans="1:20" s="96" customFormat="1" ht="37.5" customHeight="1" x14ac:dyDescent="0.15">
      <c r="A65" s="93" t="s">
        <v>68</v>
      </c>
      <c r="B65" s="266" t="s">
        <v>200</v>
      </c>
      <c r="C65" s="267"/>
      <c r="D65" s="268" t="str">
        <f xml:space="preserve"> "評点（" &amp; REPT("○",COUNT(P67:P68)) &amp; REPT("●",COUNT(Q67:Q68)) &amp; "）"</f>
        <v>評点（）</v>
      </c>
      <c r="E65" s="268"/>
      <c r="F65" s="113" t="str">
        <f>IF(COUNT(R67:R68)&gt;0,"・非該当" &amp; COUNT(R67:R68),"")</f>
        <v/>
      </c>
      <c r="G65" s="80"/>
      <c r="H65" s="94"/>
      <c r="I65" s="95" t="str">
        <f>IF(MIN(I67:I68)=0,"",IF(COUNT(P67:Q68)=0,"-",IF(COUNT(P67:Q68)=COUNT(P67:P68),"A",IF(COUNT(P67:P68)=0,"C","B"))))</f>
        <v/>
      </c>
      <c r="J65" s="7" t="s">
        <v>62</v>
      </c>
      <c r="K65" s="95"/>
      <c r="L65" s="94"/>
      <c r="M65" s="94"/>
      <c r="N65" s="94"/>
      <c r="O65" s="94"/>
      <c r="P65" s="94"/>
      <c r="Q65" s="94"/>
      <c r="R65" s="94"/>
      <c r="S65" s="75"/>
      <c r="T65" s="94"/>
    </row>
    <row r="66" spans="1:20" x14ac:dyDescent="0.15">
      <c r="A66" s="91"/>
      <c r="B66" s="107" t="s">
        <v>63</v>
      </c>
      <c r="C66" s="269" t="s">
        <v>64</v>
      </c>
      <c r="D66" s="270"/>
      <c r="E66" s="270"/>
      <c r="F66" s="271"/>
      <c r="H66" s="75"/>
      <c r="I66" s="54"/>
      <c r="J66" s="7" t="s">
        <v>65</v>
      </c>
      <c r="K66" s="7"/>
      <c r="L66" s="75"/>
      <c r="M66" s="75"/>
      <c r="N66" s="75"/>
      <c r="O66" s="75"/>
      <c r="P66" s="75"/>
      <c r="Q66" s="75"/>
      <c r="R66" s="75"/>
      <c r="S66" s="75"/>
      <c r="T66" s="75"/>
    </row>
    <row r="67" spans="1:20" ht="37.5" customHeight="1" x14ac:dyDescent="0.15">
      <c r="A67" s="91"/>
      <c r="B67" s="97"/>
      <c r="C67" s="272" t="s">
        <v>201</v>
      </c>
      <c r="D67" s="273"/>
      <c r="E67" s="274"/>
      <c r="F67" s="98"/>
      <c r="G67" s="80"/>
      <c r="H67" s="75"/>
      <c r="I67" s="54">
        <v>0</v>
      </c>
      <c r="J67" s="7" t="s">
        <v>66</v>
      </c>
      <c r="K67" s="7">
        <v>1</v>
      </c>
      <c r="L67" s="75">
        <v>59892</v>
      </c>
      <c r="M67" s="75"/>
      <c r="N67" s="75"/>
      <c r="O67" s="75"/>
      <c r="P67" s="75" t="str">
        <f>IF(I67=3,1,"")</f>
        <v/>
      </c>
      <c r="Q67" s="75" t="str">
        <f>IF(I67=2,1,"")</f>
        <v/>
      </c>
      <c r="R67" s="75" t="str">
        <f>IF(I67=1,1,"")</f>
        <v/>
      </c>
      <c r="S67" s="75"/>
      <c r="T67" s="75"/>
    </row>
    <row r="68" spans="1:20" ht="37.5" customHeight="1" thickBot="1" x14ac:dyDescent="0.2">
      <c r="A68" s="91"/>
      <c r="B68" s="97"/>
      <c r="C68" s="272" t="s">
        <v>202</v>
      </c>
      <c r="D68" s="273"/>
      <c r="E68" s="274"/>
      <c r="F68" s="98"/>
      <c r="G68" s="80"/>
      <c r="H68" s="75"/>
      <c r="I68" s="54">
        <v>0</v>
      </c>
      <c r="J68" s="7" t="s">
        <v>66</v>
      </c>
      <c r="K68" s="7">
        <v>2</v>
      </c>
      <c r="L68" s="75">
        <v>59893</v>
      </c>
      <c r="M68" s="75"/>
      <c r="N68" s="75"/>
      <c r="O68" s="75"/>
      <c r="P68" s="75" t="str">
        <f>IF(I68=3,1,"")</f>
        <v/>
      </c>
      <c r="Q68" s="75" t="str">
        <f>IF(I68=2,1,"")</f>
        <v/>
      </c>
      <c r="R68" s="75" t="str">
        <f>IF(I68=1,1,"")</f>
        <v/>
      </c>
      <c r="S68" s="75"/>
      <c r="T68" s="75"/>
    </row>
    <row r="69" spans="1:20" ht="20.25" customHeight="1" x14ac:dyDescent="0.15">
      <c r="A69" s="99"/>
      <c r="B69" s="275" t="s">
        <v>203</v>
      </c>
      <c r="C69" s="276"/>
      <c r="D69" s="277" t="str">
        <f>IF(AND(LEN(SBcase1_3)&lt;&gt;0,COUNT(R48:R68)=12),SBcheckB_3,(IF(LEN(SBcheckA_3)&lt;&gt;0,SBcheckA_3, SBcheckB_3)))</f>
        <v>サブカテゴリー3の講評を入力してください</v>
      </c>
      <c r="E69" s="277"/>
      <c r="F69" s="278"/>
      <c r="H69" s="75"/>
      <c r="I69" s="54"/>
      <c r="J69" s="7" t="s">
        <v>67</v>
      </c>
      <c r="K69" s="7"/>
      <c r="L69" s="75"/>
      <c r="M69" s="75"/>
      <c r="N69" s="75"/>
      <c r="O69" s="75"/>
      <c r="P69" s="75"/>
      <c r="Q69" s="75"/>
      <c r="R69" s="75"/>
      <c r="S69" s="75"/>
      <c r="T69" s="75"/>
    </row>
    <row r="70" spans="1:20" s="103" customFormat="1" ht="21" customHeight="1" x14ac:dyDescent="0.15">
      <c r="A70" s="105"/>
      <c r="B70" s="253"/>
      <c r="C70" s="254"/>
      <c r="D70" s="254"/>
      <c r="E70" s="254"/>
      <c r="F70" s="255"/>
      <c r="G70" s="2" t="str">
        <f>IF(LEN(B70)=0,"",IF(40-LEN(B70)&gt;0,"残り" &amp; 40-LEN(B70) &amp; "文字",IF(40-LEN(B70)=0,"","文字数がオーバーしています")))</f>
        <v/>
      </c>
      <c r="H70" s="100"/>
      <c r="I70" s="101"/>
      <c r="J70" s="7" t="s">
        <v>85</v>
      </c>
      <c r="K70" s="100"/>
      <c r="L70" s="100"/>
      <c r="M70" s="102"/>
      <c r="N70" s="102"/>
      <c r="O70" s="102"/>
      <c r="P70" s="102"/>
      <c r="Q70" s="102"/>
      <c r="R70" s="102"/>
      <c r="S70" s="75"/>
      <c r="T70" s="102"/>
    </row>
    <row r="71" spans="1:20" s="103" customFormat="1" ht="65.099999999999994" customHeight="1" x14ac:dyDescent="0.15">
      <c r="A71" s="106"/>
      <c r="B71" s="256"/>
      <c r="C71" s="257"/>
      <c r="D71" s="257"/>
      <c r="E71" s="257"/>
      <c r="F71" s="258"/>
      <c r="G71" s="2" t="str">
        <f>IF(LEN(B71)=0,"",IF(256-LEN(B71)&gt;0,"残り" &amp; 256-LEN(B71) &amp; "文字",IF(256-LEN(B71)=0,"","文字数がオーバーしています")))</f>
        <v/>
      </c>
      <c r="H71" s="100"/>
      <c r="I71" s="101"/>
      <c r="J71" s="7" t="s">
        <v>88</v>
      </c>
      <c r="K71" s="100"/>
      <c r="L71" s="100"/>
      <c r="M71" s="102"/>
      <c r="N71" s="102"/>
      <c r="O71" s="102"/>
      <c r="P71" s="102"/>
      <c r="Q71" s="102"/>
      <c r="R71" s="102"/>
      <c r="S71" s="75"/>
      <c r="T71" s="102"/>
    </row>
    <row r="72" spans="1:20" s="103" customFormat="1" ht="21" customHeight="1" x14ac:dyDescent="0.15">
      <c r="A72" s="106"/>
      <c r="B72" s="259"/>
      <c r="C72" s="260"/>
      <c r="D72" s="260"/>
      <c r="E72" s="260"/>
      <c r="F72" s="261"/>
      <c r="G72" s="2" t="str">
        <f>IF(LEN(B72)=0,"",IF(40-LEN(B72)&gt;0,"残り" &amp; 40-LEN(B72) &amp; "文字",IF(40-LEN(B72)=0,"","文字数がオーバーしています")))</f>
        <v/>
      </c>
      <c r="H72" s="100"/>
      <c r="I72" s="101"/>
      <c r="J72" s="7" t="s">
        <v>86</v>
      </c>
      <c r="K72" s="100"/>
      <c r="L72" s="100"/>
      <c r="M72" s="102"/>
      <c r="N72" s="102"/>
      <c r="O72" s="102"/>
      <c r="P72" s="102"/>
      <c r="Q72" s="102"/>
      <c r="R72" s="102"/>
      <c r="S72" s="75"/>
      <c r="T72" s="102"/>
    </row>
    <row r="73" spans="1:20" s="103" customFormat="1" ht="65.099999999999994" customHeight="1" x14ac:dyDescent="0.15">
      <c r="A73" s="106"/>
      <c r="B73" s="262"/>
      <c r="C73" s="262"/>
      <c r="D73" s="262"/>
      <c r="E73" s="262"/>
      <c r="F73" s="263"/>
      <c r="G73" s="2" t="str">
        <f>IF(LEN(B73)=0,"",IF(256-LEN(B73)&gt;0,"残り" &amp; 256-LEN(B73) &amp; "文字",IF(256-LEN(B73)=0,"","文字数がオーバーしています")))</f>
        <v/>
      </c>
      <c r="H73" s="100"/>
      <c r="I73" s="101"/>
      <c r="J73" s="7" t="s">
        <v>89</v>
      </c>
      <c r="K73" s="100"/>
      <c r="L73" s="100"/>
      <c r="M73" s="102"/>
      <c r="N73" s="102"/>
      <c r="O73" s="102"/>
      <c r="P73" s="102"/>
      <c r="Q73" s="102"/>
      <c r="R73" s="102"/>
      <c r="S73" s="75"/>
      <c r="T73" s="102"/>
    </row>
    <row r="74" spans="1:20" s="103" customFormat="1" ht="21" customHeight="1" x14ac:dyDescent="0.15">
      <c r="A74" s="106"/>
      <c r="B74" s="259"/>
      <c r="C74" s="260"/>
      <c r="D74" s="260"/>
      <c r="E74" s="260"/>
      <c r="F74" s="261"/>
      <c r="G74" s="2" t="str">
        <f>IF(LEN(B74)=0,"",IF(40-LEN(B74)&gt;0,"残り" &amp; 40-LEN(B74) &amp; "文字",IF(40-LEN(B74)=0,"","文字数がオーバーしています")))</f>
        <v/>
      </c>
      <c r="H74" s="100"/>
      <c r="I74" s="101"/>
      <c r="J74" s="7" t="s">
        <v>87</v>
      </c>
      <c r="K74" s="100"/>
      <c r="L74" s="100"/>
      <c r="M74" s="102"/>
      <c r="N74" s="102"/>
      <c r="O74" s="102"/>
      <c r="P74" s="102"/>
      <c r="Q74" s="102"/>
      <c r="R74" s="102"/>
      <c r="S74" s="75"/>
      <c r="T74" s="102"/>
    </row>
    <row r="75" spans="1:20" s="103" customFormat="1" ht="65.099999999999994" customHeight="1" thickBot="1" x14ac:dyDescent="0.2">
      <c r="A75" s="104"/>
      <c r="B75" s="264"/>
      <c r="C75" s="264"/>
      <c r="D75" s="264"/>
      <c r="E75" s="264"/>
      <c r="F75" s="265"/>
      <c r="G75" s="2" t="str">
        <f>IF(LEN(B75)=0,"",IF(256-LEN(B75)&gt;0,"残り" &amp; 256-LEN(B75) &amp; "文字",IF(256-LEN(B75)=0,"","文字数がオーバーしています")))</f>
        <v/>
      </c>
      <c r="H75" s="100"/>
      <c r="I75" s="101"/>
      <c r="J75" s="7" t="s">
        <v>90</v>
      </c>
      <c r="K75" s="100"/>
      <c r="L75" s="100"/>
      <c r="M75" s="102"/>
      <c r="N75" s="102"/>
      <c r="O75" s="102"/>
      <c r="P75" s="102"/>
      <c r="Q75" s="102"/>
      <c r="R75" s="102"/>
      <c r="S75" s="75"/>
      <c r="T75" s="102"/>
    </row>
    <row r="76" spans="1:20" ht="18" customHeight="1" thickTop="1" x14ac:dyDescent="0.15">
      <c r="A76" s="287">
        <v>5</v>
      </c>
      <c r="B76" s="289" t="s">
        <v>205</v>
      </c>
      <c r="C76" s="290"/>
      <c r="D76" s="290"/>
      <c r="E76" s="290"/>
      <c r="F76" s="291"/>
      <c r="H76" s="75"/>
      <c r="I76" s="54"/>
      <c r="J76" s="7" t="s">
        <v>67</v>
      </c>
      <c r="K76" s="7"/>
      <c r="L76" s="75"/>
      <c r="M76" s="75"/>
      <c r="N76" s="75"/>
      <c r="O76" s="75"/>
      <c r="P76" s="75"/>
      <c r="Q76" s="75"/>
      <c r="R76" s="75"/>
      <c r="S76" s="75"/>
      <c r="T76" s="75" t="s">
        <v>71</v>
      </c>
    </row>
    <row r="77" spans="1:20" s="85" customFormat="1" ht="30" customHeight="1" thickBot="1" x14ac:dyDescent="0.2">
      <c r="A77" s="288"/>
      <c r="B77" s="272" t="s">
        <v>204</v>
      </c>
      <c r="C77" s="273"/>
      <c r="D77" s="292" t="s">
        <v>96</v>
      </c>
      <c r="E77" s="292"/>
      <c r="F77" s="124" t="str">
        <f>IF(COUNT(P81:Q88) &gt; 0,COUNT(P81:P88) &amp; "／" &amp; COUNT(P81:Q88),"")</f>
        <v/>
      </c>
      <c r="G77" s="80"/>
      <c r="H77" s="81"/>
      <c r="I77" s="82"/>
      <c r="J77" s="83" t="s">
        <v>72</v>
      </c>
      <c r="K77" s="81">
        <v>5</v>
      </c>
      <c r="L77" s="81">
        <v>544</v>
      </c>
      <c r="M77" s="84"/>
      <c r="N77" s="84"/>
      <c r="O77" s="84"/>
      <c r="P77" s="84"/>
      <c r="Q77" s="84"/>
      <c r="R77" s="84"/>
      <c r="S77" s="75"/>
      <c r="T77" s="84"/>
    </row>
    <row r="78" spans="1:20" x14ac:dyDescent="0.15">
      <c r="A78" s="91"/>
      <c r="B78" s="92" t="s">
        <v>163</v>
      </c>
      <c r="C78" s="279" t="str">
        <f>IF((MIN(I81:I82)=0),"標準項目の「あり」「なし」を選択してください","")</f>
        <v>標準項目の「あり」「なし」を選択してください</v>
      </c>
      <c r="D78" s="279"/>
      <c r="E78" s="279"/>
      <c r="F78" s="280"/>
      <c r="H78" s="75"/>
      <c r="I78" s="54"/>
      <c r="J78" s="7" t="s">
        <v>75</v>
      </c>
      <c r="K78" s="7">
        <v>1</v>
      </c>
      <c r="L78" s="75">
        <v>17402</v>
      </c>
      <c r="M78" s="75"/>
      <c r="N78" s="75"/>
      <c r="O78" s="75"/>
      <c r="P78" s="75"/>
      <c r="Q78" s="75"/>
      <c r="R78" s="75"/>
      <c r="S78" s="75"/>
      <c r="T78" s="75"/>
    </row>
    <row r="79" spans="1:20" s="96" customFormat="1" ht="37.5" customHeight="1" x14ac:dyDescent="0.15">
      <c r="A79" s="93" t="s">
        <v>68</v>
      </c>
      <c r="B79" s="266" t="s">
        <v>206</v>
      </c>
      <c r="C79" s="267"/>
      <c r="D79" s="268" t="str">
        <f xml:space="preserve"> "評点（" &amp; REPT("○",COUNT(P81:P82)) &amp; REPT("●",COUNT(Q81:Q82)) &amp; "）"</f>
        <v>評点（）</v>
      </c>
      <c r="E79" s="268"/>
      <c r="F79" s="113" t="str">
        <f>IF(COUNT(R81:R82)&gt;0,"・非該当" &amp; COUNT(R81:R82),"")</f>
        <v/>
      </c>
      <c r="G79" s="80"/>
      <c r="H79" s="94"/>
      <c r="I79" s="95" t="str">
        <f>IF(MIN(I81:I82)=0,"",IF(COUNT(P81:Q82)=0,"-",IF(COUNT(P81:Q82)=COUNT(P81:P82),"A",IF(COUNT(P81:P82)=0,"C","B"))))</f>
        <v/>
      </c>
      <c r="J79" s="7" t="s">
        <v>62</v>
      </c>
      <c r="K79" s="95"/>
      <c r="L79" s="94"/>
      <c r="M79" s="94"/>
      <c r="N79" s="94"/>
      <c r="O79" s="94"/>
      <c r="P79" s="94"/>
      <c r="Q79" s="94"/>
      <c r="R79" s="94"/>
      <c r="S79" s="75"/>
      <c r="T79" s="94"/>
    </row>
    <row r="80" spans="1:20" x14ac:dyDescent="0.15">
      <c r="A80" s="91"/>
      <c r="B80" s="107" t="s">
        <v>63</v>
      </c>
      <c r="C80" s="269" t="s">
        <v>64</v>
      </c>
      <c r="D80" s="270"/>
      <c r="E80" s="270"/>
      <c r="F80" s="271"/>
      <c r="H80" s="75"/>
      <c r="I80" s="54"/>
      <c r="J80" s="7" t="s">
        <v>65</v>
      </c>
      <c r="K80" s="7"/>
      <c r="L80" s="75"/>
      <c r="M80" s="75"/>
      <c r="N80" s="75"/>
      <c r="O80" s="75"/>
      <c r="P80" s="75"/>
      <c r="Q80" s="75"/>
      <c r="R80" s="75"/>
      <c r="S80" s="75"/>
      <c r="T80" s="75"/>
    </row>
    <row r="81" spans="1:20" ht="37.5" customHeight="1" x14ac:dyDescent="0.15">
      <c r="A81" s="91"/>
      <c r="B81" s="97"/>
      <c r="C81" s="272" t="s">
        <v>207</v>
      </c>
      <c r="D81" s="273"/>
      <c r="E81" s="274"/>
      <c r="F81" s="98"/>
      <c r="G81" s="80"/>
      <c r="H81" s="75"/>
      <c r="I81" s="54">
        <v>0</v>
      </c>
      <c r="J81" s="7" t="s">
        <v>66</v>
      </c>
      <c r="K81" s="7">
        <v>1</v>
      </c>
      <c r="L81" s="75">
        <v>59932</v>
      </c>
      <c r="M81" s="75"/>
      <c r="N81" s="75"/>
      <c r="O81" s="75"/>
      <c r="P81" s="75" t="str">
        <f>IF(I81=3,1,"")</f>
        <v/>
      </c>
      <c r="Q81" s="75" t="str">
        <f>IF(I81=2,1,"")</f>
        <v/>
      </c>
      <c r="R81" s="75" t="str">
        <f>IF(I81=1,1,"")</f>
        <v/>
      </c>
      <c r="S81" s="75"/>
      <c r="T81" s="75"/>
    </row>
    <row r="82" spans="1:20" ht="37.5" customHeight="1" thickBot="1" x14ac:dyDescent="0.2">
      <c r="A82" s="91"/>
      <c r="B82" s="97"/>
      <c r="C82" s="272" t="s">
        <v>208</v>
      </c>
      <c r="D82" s="273"/>
      <c r="E82" s="274"/>
      <c r="F82" s="98"/>
      <c r="G82" s="80"/>
      <c r="H82" s="75"/>
      <c r="I82" s="54">
        <v>0</v>
      </c>
      <c r="J82" s="7" t="s">
        <v>66</v>
      </c>
      <c r="K82" s="7">
        <v>2</v>
      </c>
      <c r="L82" s="75">
        <v>59933</v>
      </c>
      <c r="M82" s="75"/>
      <c r="N82" s="75"/>
      <c r="O82" s="75"/>
      <c r="P82" s="75" t="str">
        <f>IF(I82=3,1,"")</f>
        <v/>
      </c>
      <c r="Q82" s="75" t="str">
        <f>IF(I82=2,1,"")</f>
        <v/>
      </c>
      <c r="R82" s="75" t="str">
        <f>IF(I82=1,1,"")</f>
        <v/>
      </c>
      <c r="S82" s="75"/>
      <c r="T82" s="75"/>
    </row>
    <row r="83" spans="1:20" x14ac:dyDescent="0.15">
      <c r="A83" s="91"/>
      <c r="B83" s="92" t="s">
        <v>177</v>
      </c>
      <c r="C83" s="279" t="str">
        <f>IF((MIN(I86:I88)=0),"標準項目の「あり」「なし」を選択してください","")</f>
        <v>標準項目の「あり」「なし」を選択してください</v>
      </c>
      <c r="D83" s="279"/>
      <c r="E83" s="279"/>
      <c r="F83" s="280"/>
      <c r="H83" s="75"/>
      <c r="I83" s="54"/>
      <c r="J83" s="7" t="s">
        <v>75</v>
      </c>
      <c r="K83" s="7">
        <v>2</v>
      </c>
      <c r="L83" s="75">
        <v>17403</v>
      </c>
      <c r="M83" s="75"/>
      <c r="N83" s="75"/>
      <c r="O83" s="75"/>
      <c r="P83" s="75"/>
      <c r="Q83" s="75"/>
      <c r="R83" s="75"/>
      <c r="S83" s="75"/>
      <c r="T83" s="75"/>
    </row>
    <row r="84" spans="1:20" s="96" customFormat="1" ht="37.5" customHeight="1" x14ac:dyDescent="0.15">
      <c r="A84" s="93" t="s">
        <v>68</v>
      </c>
      <c r="B84" s="266" t="s">
        <v>209</v>
      </c>
      <c r="C84" s="267"/>
      <c r="D84" s="268" t="str">
        <f xml:space="preserve"> "評点（" &amp; REPT("○",COUNT(P86:P88)) &amp; REPT("●",COUNT(Q86:Q88)) &amp; "）"</f>
        <v>評点（）</v>
      </c>
      <c r="E84" s="268"/>
      <c r="F84" s="113" t="str">
        <f>IF(COUNT(R86:R88)&gt;0,"・非該当" &amp; COUNT(R86:R88),"")</f>
        <v/>
      </c>
      <c r="G84" s="80"/>
      <c r="H84" s="94"/>
      <c r="I84" s="95" t="str">
        <f>IF(MIN(I86:I88)=0,"",IF(COUNT(P86:Q88)=0,"-",IF(COUNT(P86:Q88)=COUNT(P86:P88),"A",IF(COUNT(P86:P88)=0,"C","B"))))</f>
        <v/>
      </c>
      <c r="J84" s="7" t="s">
        <v>62</v>
      </c>
      <c r="K84" s="95"/>
      <c r="L84" s="94"/>
      <c r="M84" s="94"/>
      <c r="N84" s="94"/>
      <c r="O84" s="94"/>
      <c r="P84" s="94"/>
      <c r="Q84" s="94"/>
      <c r="R84" s="94"/>
      <c r="S84" s="75"/>
      <c r="T84" s="94"/>
    </row>
    <row r="85" spans="1:20" x14ac:dyDescent="0.15">
      <c r="A85" s="91"/>
      <c r="B85" s="107" t="s">
        <v>63</v>
      </c>
      <c r="C85" s="269" t="s">
        <v>64</v>
      </c>
      <c r="D85" s="270"/>
      <c r="E85" s="270"/>
      <c r="F85" s="271"/>
      <c r="H85" s="75"/>
      <c r="I85" s="54"/>
      <c r="J85" s="7" t="s">
        <v>65</v>
      </c>
      <c r="K85" s="7"/>
      <c r="L85" s="75"/>
      <c r="M85" s="75"/>
      <c r="N85" s="75"/>
      <c r="O85" s="75"/>
      <c r="P85" s="75"/>
      <c r="Q85" s="75"/>
      <c r="R85" s="75"/>
      <c r="S85" s="75"/>
      <c r="T85" s="75"/>
    </row>
    <row r="86" spans="1:20" ht="37.5" customHeight="1" x14ac:dyDescent="0.15">
      <c r="A86" s="91"/>
      <c r="B86" s="97"/>
      <c r="C86" s="272" t="s">
        <v>210</v>
      </c>
      <c r="D86" s="273"/>
      <c r="E86" s="274"/>
      <c r="F86" s="98"/>
      <c r="G86" s="80"/>
      <c r="H86" s="75"/>
      <c r="I86" s="54">
        <v>0</v>
      </c>
      <c r="J86" s="7" t="s">
        <v>66</v>
      </c>
      <c r="K86" s="7">
        <v>1</v>
      </c>
      <c r="L86" s="75">
        <v>59934</v>
      </c>
      <c r="M86" s="75"/>
      <c r="N86" s="75"/>
      <c r="O86" s="75"/>
      <c r="P86" s="75" t="str">
        <f>IF(I86=3,1,"")</f>
        <v/>
      </c>
      <c r="Q86" s="75" t="str">
        <f>IF(I86=2,1,"")</f>
        <v/>
      </c>
      <c r="R86" s="75" t="str">
        <f>IF(I86=1,1,"")</f>
        <v/>
      </c>
      <c r="S86" s="75"/>
      <c r="T86" s="75"/>
    </row>
    <row r="87" spans="1:20" ht="37.5" customHeight="1" x14ac:dyDescent="0.15">
      <c r="A87" s="91"/>
      <c r="B87" s="97"/>
      <c r="C87" s="272" t="s">
        <v>211</v>
      </c>
      <c r="D87" s="273"/>
      <c r="E87" s="274"/>
      <c r="F87" s="98"/>
      <c r="G87" s="80"/>
      <c r="H87" s="75"/>
      <c r="I87" s="54">
        <v>0</v>
      </c>
      <c r="J87" s="7" t="s">
        <v>66</v>
      </c>
      <c r="K87" s="7">
        <v>2</v>
      </c>
      <c r="L87" s="75">
        <v>59935</v>
      </c>
      <c r="M87" s="75"/>
      <c r="N87" s="75"/>
      <c r="O87" s="75"/>
      <c r="P87" s="75" t="str">
        <f>IF(I87=3,1,"")</f>
        <v/>
      </c>
      <c r="Q87" s="75" t="str">
        <f>IF(I87=2,1,"")</f>
        <v/>
      </c>
      <c r="R87" s="75" t="str">
        <f>IF(I87=1,1,"")</f>
        <v/>
      </c>
      <c r="S87" s="75"/>
      <c r="T87" s="75"/>
    </row>
    <row r="88" spans="1:20" ht="37.5" customHeight="1" thickBot="1" x14ac:dyDescent="0.2">
      <c r="A88" s="91"/>
      <c r="B88" s="97"/>
      <c r="C88" s="272" t="s">
        <v>212</v>
      </c>
      <c r="D88" s="273"/>
      <c r="E88" s="274"/>
      <c r="F88" s="98"/>
      <c r="G88" s="80"/>
      <c r="H88" s="75"/>
      <c r="I88" s="54">
        <v>0</v>
      </c>
      <c r="J88" s="7" t="s">
        <v>66</v>
      </c>
      <c r="K88" s="7">
        <v>3</v>
      </c>
      <c r="L88" s="75">
        <v>59936</v>
      </c>
      <c r="M88" s="75"/>
      <c r="N88" s="75"/>
      <c r="O88" s="75"/>
      <c r="P88" s="75" t="str">
        <f>IF(I88=3,1,"")</f>
        <v/>
      </c>
      <c r="Q88" s="75" t="str">
        <f>IF(I88=2,1,"")</f>
        <v/>
      </c>
      <c r="R88" s="75" t="str">
        <f>IF(I88=1,1,"")</f>
        <v/>
      </c>
      <c r="S88" s="75"/>
      <c r="T88" s="75"/>
    </row>
    <row r="89" spans="1:20" ht="20.25" customHeight="1" x14ac:dyDescent="0.15">
      <c r="A89" s="99"/>
      <c r="B89" s="275" t="s">
        <v>213</v>
      </c>
      <c r="C89" s="276"/>
      <c r="D89" s="277" t="str">
        <f>IF(AND(LEN(SBcase1_5)&lt;&gt;0,COUNT(R81:R88)=5),SBcheckB_5,(IF(LEN(SBcheckA_5)&lt;&gt;0,SBcheckA_5, SBcheckB_5)))</f>
        <v>サブカテゴリー5の講評を入力してください</v>
      </c>
      <c r="E89" s="277"/>
      <c r="F89" s="278"/>
      <c r="H89" s="75"/>
      <c r="I89" s="54"/>
      <c r="J89" s="7" t="s">
        <v>67</v>
      </c>
      <c r="K89" s="7"/>
      <c r="L89" s="75"/>
      <c r="M89" s="75"/>
      <c r="N89" s="75"/>
      <c r="O89" s="75"/>
      <c r="P89" s="75"/>
      <c r="Q89" s="75"/>
      <c r="R89" s="75"/>
      <c r="S89" s="75"/>
      <c r="T89" s="75"/>
    </row>
    <row r="90" spans="1:20" s="103" customFormat="1" ht="21" customHeight="1" x14ac:dyDescent="0.15">
      <c r="A90" s="105"/>
      <c r="B90" s="253"/>
      <c r="C90" s="254"/>
      <c r="D90" s="254"/>
      <c r="E90" s="254"/>
      <c r="F90" s="255"/>
      <c r="G90" s="2" t="str">
        <f>IF(LEN(B90)=0,"",IF(40-LEN(B90)&gt;0,"残り" &amp; 40-LEN(B90) &amp; "文字",IF(40-LEN(B90)=0,"","文字数がオーバーしています")))</f>
        <v/>
      </c>
      <c r="H90" s="100"/>
      <c r="I90" s="101"/>
      <c r="J90" s="7" t="s">
        <v>85</v>
      </c>
      <c r="K90" s="100"/>
      <c r="L90" s="100"/>
      <c r="M90" s="102"/>
      <c r="N90" s="102"/>
      <c r="O90" s="102"/>
      <c r="P90" s="102"/>
      <c r="Q90" s="102"/>
      <c r="R90" s="102"/>
      <c r="S90" s="75"/>
      <c r="T90" s="102"/>
    </row>
    <row r="91" spans="1:20" s="103" customFormat="1" ht="65.099999999999994" customHeight="1" x14ac:dyDescent="0.15">
      <c r="A91" s="106"/>
      <c r="B91" s="256"/>
      <c r="C91" s="257"/>
      <c r="D91" s="257"/>
      <c r="E91" s="257"/>
      <c r="F91" s="258"/>
      <c r="G91" s="2" t="str">
        <f>IF(LEN(B91)=0,"",IF(256-LEN(B91)&gt;0,"残り" &amp; 256-LEN(B91) &amp; "文字",IF(256-LEN(B91)=0,"","文字数がオーバーしています")))</f>
        <v/>
      </c>
      <c r="H91" s="100"/>
      <c r="I91" s="101"/>
      <c r="J91" s="7" t="s">
        <v>88</v>
      </c>
      <c r="K91" s="100"/>
      <c r="L91" s="100"/>
      <c r="M91" s="102"/>
      <c r="N91" s="102"/>
      <c r="O91" s="102"/>
      <c r="P91" s="102"/>
      <c r="Q91" s="102"/>
      <c r="R91" s="102"/>
      <c r="S91" s="75"/>
      <c r="T91" s="102"/>
    </row>
    <row r="92" spans="1:20" s="103" customFormat="1" ht="21" customHeight="1" x14ac:dyDescent="0.15">
      <c r="A92" s="106"/>
      <c r="B92" s="259"/>
      <c r="C92" s="260"/>
      <c r="D92" s="260"/>
      <c r="E92" s="260"/>
      <c r="F92" s="261"/>
      <c r="G92" s="2" t="str">
        <f>IF(LEN(B92)=0,"",IF(40-LEN(B92)&gt;0,"残り" &amp; 40-LEN(B92) &amp; "文字",IF(40-LEN(B92)=0,"","文字数がオーバーしています")))</f>
        <v/>
      </c>
      <c r="H92" s="100"/>
      <c r="I92" s="101"/>
      <c r="J92" s="7" t="s">
        <v>86</v>
      </c>
      <c r="K92" s="100"/>
      <c r="L92" s="100"/>
      <c r="M92" s="102"/>
      <c r="N92" s="102"/>
      <c r="O92" s="102"/>
      <c r="P92" s="102"/>
      <c r="Q92" s="102"/>
      <c r="R92" s="102"/>
      <c r="S92" s="75"/>
      <c r="T92" s="102"/>
    </row>
    <row r="93" spans="1:20" s="103" customFormat="1" ht="65.099999999999994" customHeight="1" x14ac:dyDescent="0.15">
      <c r="A93" s="106"/>
      <c r="B93" s="262"/>
      <c r="C93" s="262"/>
      <c r="D93" s="262"/>
      <c r="E93" s="262"/>
      <c r="F93" s="263"/>
      <c r="G93" s="2" t="str">
        <f>IF(LEN(B93)=0,"",IF(256-LEN(B93)&gt;0,"残り" &amp; 256-LEN(B93) &amp; "文字",IF(256-LEN(B93)=0,"","文字数がオーバーしています")))</f>
        <v/>
      </c>
      <c r="H93" s="100"/>
      <c r="I93" s="101"/>
      <c r="J93" s="7" t="s">
        <v>89</v>
      </c>
      <c r="K93" s="100"/>
      <c r="L93" s="100"/>
      <c r="M93" s="102"/>
      <c r="N93" s="102"/>
      <c r="O93" s="102"/>
      <c r="P93" s="102"/>
      <c r="Q93" s="102"/>
      <c r="R93" s="102"/>
      <c r="S93" s="75"/>
      <c r="T93" s="102"/>
    </row>
    <row r="94" spans="1:20" s="103" customFormat="1" ht="21" customHeight="1" x14ac:dyDescent="0.15">
      <c r="A94" s="106"/>
      <c r="B94" s="259"/>
      <c r="C94" s="260"/>
      <c r="D94" s="260"/>
      <c r="E94" s="260"/>
      <c r="F94" s="261"/>
      <c r="G94" s="2" t="str">
        <f>IF(LEN(B94)=0,"",IF(40-LEN(B94)&gt;0,"残り" &amp; 40-LEN(B94) &amp; "文字",IF(40-LEN(B94)=0,"","文字数がオーバーしています")))</f>
        <v/>
      </c>
      <c r="H94" s="100"/>
      <c r="I94" s="101"/>
      <c r="J94" s="7" t="s">
        <v>87</v>
      </c>
      <c r="K94" s="100"/>
      <c r="L94" s="100"/>
      <c r="M94" s="102"/>
      <c r="N94" s="102"/>
      <c r="O94" s="102"/>
      <c r="P94" s="102"/>
      <c r="Q94" s="102"/>
      <c r="R94" s="102"/>
      <c r="S94" s="75"/>
      <c r="T94" s="102"/>
    </row>
    <row r="95" spans="1:20" s="103" customFormat="1" ht="65.099999999999994" customHeight="1" thickBot="1" x14ac:dyDescent="0.2">
      <c r="A95" s="104"/>
      <c r="B95" s="264"/>
      <c r="C95" s="264"/>
      <c r="D95" s="264"/>
      <c r="E95" s="264"/>
      <c r="F95" s="265"/>
      <c r="G95" s="2" t="str">
        <f>IF(LEN(B95)=0,"",IF(256-LEN(B95)&gt;0,"残り" &amp; 256-LEN(B95) &amp; "文字",IF(256-LEN(B95)=0,"","文字数がオーバーしています")))</f>
        <v/>
      </c>
      <c r="H95" s="100"/>
      <c r="I95" s="101"/>
      <c r="J95" s="7" t="s">
        <v>90</v>
      </c>
      <c r="K95" s="100"/>
      <c r="L95" s="100"/>
      <c r="M95" s="102"/>
      <c r="N95" s="102"/>
      <c r="O95" s="102"/>
      <c r="P95" s="102"/>
      <c r="Q95" s="102"/>
      <c r="R95" s="102"/>
      <c r="S95" s="75"/>
      <c r="T95" s="102"/>
    </row>
    <row r="96" spans="1:20" ht="18" customHeight="1" thickTop="1" x14ac:dyDescent="0.15">
      <c r="A96" s="287">
        <v>6</v>
      </c>
      <c r="B96" s="289" t="s">
        <v>215</v>
      </c>
      <c r="C96" s="290"/>
      <c r="D96" s="290"/>
      <c r="E96" s="290"/>
      <c r="F96" s="291"/>
      <c r="H96" s="75"/>
      <c r="I96" s="54"/>
      <c r="J96" s="7" t="s">
        <v>67</v>
      </c>
      <c r="K96" s="7"/>
      <c r="L96" s="75"/>
      <c r="M96" s="75"/>
      <c r="N96" s="75"/>
      <c r="O96" s="75"/>
      <c r="P96" s="75"/>
      <c r="Q96" s="75"/>
      <c r="R96" s="75"/>
      <c r="S96" s="75"/>
      <c r="T96" s="75" t="s">
        <v>71</v>
      </c>
    </row>
    <row r="97" spans="1:20" s="85" customFormat="1" ht="30" customHeight="1" thickBot="1" x14ac:dyDescent="0.2">
      <c r="A97" s="288"/>
      <c r="B97" s="272" t="s">
        <v>214</v>
      </c>
      <c r="C97" s="273"/>
      <c r="D97" s="292" t="s">
        <v>96</v>
      </c>
      <c r="E97" s="292"/>
      <c r="F97" s="124" t="str">
        <f>IF(COUNT(P101:Q108) &gt; 0,COUNT(P101:P108) &amp; "／" &amp; COUNT(P101:Q108),"")</f>
        <v/>
      </c>
      <c r="G97" s="80"/>
      <c r="H97" s="81"/>
      <c r="I97" s="82"/>
      <c r="J97" s="83" t="s">
        <v>72</v>
      </c>
      <c r="K97" s="81">
        <v>6</v>
      </c>
      <c r="L97" s="81">
        <v>545</v>
      </c>
      <c r="M97" s="84"/>
      <c r="N97" s="84"/>
      <c r="O97" s="84"/>
      <c r="P97" s="84"/>
      <c r="Q97" s="84"/>
      <c r="R97" s="84"/>
      <c r="S97" s="75"/>
      <c r="T97" s="84"/>
    </row>
    <row r="98" spans="1:20" x14ac:dyDescent="0.15">
      <c r="A98" s="91"/>
      <c r="B98" s="92" t="s">
        <v>163</v>
      </c>
      <c r="C98" s="279" t="str">
        <f>IF((MIN(I101:I103)=0),"標準項目の「あり」「なし」を選択してください","")</f>
        <v>標準項目の「あり」「なし」を選択してください</v>
      </c>
      <c r="D98" s="279"/>
      <c r="E98" s="279"/>
      <c r="F98" s="280"/>
      <c r="H98" s="75"/>
      <c r="I98" s="54"/>
      <c r="J98" s="7" t="s">
        <v>75</v>
      </c>
      <c r="K98" s="7">
        <v>1</v>
      </c>
      <c r="L98" s="75">
        <v>17404</v>
      </c>
      <c r="M98" s="75"/>
      <c r="N98" s="75"/>
      <c r="O98" s="75"/>
      <c r="P98" s="75"/>
      <c r="Q98" s="75"/>
      <c r="R98" s="75"/>
      <c r="S98" s="75"/>
      <c r="T98" s="75"/>
    </row>
    <row r="99" spans="1:20" s="96" customFormat="1" ht="37.5" customHeight="1" x14ac:dyDescent="0.15">
      <c r="A99" s="93" t="s">
        <v>68</v>
      </c>
      <c r="B99" s="266" t="s">
        <v>216</v>
      </c>
      <c r="C99" s="267"/>
      <c r="D99" s="268" t="str">
        <f xml:space="preserve"> "評点（" &amp; REPT("○",COUNT(P101:P103)) &amp; REPT("●",COUNT(Q101:Q103)) &amp; "）"</f>
        <v>評点（）</v>
      </c>
      <c r="E99" s="268"/>
      <c r="F99" s="113" t="str">
        <f>IF(COUNT(R101:R103)&gt;0,"・非該当" &amp; COUNT(R101:R103),"")</f>
        <v/>
      </c>
      <c r="G99" s="80"/>
      <c r="H99" s="94"/>
      <c r="I99" s="95" t="str">
        <f>IF(MIN(I101:I103)=0,"",IF(COUNT(P101:Q103)=0,"-",IF(COUNT(P101:Q103)=COUNT(P101:P103),"A",IF(COUNT(P101:P103)=0,"C","B"))))</f>
        <v/>
      </c>
      <c r="J99" s="7" t="s">
        <v>62</v>
      </c>
      <c r="K99" s="95"/>
      <c r="L99" s="94"/>
      <c r="M99" s="94"/>
      <c r="N99" s="94"/>
      <c r="O99" s="94"/>
      <c r="P99" s="94"/>
      <c r="Q99" s="94"/>
      <c r="R99" s="94"/>
      <c r="S99" s="75"/>
      <c r="T99" s="94"/>
    </row>
    <row r="100" spans="1:20" x14ac:dyDescent="0.15">
      <c r="A100" s="91"/>
      <c r="B100" s="107" t="s">
        <v>63</v>
      </c>
      <c r="C100" s="269" t="s">
        <v>64</v>
      </c>
      <c r="D100" s="270"/>
      <c r="E100" s="270"/>
      <c r="F100" s="271"/>
      <c r="H100" s="75"/>
      <c r="I100" s="54"/>
      <c r="J100" s="7" t="s">
        <v>65</v>
      </c>
      <c r="K100" s="7"/>
      <c r="L100" s="75"/>
      <c r="M100" s="75"/>
      <c r="N100" s="75"/>
      <c r="O100" s="75"/>
      <c r="P100" s="75"/>
      <c r="Q100" s="75"/>
      <c r="R100" s="75"/>
      <c r="S100" s="75"/>
      <c r="T100" s="75"/>
    </row>
    <row r="101" spans="1:20" ht="37.5" customHeight="1" x14ac:dyDescent="0.15">
      <c r="A101" s="91"/>
      <c r="B101" s="97"/>
      <c r="C101" s="272" t="s">
        <v>217</v>
      </c>
      <c r="D101" s="273"/>
      <c r="E101" s="274"/>
      <c r="F101" s="98"/>
      <c r="G101" s="80"/>
      <c r="H101" s="75"/>
      <c r="I101" s="54">
        <v>0</v>
      </c>
      <c r="J101" s="7" t="s">
        <v>66</v>
      </c>
      <c r="K101" s="7">
        <v>1</v>
      </c>
      <c r="L101" s="75">
        <v>59937</v>
      </c>
      <c r="M101" s="75"/>
      <c r="N101" s="75"/>
      <c r="O101" s="75"/>
      <c r="P101" s="75" t="str">
        <f>IF(I101=3,1,"")</f>
        <v/>
      </c>
      <c r="Q101" s="75" t="str">
        <f>IF(I101=2,1,"")</f>
        <v/>
      </c>
      <c r="R101" s="75" t="str">
        <f>IF(I101=1,1,"")</f>
        <v/>
      </c>
      <c r="S101" s="75"/>
      <c r="T101" s="75"/>
    </row>
    <row r="102" spans="1:20" ht="37.5" customHeight="1" x14ac:dyDescent="0.15">
      <c r="A102" s="91"/>
      <c r="B102" s="97"/>
      <c r="C102" s="272" t="s">
        <v>218</v>
      </c>
      <c r="D102" s="273"/>
      <c r="E102" s="274"/>
      <c r="F102" s="98"/>
      <c r="G102" s="80"/>
      <c r="H102" s="75"/>
      <c r="I102" s="54">
        <v>0</v>
      </c>
      <c r="J102" s="7" t="s">
        <v>66</v>
      </c>
      <c r="K102" s="7">
        <v>2</v>
      </c>
      <c r="L102" s="75">
        <v>59938</v>
      </c>
      <c r="M102" s="75"/>
      <c r="N102" s="75"/>
      <c r="O102" s="75"/>
      <c r="P102" s="75" t="str">
        <f>IF(I102=3,1,"")</f>
        <v/>
      </c>
      <c r="Q102" s="75" t="str">
        <f>IF(I102=2,1,"")</f>
        <v/>
      </c>
      <c r="R102" s="75" t="str">
        <f>IF(I102=1,1,"")</f>
        <v/>
      </c>
      <c r="S102" s="75"/>
      <c r="T102" s="75"/>
    </row>
    <row r="103" spans="1:20" ht="37.5" customHeight="1" thickBot="1" x14ac:dyDescent="0.2">
      <c r="A103" s="91"/>
      <c r="B103" s="97"/>
      <c r="C103" s="272" t="s">
        <v>219</v>
      </c>
      <c r="D103" s="273"/>
      <c r="E103" s="274"/>
      <c r="F103" s="98"/>
      <c r="G103" s="80"/>
      <c r="H103" s="75"/>
      <c r="I103" s="54">
        <v>0</v>
      </c>
      <c r="J103" s="7" t="s">
        <v>66</v>
      </c>
      <c r="K103" s="7">
        <v>3</v>
      </c>
      <c r="L103" s="75">
        <v>59939</v>
      </c>
      <c r="M103" s="75"/>
      <c r="N103" s="75"/>
      <c r="O103" s="75"/>
      <c r="P103" s="75" t="str">
        <f>IF(I103=3,1,"")</f>
        <v/>
      </c>
      <c r="Q103" s="75" t="str">
        <f>IF(I103=2,1,"")</f>
        <v/>
      </c>
      <c r="R103" s="75" t="str">
        <f>IF(I103=1,1,"")</f>
        <v/>
      </c>
      <c r="S103" s="75"/>
      <c r="T103" s="75"/>
    </row>
    <row r="104" spans="1:20" x14ac:dyDescent="0.15">
      <c r="A104" s="91"/>
      <c r="B104" s="92" t="s">
        <v>177</v>
      </c>
      <c r="C104" s="279" t="str">
        <f>IF((MIN(I107:I108)=0),"標準項目の「あり」「なし」を選択してください","")</f>
        <v>標準項目の「あり」「なし」を選択してください</v>
      </c>
      <c r="D104" s="279"/>
      <c r="E104" s="279"/>
      <c r="F104" s="280"/>
      <c r="H104" s="75"/>
      <c r="I104" s="54"/>
      <c r="J104" s="7" t="s">
        <v>75</v>
      </c>
      <c r="K104" s="7">
        <v>2</v>
      </c>
      <c r="L104" s="75">
        <v>17405</v>
      </c>
      <c r="M104" s="75"/>
      <c r="N104" s="75"/>
      <c r="O104" s="75"/>
      <c r="P104" s="75"/>
      <c r="Q104" s="75"/>
      <c r="R104" s="75"/>
      <c r="S104" s="75"/>
      <c r="T104" s="75"/>
    </row>
    <row r="105" spans="1:20" s="96" customFormat="1" ht="37.5" customHeight="1" x14ac:dyDescent="0.15">
      <c r="A105" s="93" t="s">
        <v>68</v>
      </c>
      <c r="B105" s="266" t="s">
        <v>220</v>
      </c>
      <c r="C105" s="267"/>
      <c r="D105" s="268" t="str">
        <f xml:space="preserve"> "評点（" &amp; REPT("○",COUNT(P107:P108)) &amp; REPT("●",COUNT(Q107:Q108)) &amp; "）"</f>
        <v>評点（）</v>
      </c>
      <c r="E105" s="268"/>
      <c r="F105" s="113" t="str">
        <f>IF(COUNT(R107:R108)&gt;0,"・非該当" &amp; COUNT(R107:R108),"")</f>
        <v/>
      </c>
      <c r="G105" s="80"/>
      <c r="H105" s="94"/>
      <c r="I105" s="95" t="str">
        <f>IF(MIN(I107:I108)=0,"",IF(COUNT(P107:Q108)=0,"-",IF(COUNT(P107:Q108)=COUNT(P107:P108),"A",IF(COUNT(P107:P108)=0,"C","B"))))</f>
        <v/>
      </c>
      <c r="J105" s="7" t="s">
        <v>62</v>
      </c>
      <c r="K105" s="95"/>
      <c r="L105" s="94"/>
      <c r="M105" s="94"/>
      <c r="N105" s="94"/>
      <c r="O105" s="94"/>
      <c r="P105" s="94"/>
      <c r="Q105" s="94"/>
      <c r="R105" s="94"/>
      <c r="S105" s="75"/>
      <c r="T105" s="94"/>
    </row>
    <row r="106" spans="1:20" x14ac:dyDescent="0.15">
      <c r="A106" s="91"/>
      <c r="B106" s="107" t="s">
        <v>63</v>
      </c>
      <c r="C106" s="269" t="s">
        <v>64</v>
      </c>
      <c r="D106" s="270"/>
      <c r="E106" s="270"/>
      <c r="F106" s="271"/>
      <c r="H106" s="75"/>
      <c r="I106" s="54"/>
      <c r="J106" s="7" t="s">
        <v>65</v>
      </c>
      <c r="K106" s="7"/>
      <c r="L106" s="75"/>
      <c r="M106" s="75"/>
      <c r="N106" s="75"/>
      <c r="O106" s="75"/>
      <c r="P106" s="75"/>
      <c r="Q106" s="75"/>
      <c r="R106" s="75"/>
      <c r="S106" s="75"/>
      <c r="T106" s="75"/>
    </row>
    <row r="107" spans="1:20" ht="37.5" customHeight="1" x14ac:dyDescent="0.15">
      <c r="A107" s="91"/>
      <c r="B107" s="97"/>
      <c r="C107" s="272" t="s">
        <v>221</v>
      </c>
      <c r="D107" s="273"/>
      <c r="E107" s="274"/>
      <c r="F107" s="98"/>
      <c r="G107" s="80"/>
      <c r="H107" s="75"/>
      <c r="I107" s="54">
        <v>0</v>
      </c>
      <c r="J107" s="7" t="s">
        <v>66</v>
      </c>
      <c r="K107" s="7">
        <v>1</v>
      </c>
      <c r="L107" s="75">
        <v>59940</v>
      </c>
      <c r="M107" s="75"/>
      <c r="N107" s="75"/>
      <c r="O107" s="75"/>
      <c r="P107" s="75" t="str">
        <f>IF(I107=3,1,"")</f>
        <v/>
      </c>
      <c r="Q107" s="75" t="str">
        <f>IF(I107=2,1,"")</f>
        <v/>
      </c>
      <c r="R107" s="75" t="str">
        <f>IF(I107=1,1,"")</f>
        <v/>
      </c>
      <c r="S107" s="75"/>
      <c r="T107" s="75"/>
    </row>
    <row r="108" spans="1:20" ht="37.5" customHeight="1" thickBot="1" x14ac:dyDescent="0.2">
      <c r="A108" s="91"/>
      <c r="B108" s="97"/>
      <c r="C108" s="272" t="s">
        <v>222</v>
      </c>
      <c r="D108" s="273"/>
      <c r="E108" s="274"/>
      <c r="F108" s="98"/>
      <c r="G108" s="80"/>
      <c r="H108" s="75"/>
      <c r="I108" s="54">
        <v>0</v>
      </c>
      <c r="J108" s="7" t="s">
        <v>66</v>
      </c>
      <c r="K108" s="7">
        <v>2</v>
      </c>
      <c r="L108" s="75">
        <v>59941</v>
      </c>
      <c r="M108" s="75"/>
      <c r="N108" s="75"/>
      <c r="O108" s="75"/>
      <c r="P108" s="75" t="str">
        <f>IF(I108=3,1,"")</f>
        <v/>
      </c>
      <c r="Q108" s="75" t="str">
        <f>IF(I108=2,1,"")</f>
        <v/>
      </c>
      <c r="R108" s="75" t="str">
        <f>IF(I108=1,1,"")</f>
        <v/>
      </c>
      <c r="S108" s="75"/>
      <c r="T108" s="75"/>
    </row>
    <row r="109" spans="1:20" ht="20.25" customHeight="1" x14ac:dyDescent="0.15">
      <c r="A109" s="99"/>
      <c r="B109" s="275" t="s">
        <v>223</v>
      </c>
      <c r="C109" s="276"/>
      <c r="D109" s="277" t="str">
        <f>IF(AND(LEN(SBcase1_6)&lt;&gt;0,COUNT(R101:R108)=5),SBcheckB_6,(IF(LEN(SBcheckA_6)&lt;&gt;0,SBcheckA_6, SBcheckB_6)))</f>
        <v>サブカテゴリー6の講評を入力してください</v>
      </c>
      <c r="E109" s="277"/>
      <c r="F109" s="278"/>
      <c r="H109" s="75"/>
      <c r="I109" s="54"/>
      <c r="J109" s="7" t="s">
        <v>67</v>
      </c>
      <c r="K109" s="7"/>
      <c r="L109" s="75"/>
      <c r="M109" s="75"/>
      <c r="N109" s="75"/>
      <c r="O109" s="75"/>
      <c r="P109" s="75"/>
      <c r="Q109" s="75"/>
      <c r="R109" s="75"/>
      <c r="S109" s="75"/>
      <c r="T109" s="75"/>
    </row>
    <row r="110" spans="1:20" s="103" customFormat="1" ht="21" customHeight="1" x14ac:dyDescent="0.15">
      <c r="A110" s="105"/>
      <c r="B110" s="253"/>
      <c r="C110" s="254"/>
      <c r="D110" s="254"/>
      <c r="E110" s="254"/>
      <c r="F110" s="255"/>
      <c r="G110" s="2" t="str">
        <f>IF(LEN(B110)=0,"",IF(40-LEN(B110)&gt;0,"残り" &amp; 40-LEN(B110) &amp; "文字",IF(40-LEN(B110)=0,"","文字数がオーバーしています")))</f>
        <v/>
      </c>
      <c r="H110" s="100"/>
      <c r="I110" s="101"/>
      <c r="J110" s="7" t="s">
        <v>85</v>
      </c>
      <c r="K110" s="100"/>
      <c r="L110" s="100"/>
      <c r="M110" s="102"/>
      <c r="N110" s="102"/>
      <c r="O110" s="102"/>
      <c r="P110" s="102"/>
      <c r="Q110" s="102"/>
      <c r="R110" s="102"/>
      <c r="S110" s="75"/>
      <c r="T110" s="102"/>
    </row>
    <row r="111" spans="1:20" s="103" customFormat="1" ht="65.099999999999994" customHeight="1" x14ac:dyDescent="0.15">
      <c r="A111" s="106"/>
      <c r="B111" s="256"/>
      <c r="C111" s="257"/>
      <c r="D111" s="257"/>
      <c r="E111" s="257"/>
      <c r="F111" s="258"/>
      <c r="G111" s="2" t="str">
        <f>IF(LEN(B111)=0,"",IF(256-LEN(B111)&gt;0,"残り" &amp; 256-LEN(B111) &amp; "文字",IF(256-LEN(B111)=0,"","文字数がオーバーしています")))</f>
        <v/>
      </c>
      <c r="H111" s="100"/>
      <c r="I111" s="101"/>
      <c r="J111" s="7" t="s">
        <v>88</v>
      </c>
      <c r="K111" s="100"/>
      <c r="L111" s="100"/>
      <c r="M111" s="102"/>
      <c r="N111" s="102"/>
      <c r="O111" s="102"/>
      <c r="P111" s="102"/>
      <c r="Q111" s="102"/>
      <c r="R111" s="102"/>
      <c r="S111" s="75"/>
      <c r="T111" s="102"/>
    </row>
    <row r="112" spans="1:20" s="103" customFormat="1" ht="21" customHeight="1" x14ac:dyDescent="0.15">
      <c r="A112" s="106"/>
      <c r="B112" s="259"/>
      <c r="C112" s="260"/>
      <c r="D112" s="260"/>
      <c r="E112" s="260"/>
      <c r="F112" s="261"/>
      <c r="G112" s="2" t="str">
        <f>IF(LEN(B112)=0,"",IF(40-LEN(B112)&gt;0,"残り" &amp; 40-LEN(B112) &amp; "文字",IF(40-LEN(B112)=0,"","文字数がオーバーしています")))</f>
        <v/>
      </c>
      <c r="H112" s="100"/>
      <c r="I112" s="101"/>
      <c r="J112" s="7" t="s">
        <v>86</v>
      </c>
      <c r="K112" s="100"/>
      <c r="L112" s="100"/>
      <c r="M112" s="102"/>
      <c r="N112" s="102"/>
      <c r="O112" s="102"/>
      <c r="P112" s="102"/>
      <c r="Q112" s="102"/>
      <c r="R112" s="102"/>
      <c r="S112" s="75"/>
      <c r="T112" s="102"/>
    </row>
    <row r="113" spans="1:20" s="103" customFormat="1" ht="65.099999999999994" customHeight="1" x14ac:dyDescent="0.15">
      <c r="A113" s="106"/>
      <c r="B113" s="262"/>
      <c r="C113" s="262"/>
      <c r="D113" s="262"/>
      <c r="E113" s="262"/>
      <c r="F113" s="263"/>
      <c r="G113" s="2" t="str">
        <f>IF(LEN(B113)=0,"",IF(256-LEN(B113)&gt;0,"残り" &amp; 256-LEN(B113) &amp; "文字",IF(256-LEN(B113)=0,"","文字数がオーバーしています")))</f>
        <v/>
      </c>
      <c r="H113" s="100"/>
      <c r="I113" s="101"/>
      <c r="J113" s="7" t="s">
        <v>89</v>
      </c>
      <c r="K113" s="100"/>
      <c r="L113" s="100"/>
      <c r="M113" s="102"/>
      <c r="N113" s="102"/>
      <c r="O113" s="102"/>
      <c r="P113" s="102"/>
      <c r="Q113" s="102"/>
      <c r="R113" s="102"/>
      <c r="S113" s="75"/>
      <c r="T113" s="102"/>
    </row>
    <row r="114" spans="1:20" s="103" customFormat="1" ht="21" customHeight="1" x14ac:dyDescent="0.15">
      <c r="A114" s="106"/>
      <c r="B114" s="259"/>
      <c r="C114" s="260"/>
      <c r="D114" s="260"/>
      <c r="E114" s="260"/>
      <c r="F114" s="261"/>
      <c r="G114" s="2" t="str">
        <f>IF(LEN(B114)=0,"",IF(40-LEN(B114)&gt;0,"残り" &amp; 40-LEN(B114) &amp; "文字",IF(40-LEN(B114)=0,"","文字数がオーバーしています")))</f>
        <v/>
      </c>
      <c r="H114" s="100"/>
      <c r="I114" s="101"/>
      <c r="J114" s="7" t="s">
        <v>87</v>
      </c>
      <c r="K114" s="100"/>
      <c r="L114" s="100"/>
      <c r="M114" s="102"/>
      <c r="N114" s="102"/>
      <c r="O114" s="102"/>
      <c r="P114" s="102"/>
      <c r="Q114" s="102"/>
      <c r="R114" s="102"/>
      <c r="S114" s="75"/>
      <c r="T114" s="102"/>
    </row>
    <row r="115" spans="1:20" s="103" customFormat="1" ht="65.099999999999994" customHeight="1" thickBot="1" x14ac:dyDescent="0.2">
      <c r="A115" s="104"/>
      <c r="B115" s="264"/>
      <c r="C115" s="264"/>
      <c r="D115" s="264"/>
      <c r="E115" s="264"/>
      <c r="F115" s="265"/>
      <c r="G115" s="2" t="str">
        <f>IF(LEN(B115)=0,"",IF(256-LEN(B115)&gt;0,"残り" &amp; 256-LEN(B115) &amp; "文字",IF(256-LEN(B115)=0,"","文字数がオーバーしています")))</f>
        <v/>
      </c>
      <c r="H115" s="100"/>
      <c r="I115" s="101"/>
      <c r="J115" s="7" t="s">
        <v>90</v>
      </c>
      <c r="K115" s="100"/>
      <c r="L115" s="100"/>
      <c r="M115" s="102"/>
      <c r="N115" s="102"/>
      <c r="O115" s="102"/>
      <c r="P115" s="102"/>
      <c r="Q115" s="102"/>
      <c r="R115" s="102"/>
      <c r="S115" s="75"/>
      <c r="T115" s="102"/>
    </row>
    <row r="116" spans="1:20" ht="14.25" thickTop="1" x14ac:dyDescent="0.15">
      <c r="F116" s="26"/>
      <c r="G116" s="26"/>
      <c r="H116" s="7"/>
      <c r="I116" s="54"/>
      <c r="J116" s="7"/>
      <c r="K116" s="7"/>
      <c r="L116" s="7"/>
      <c r="M116" s="75"/>
      <c r="N116" s="75"/>
      <c r="O116" s="75"/>
      <c r="P116" s="75"/>
      <c r="Q116" s="75"/>
      <c r="R116" s="75"/>
      <c r="S116" s="75"/>
      <c r="T116" s="75"/>
    </row>
    <row r="117" spans="1:20" x14ac:dyDescent="0.15">
      <c r="F117" s="26"/>
      <c r="G117" s="26"/>
      <c r="H117" s="7"/>
      <c r="I117" s="54"/>
      <c r="J117" s="7"/>
      <c r="K117" s="7"/>
      <c r="L117" s="7"/>
      <c r="M117" s="75"/>
      <c r="N117" s="75"/>
      <c r="O117" s="75"/>
      <c r="P117" s="75"/>
      <c r="Q117" s="75"/>
      <c r="R117" s="75"/>
      <c r="S117" s="75"/>
      <c r="T117" s="75"/>
    </row>
    <row r="118" spans="1:20" ht="15" customHeight="1" thickBot="1" x14ac:dyDescent="0.2">
      <c r="A118" s="114" t="s">
        <v>98</v>
      </c>
      <c r="B118" s="74" t="s">
        <v>93</v>
      </c>
      <c r="C118" s="76"/>
      <c r="D118" s="76"/>
      <c r="E118" s="78"/>
      <c r="H118" s="75"/>
      <c r="I118" s="54"/>
      <c r="J118" s="7"/>
      <c r="K118" s="7"/>
      <c r="L118" s="75"/>
      <c r="M118" s="75"/>
      <c r="N118" s="75"/>
      <c r="O118" s="75"/>
      <c r="P118" s="75"/>
      <c r="Q118" s="75"/>
      <c r="R118" s="75"/>
      <c r="S118" s="75"/>
      <c r="T118" s="75" t="s">
        <v>77</v>
      </c>
    </row>
    <row r="119" spans="1:20" s="11" customFormat="1" ht="17.25" customHeight="1" x14ac:dyDescent="0.15">
      <c r="A119" s="86"/>
      <c r="B119" s="281" t="s">
        <v>224</v>
      </c>
      <c r="C119" s="282"/>
      <c r="D119" s="282"/>
      <c r="E119" s="282"/>
      <c r="F119" s="283"/>
      <c r="G119" s="87"/>
      <c r="H119" s="88"/>
      <c r="I119" s="89"/>
      <c r="J119" s="7" t="s">
        <v>73</v>
      </c>
      <c r="K119" s="88"/>
      <c r="L119" s="88"/>
      <c r="M119" s="90"/>
      <c r="N119" s="90"/>
      <c r="O119" s="90"/>
      <c r="P119" s="90"/>
      <c r="Q119" s="90"/>
      <c r="R119" s="90"/>
      <c r="S119" s="75"/>
      <c r="T119" s="90"/>
    </row>
    <row r="120" spans="1:20" s="85" customFormat="1" ht="30" customHeight="1" thickBot="1" x14ac:dyDescent="0.2">
      <c r="A120" s="145"/>
      <c r="B120" s="284" t="s">
        <v>225</v>
      </c>
      <c r="C120" s="285"/>
      <c r="D120" s="286" t="s">
        <v>96</v>
      </c>
      <c r="E120" s="286"/>
      <c r="F120" s="146" t="str">
        <f>IF(COUNT(P124:Q241) &gt; 0,COUNT(P124:P241) &amp; "／" &amp; COUNT(P124:Q241),"")</f>
        <v/>
      </c>
      <c r="G120" s="80"/>
      <c r="H120" s="81"/>
      <c r="I120" s="82"/>
      <c r="J120" s="83" t="s">
        <v>74</v>
      </c>
      <c r="K120" s="81"/>
      <c r="L120" s="81"/>
      <c r="M120" s="84"/>
      <c r="N120" s="84"/>
      <c r="O120" s="84"/>
      <c r="P120" s="84"/>
      <c r="Q120" s="84"/>
      <c r="R120" s="84"/>
      <c r="S120" s="75"/>
      <c r="T120" s="84"/>
    </row>
    <row r="121" spans="1:20" ht="14.25" thickTop="1" x14ac:dyDescent="0.15">
      <c r="A121" s="91">
        <v>1</v>
      </c>
      <c r="B121" s="92" t="s">
        <v>163</v>
      </c>
      <c r="C121" s="279" t="str">
        <f>IF((MIN(I124:I129)=0),"標準項目の「あり」「なし」を選択してください","")</f>
        <v>標準項目の「あり」「なし」を選択してください</v>
      </c>
      <c r="D121" s="279"/>
      <c r="E121" s="279"/>
      <c r="F121" s="280"/>
      <c r="H121" s="75"/>
      <c r="I121" s="54"/>
      <c r="J121" s="7" t="s">
        <v>75</v>
      </c>
      <c r="K121" s="7"/>
      <c r="L121" s="75"/>
      <c r="M121" s="75"/>
      <c r="N121" s="75"/>
      <c r="O121" s="75"/>
      <c r="P121" s="75"/>
      <c r="Q121" s="75"/>
      <c r="R121" s="75"/>
      <c r="S121" s="75"/>
      <c r="T121" s="75"/>
    </row>
    <row r="122" spans="1:20" s="96" customFormat="1" ht="37.5" customHeight="1" x14ac:dyDescent="0.15">
      <c r="A122" s="93" t="s">
        <v>68</v>
      </c>
      <c r="B122" s="266" t="s">
        <v>226</v>
      </c>
      <c r="C122" s="267"/>
      <c r="D122" s="268" t="str">
        <f xml:space="preserve"> "評点（" &amp; REPT("○",COUNT(P124:P129)) &amp; REPT("●",COUNT(Q124:Q129)) &amp; "）"</f>
        <v>評点（）</v>
      </c>
      <c r="E122" s="268"/>
      <c r="F122" s="113" t="str">
        <f>IF(COUNT(R124:R129)&gt;0,"・非該当" &amp; COUNT(R124:R129),"")</f>
        <v/>
      </c>
      <c r="G122" s="80"/>
      <c r="H122" s="94"/>
      <c r="I122" s="95" t="str">
        <f>IF(MIN(I124:I129)=0,"",IF(COUNT(P124:Q129)=0,"-",IF(COUNT(P124:Q129)=COUNT(P124:P129),"A",IF(COUNT(P124:P129)=0,"C","B"))))</f>
        <v/>
      </c>
      <c r="J122" s="7" t="s">
        <v>62</v>
      </c>
      <c r="K122" s="95">
        <v>1</v>
      </c>
      <c r="L122" s="94">
        <v>17393</v>
      </c>
      <c r="M122" s="94"/>
      <c r="N122" s="94"/>
      <c r="O122" s="94"/>
      <c r="P122" s="94"/>
      <c r="Q122" s="94"/>
      <c r="R122" s="94"/>
      <c r="S122" s="75"/>
      <c r="T122" s="94"/>
    </row>
    <row r="123" spans="1:20" x14ac:dyDescent="0.15">
      <c r="A123" s="91"/>
      <c r="B123" s="107" t="s">
        <v>63</v>
      </c>
      <c r="C123" s="269" t="s">
        <v>64</v>
      </c>
      <c r="D123" s="270"/>
      <c r="E123" s="270"/>
      <c r="F123" s="271"/>
      <c r="H123" s="75"/>
      <c r="I123" s="54"/>
      <c r="J123" s="7" t="s">
        <v>65</v>
      </c>
      <c r="K123" s="7"/>
      <c r="L123" s="75"/>
      <c r="M123" s="75"/>
      <c r="N123" s="75"/>
      <c r="O123" s="75"/>
      <c r="P123" s="75"/>
      <c r="Q123" s="75"/>
      <c r="R123" s="75"/>
      <c r="S123" s="75"/>
      <c r="T123" s="75"/>
    </row>
    <row r="124" spans="1:20" ht="37.5" customHeight="1" x14ac:dyDescent="0.15">
      <c r="A124" s="91"/>
      <c r="B124" s="97"/>
      <c r="C124" s="272" t="s">
        <v>227</v>
      </c>
      <c r="D124" s="273"/>
      <c r="E124" s="274"/>
      <c r="F124" s="98"/>
      <c r="G124" s="80"/>
      <c r="H124" s="75"/>
      <c r="I124" s="54">
        <v>0</v>
      </c>
      <c r="J124" s="7" t="s">
        <v>66</v>
      </c>
      <c r="K124" s="7">
        <v>1</v>
      </c>
      <c r="L124" s="75">
        <v>59894</v>
      </c>
      <c r="M124" s="75"/>
      <c r="N124" s="75"/>
      <c r="O124" s="75"/>
      <c r="P124" s="75" t="str">
        <f t="shared" ref="P124:P129" si="0">IF(I124=3,1,"")</f>
        <v/>
      </c>
      <c r="Q124" s="75" t="str">
        <f t="shared" ref="Q124:Q129" si="1">IF(I124=2,1,"")</f>
        <v/>
      </c>
      <c r="R124" s="75" t="str">
        <f t="shared" ref="R124:R129" si="2">IF(I124=1,1,"")</f>
        <v/>
      </c>
      <c r="S124" s="75"/>
      <c r="T124" s="75"/>
    </row>
    <row r="125" spans="1:20" ht="37.5" customHeight="1" x14ac:dyDescent="0.15">
      <c r="A125" s="91"/>
      <c r="B125" s="97"/>
      <c r="C125" s="272" t="s">
        <v>228</v>
      </c>
      <c r="D125" s="273"/>
      <c r="E125" s="274"/>
      <c r="F125" s="98"/>
      <c r="G125" s="80"/>
      <c r="H125" s="75"/>
      <c r="I125" s="54">
        <v>0</v>
      </c>
      <c r="J125" s="7" t="s">
        <v>66</v>
      </c>
      <c r="K125" s="7">
        <v>2</v>
      </c>
      <c r="L125" s="75">
        <v>59895</v>
      </c>
      <c r="M125" s="75"/>
      <c r="N125" s="75"/>
      <c r="O125" s="75"/>
      <c r="P125" s="75" t="str">
        <f t="shared" si="0"/>
        <v/>
      </c>
      <c r="Q125" s="75" t="str">
        <f t="shared" si="1"/>
        <v/>
      </c>
      <c r="R125" s="75" t="str">
        <f t="shared" si="2"/>
        <v/>
      </c>
      <c r="S125" s="75"/>
      <c r="T125" s="75"/>
    </row>
    <row r="126" spans="1:20" ht="37.5" customHeight="1" x14ac:dyDescent="0.15">
      <c r="A126" s="91"/>
      <c r="B126" s="97"/>
      <c r="C126" s="272" t="s">
        <v>229</v>
      </c>
      <c r="D126" s="273"/>
      <c r="E126" s="274"/>
      <c r="F126" s="98"/>
      <c r="G126" s="80"/>
      <c r="H126" s="75"/>
      <c r="I126" s="54">
        <v>0</v>
      </c>
      <c r="J126" s="7" t="s">
        <v>66</v>
      </c>
      <c r="K126" s="7">
        <v>3</v>
      </c>
      <c r="L126" s="75">
        <v>59896</v>
      </c>
      <c r="M126" s="75"/>
      <c r="N126" s="75"/>
      <c r="O126" s="75"/>
      <c r="P126" s="75" t="str">
        <f t="shared" si="0"/>
        <v/>
      </c>
      <c r="Q126" s="75" t="str">
        <f t="shared" si="1"/>
        <v/>
      </c>
      <c r="R126" s="75" t="str">
        <f t="shared" si="2"/>
        <v/>
      </c>
      <c r="S126" s="75"/>
      <c r="T126" s="75"/>
    </row>
    <row r="127" spans="1:20" ht="37.5" customHeight="1" x14ac:dyDescent="0.15">
      <c r="A127" s="91"/>
      <c r="B127" s="97"/>
      <c r="C127" s="272" t="s">
        <v>230</v>
      </c>
      <c r="D127" s="273"/>
      <c r="E127" s="274"/>
      <c r="F127" s="98"/>
      <c r="G127" s="80"/>
      <c r="H127" s="75"/>
      <c r="I127" s="54">
        <v>0</v>
      </c>
      <c r="J127" s="7" t="s">
        <v>66</v>
      </c>
      <c r="K127" s="7">
        <v>4</v>
      </c>
      <c r="L127" s="75">
        <v>59897</v>
      </c>
      <c r="M127" s="75"/>
      <c r="N127" s="75"/>
      <c r="O127" s="75"/>
      <c r="P127" s="75" t="str">
        <f t="shared" si="0"/>
        <v/>
      </c>
      <c r="Q127" s="75" t="str">
        <f t="shared" si="1"/>
        <v/>
      </c>
      <c r="R127" s="75" t="str">
        <f t="shared" si="2"/>
        <v/>
      </c>
      <c r="S127" s="75"/>
      <c r="T127" s="75"/>
    </row>
    <row r="128" spans="1:20" ht="37.5" customHeight="1" x14ac:dyDescent="0.15">
      <c r="A128" s="91"/>
      <c r="B128" s="97"/>
      <c r="C128" s="272" t="s">
        <v>231</v>
      </c>
      <c r="D128" s="273"/>
      <c r="E128" s="274"/>
      <c r="F128" s="98"/>
      <c r="G128" s="80"/>
      <c r="H128" s="75"/>
      <c r="I128" s="54">
        <v>0</v>
      </c>
      <c r="J128" s="7" t="s">
        <v>66</v>
      </c>
      <c r="K128" s="7">
        <v>5</v>
      </c>
      <c r="L128" s="75">
        <v>59898</v>
      </c>
      <c r="M128" s="75"/>
      <c r="N128" s="75"/>
      <c r="O128" s="75"/>
      <c r="P128" s="75" t="str">
        <f t="shared" si="0"/>
        <v/>
      </c>
      <c r="Q128" s="75" t="str">
        <f t="shared" si="1"/>
        <v/>
      </c>
      <c r="R128" s="75" t="str">
        <f t="shared" si="2"/>
        <v/>
      </c>
      <c r="S128" s="75"/>
      <c r="T128" s="75"/>
    </row>
    <row r="129" spans="1:20" ht="37.5" customHeight="1" thickBot="1" x14ac:dyDescent="0.2">
      <c r="A129" s="91"/>
      <c r="B129" s="97"/>
      <c r="C129" s="272" t="s">
        <v>232</v>
      </c>
      <c r="D129" s="273"/>
      <c r="E129" s="274"/>
      <c r="F129" s="98"/>
      <c r="G129" s="80"/>
      <c r="H129" s="75"/>
      <c r="I129" s="54">
        <v>0</v>
      </c>
      <c r="J129" s="7" t="s">
        <v>66</v>
      </c>
      <c r="K129" s="7">
        <v>6</v>
      </c>
      <c r="L129" s="75">
        <v>59899</v>
      </c>
      <c r="M129" s="75"/>
      <c r="N129" s="75"/>
      <c r="O129" s="75"/>
      <c r="P129" s="75" t="str">
        <f t="shared" si="0"/>
        <v/>
      </c>
      <c r="Q129" s="75" t="str">
        <f t="shared" si="1"/>
        <v/>
      </c>
      <c r="R129" s="75" t="str">
        <f t="shared" si="2"/>
        <v/>
      </c>
      <c r="S129" s="75"/>
      <c r="T129" s="75"/>
    </row>
    <row r="130" spans="1:20" ht="20.25" customHeight="1" x14ac:dyDescent="0.15">
      <c r="A130" s="99"/>
      <c r="B130" s="275" t="s">
        <v>233</v>
      </c>
      <c r="C130" s="276"/>
      <c r="D130" s="277" t="str">
        <f>IF(AND(LEN(SBcaseB1_1)&lt;&gt;0,COUNT(R123:R129)=6),SBcheckBB_1,(IF(LEN(SBcheckBA_1)&lt;&gt;0,SBcheckBA_1, SBcheckBB_1)))</f>
        <v>評価項目1の講評を入力してください</v>
      </c>
      <c r="E130" s="277"/>
      <c r="F130" s="278"/>
      <c r="H130" s="75"/>
      <c r="I130" s="54"/>
      <c r="J130" s="7" t="s">
        <v>67</v>
      </c>
      <c r="K130" s="7"/>
      <c r="L130" s="75"/>
      <c r="M130" s="75"/>
      <c r="N130" s="75"/>
      <c r="O130" s="75"/>
      <c r="P130" s="75"/>
      <c r="Q130" s="75"/>
      <c r="R130" s="75"/>
      <c r="S130" s="75"/>
      <c r="T130" s="75"/>
    </row>
    <row r="131" spans="1:20" s="103" customFormat="1" ht="21" customHeight="1" x14ac:dyDescent="0.15">
      <c r="A131" s="105"/>
      <c r="B131" s="253"/>
      <c r="C131" s="254"/>
      <c r="D131" s="254"/>
      <c r="E131" s="254"/>
      <c r="F131" s="255"/>
      <c r="G131" s="2" t="str">
        <f>IF(LEN(B131)=0,"",IF(40-LEN(B131)&gt;0,"残り" &amp; 40-LEN(B131) &amp; "文字",IF(40-LEN(B131)=0,"","文字数がオーバーしています")))</f>
        <v/>
      </c>
      <c r="H131" s="100"/>
      <c r="I131" s="101"/>
      <c r="J131" s="7" t="s">
        <v>85</v>
      </c>
      <c r="K131" s="100"/>
      <c r="L131" s="100"/>
      <c r="M131" s="102"/>
      <c r="N131" s="102"/>
      <c r="O131" s="102"/>
      <c r="P131" s="102"/>
      <c r="Q131" s="102"/>
      <c r="R131" s="102"/>
      <c r="S131" s="75"/>
      <c r="T131" s="102"/>
    </row>
    <row r="132" spans="1:20" s="103" customFormat="1" ht="65.099999999999994" customHeight="1" x14ac:dyDescent="0.15">
      <c r="A132" s="106"/>
      <c r="B132" s="256"/>
      <c r="C132" s="257"/>
      <c r="D132" s="257"/>
      <c r="E132" s="257"/>
      <c r="F132" s="258"/>
      <c r="G132" s="2" t="str">
        <f>IF(LEN(B132)=0,"",IF(256-LEN(B132)&gt;0,"残り" &amp; 256-LEN(B132) &amp; "文字",IF(256-LEN(B132)=0,"","文字数がオーバーしています")))</f>
        <v/>
      </c>
      <c r="H132" s="100"/>
      <c r="I132" s="101"/>
      <c r="J132" s="7" t="s">
        <v>88</v>
      </c>
      <c r="K132" s="100"/>
      <c r="L132" s="100"/>
      <c r="M132" s="102"/>
      <c r="N132" s="102"/>
      <c r="O132" s="102"/>
      <c r="P132" s="102"/>
      <c r="Q132" s="102"/>
      <c r="R132" s="102"/>
      <c r="S132" s="75"/>
      <c r="T132" s="102"/>
    </row>
    <row r="133" spans="1:20" s="103" customFormat="1" ht="21" customHeight="1" x14ac:dyDescent="0.15">
      <c r="A133" s="106"/>
      <c r="B133" s="259"/>
      <c r="C133" s="260"/>
      <c r="D133" s="260"/>
      <c r="E133" s="260"/>
      <c r="F133" s="261"/>
      <c r="G133" s="2" t="str">
        <f>IF(LEN(B133)=0,"",IF(40-LEN(B133)&gt;0,"残り" &amp; 40-LEN(B133) &amp; "文字",IF(40-LEN(B133)=0,"","文字数がオーバーしています")))</f>
        <v/>
      </c>
      <c r="H133" s="100"/>
      <c r="I133" s="101"/>
      <c r="J133" s="7" t="s">
        <v>86</v>
      </c>
      <c r="K133" s="100"/>
      <c r="L133" s="100"/>
      <c r="M133" s="102"/>
      <c r="N133" s="102"/>
      <c r="O133" s="102"/>
      <c r="P133" s="102"/>
      <c r="Q133" s="102"/>
      <c r="R133" s="102"/>
      <c r="S133" s="75"/>
      <c r="T133" s="102"/>
    </row>
    <row r="134" spans="1:20" s="103" customFormat="1" ht="65.099999999999994" customHeight="1" x14ac:dyDescent="0.15">
      <c r="A134" s="106"/>
      <c r="B134" s="262"/>
      <c r="C134" s="262"/>
      <c r="D134" s="262"/>
      <c r="E134" s="262"/>
      <c r="F134" s="263"/>
      <c r="G134" s="2" t="str">
        <f>IF(LEN(B134)=0,"",IF(256-LEN(B134)&gt;0,"残り" &amp; 256-LEN(B134) &amp; "文字",IF(256-LEN(B134)=0,"","文字数がオーバーしています")))</f>
        <v/>
      </c>
      <c r="H134" s="100"/>
      <c r="I134" s="101"/>
      <c r="J134" s="7" t="s">
        <v>89</v>
      </c>
      <c r="K134" s="100"/>
      <c r="L134" s="100"/>
      <c r="M134" s="102"/>
      <c r="N134" s="102"/>
      <c r="O134" s="102"/>
      <c r="P134" s="102"/>
      <c r="Q134" s="102"/>
      <c r="R134" s="102"/>
      <c r="S134" s="75"/>
      <c r="T134" s="102"/>
    </row>
    <row r="135" spans="1:20" s="103" customFormat="1" ht="21" customHeight="1" x14ac:dyDescent="0.15">
      <c r="A135" s="106"/>
      <c r="B135" s="259"/>
      <c r="C135" s="260"/>
      <c r="D135" s="260"/>
      <c r="E135" s="260"/>
      <c r="F135" s="261"/>
      <c r="G135" s="2" t="str">
        <f>IF(LEN(B135)=0,"",IF(40-LEN(B135)&gt;0,"残り" &amp; 40-LEN(B135) &amp; "文字",IF(40-LEN(B135)=0,"","文字数がオーバーしています")))</f>
        <v/>
      </c>
      <c r="H135" s="100"/>
      <c r="I135" s="101"/>
      <c r="J135" s="7" t="s">
        <v>87</v>
      </c>
      <c r="K135" s="100"/>
      <c r="L135" s="100"/>
      <c r="M135" s="102"/>
      <c r="N135" s="102"/>
      <c r="O135" s="102"/>
      <c r="P135" s="102"/>
      <c r="Q135" s="102"/>
      <c r="R135" s="102"/>
      <c r="S135" s="75"/>
      <c r="T135" s="102"/>
    </row>
    <row r="136" spans="1:20" s="103" customFormat="1" ht="65.099999999999994" customHeight="1" thickBot="1" x14ac:dyDescent="0.2">
      <c r="A136" s="104"/>
      <c r="B136" s="264"/>
      <c r="C136" s="264"/>
      <c r="D136" s="264"/>
      <c r="E136" s="264"/>
      <c r="F136" s="265"/>
      <c r="G136" s="2" t="str">
        <f>IF(LEN(B136)=0,"",IF(256-LEN(B136)&gt;0,"残り" &amp; 256-LEN(B136) &amp; "文字",IF(256-LEN(B136)=0,"","文字数がオーバーしています")))</f>
        <v/>
      </c>
      <c r="H136" s="100"/>
      <c r="I136" s="101"/>
      <c r="J136" s="7" t="s">
        <v>90</v>
      </c>
      <c r="K136" s="100"/>
      <c r="L136" s="100"/>
      <c r="M136" s="102"/>
      <c r="N136" s="102"/>
      <c r="O136" s="102"/>
      <c r="P136" s="102"/>
      <c r="Q136" s="102"/>
      <c r="R136" s="102"/>
      <c r="S136" s="75"/>
      <c r="T136" s="102"/>
    </row>
    <row r="137" spans="1:20" ht="14.25" thickTop="1" x14ac:dyDescent="0.15">
      <c r="A137" s="91">
        <v>2</v>
      </c>
      <c r="B137" s="92" t="s">
        <v>177</v>
      </c>
      <c r="C137" s="279" t="str">
        <f>IF((MIN(I140:I143)=0),"標準項目の「あり」「なし」を選択してください","")</f>
        <v>標準項目の「あり」「なし」を選択してください</v>
      </c>
      <c r="D137" s="279"/>
      <c r="E137" s="279"/>
      <c r="F137" s="280"/>
      <c r="H137" s="75"/>
      <c r="I137" s="54"/>
      <c r="J137" s="7" t="s">
        <v>75</v>
      </c>
      <c r="K137" s="7"/>
      <c r="L137" s="75"/>
      <c r="M137" s="75"/>
      <c r="N137" s="75"/>
      <c r="O137" s="75"/>
      <c r="P137" s="75"/>
      <c r="Q137" s="75"/>
      <c r="R137" s="75"/>
      <c r="S137" s="75"/>
      <c r="T137" s="75"/>
    </row>
    <row r="138" spans="1:20" s="96" customFormat="1" ht="37.5" customHeight="1" x14ac:dyDescent="0.15">
      <c r="A138" s="93" t="s">
        <v>68</v>
      </c>
      <c r="B138" s="266" t="s">
        <v>234</v>
      </c>
      <c r="C138" s="267"/>
      <c r="D138" s="268" t="str">
        <f xml:space="preserve"> "評点（" &amp; REPT("○",COUNT(P140:P143)) &amp; REPT("●",COUNT(Q140:Q143)) &amp; "）"</f>
        <v>評点（）</v>
      </c>
      <c r="E138" s="268"/>
      <c r="F138" s="113" t="str">
        <f>IF(COUNT(R140:R143)&gt;0,"・非該当" &amp; COUNT(R140:R143),"")</f>
        <v/>
      </c>
      <c r="G138" s="80"/>
      <c r="H138" s="94"/>
      <c r="I138" s="95" t="str">
        <f>IF(MIN(I140:I143)=0,"",IF(COUNT(P140:Q143)=0,"-",IF(COUNT(P140:Q143)=COUNT(P140:P143),"A",IF(COUNT(P140:P143)=0,"C","B"))))</f>
        <v/>
      </c>
      <c r="J138" s="7" t="s">
        <v>62</v>
      </c>
      <c r="K138" s="95">
        <v>2</v>
      </c>
      <c r="L138" s="94">
        <v>17394</v>
      </c>
      <c r="M138" s="94"/>
      <c r="N138" s="94"/>
      <c r="O138" s="94"/>
      <c r="P138" s="94"/>
      <c r="Q138" s="94"/>
      <c r="R138" s="94"/>
      <c r="S138" s="75"/>
      <c r="T138" s="94"/>
    </row>
    <row r="139" spans="1:20" x14ac:dyDescent="0.15">
      <c r="A139" s="91"/>
      <c r="B139" s="107" t="s">
        <v>63</v>
      </c>
      <c r="C139" s="269" t="s">
        <v>64</v>
      </c>
      <c r="D139" s="270"/>
      <c r="E139" s="270"/>
      <c r="F139" s="271"/>
      <c r="H139" s="75"/>
      <c r="I139" s="54"/>
      <c r="J139" s="7" t="s">
        <v>65</v>
      </c>
      <c r="K139" s="7"/>
      <c r="L139" s="75"/>
      <c r="M139" s="75"/>
      <c r="N139" s="75"/>
      <c r="O139" s="75"/>
      <c r="P139" s="75"/>
      <c r="Q139" s="75"/>
      <c r="R139" s="75"/>
      <c r="S139" s="75"/>
      <c r="T139" s="75"/>
    </row>
    <row r="140" spans="1:20" ht="37.5" customHeight="1" x14ac:dyDescent="0.15">
      <c r="A140" s="91"/>
      <c r="B140" s="97"/>
      <c r="C140" s="272" t="s">
        <v>235</v>
      </c>
      <c r="D140" s="273"/>
      <c r="E140" s="274"/>
      <c r="F140" s="98"/>
      <c r="G140" s="80"/>
      <c r="H140" s="75"/>
      <c r="I140" s="54">
        <v>0</v>
      </c>
      <c r="J140" s="7" t="s">
        <v>66</v>
      </c>
      <c r="K140" s="7">
        <v>1</v>
      </c>
      <c r="L140" s="75">
        <v>59900</v>
      </c>
      <c r="M140" s="75"/>
      <c r="N140" s="75"/>
      <c r="O140" s="75"/>
      <c r="P140" s="75" t="str">
        <f>IF(I140=3,1,"")</f>
        <v/>
      </c>
      <c r="Q140" s="75" t="str">
        <f>IF(I140=2,1,"")</f>
        <v/>
      </c>
      <c r="R140" s="75" t="str">
        <f>IF(I140=1,1,"")</f>
        <v/>
      </c>
      <c r="S140" s="75"/>
      <c r="T140" s="75"/>
    </row>
    <row r="141" spans="1:20" ht="37.5" customHeight="1" x14ac:dyDescent="0.15">
      <c r="A141" s="91"/>
      <c r="B141" s="97"/>
      <c r="C141" s="272" t="s">
        <v>236</v>
      </c>
      <c r="D141" s="273"/>
      <c r="E141" s="274"/>
      <c r="F141" s="98"/>
      <c r="G141" s="80"/>
      <c r="H141" s="75"/>
      <c r="I141" s="54">
        <v>0</v>
      </c>
      <c r="J141" s="7" t="s">
        <v>66</v>
      </c>
      <c r="K141" s="7">
        <v>2</v>
      </c>
      <c r="L141" s="75">
        <v>59901</v>
      </c>
      <c r="M141" s="75"/>
      <c r="N141" s="75"/>
      <c r="O141" s="75"/>
      <c r="P141" s="75" t="str">
        <f>IF(I141=3,1,"")</f>
        <v/>
      </c>
      <c r="Q141" s="75" t="str">
        <f>IF(I141=2,1,"")</f>
        <v/>
      </c>
      <c r="R141" s="75" t="str">
        <f>IF(I141=1,1,"")</f>
        <v/>
      </c>
      <c r="S141" s="75"/>
      <c r="T141" s="75"/>
    </row>
    <row r="142" spans="1:20" ht="37.5" customHeight="1" x14ac:dyDescent="0.15">
      <c r="A142" s="91"/>
      <c r="B142" s="97"/>
      <c r="C142" s="272" t="s">
        <v>237</v>
      </c>
      <c r="D142" s="273"/>
      <c r="E142" s="274"/>
      <c r="F142" s="98"/>
      <c r="G142" s="80"/>
      <c r="H142" s="75"/>
      <c r="I142" s="54">
        <v>0</v>
      </c>
      <c r="J142" s="7" t="s">
        <v>66</v>
      </c>
      <c r="K142" s="7">
        <v>3</v>
      </c>
      <c r="L142" s="75">
        <v>59902</v>
      </c>
      <c r="M142" s="75"/>
      <c r="N142" s="75"/>
      <c r="O142" s="75"/>
      <c r="P142" s="75" t="str">
        <f>IF(I142=3,1,"")</f>
        <v/>
      </c>
      <c r="Q142" s="75" t="str">
        <f>IF(I142=2,1,"")</f>
        <v/>
      </c>
      <c r="R142" s="75" t="str">
        <f>IF(I142=1,1,"")</f>
        <v/>
      </c>
      <c r="S142" s="75"/>
      <c r="T142" s="75"/>
    </row>
    <row r="143" spans="1:20" ht="37.5" customHeight="1" thickBot="1" x14ac:dyDescent="0.2">
      <c r="A143" s="91"/>
      <c r="B143" s="97"/>
      <c r="C143" s="272" t="s">
        <v>238</v>
      </c>
      <c r="D143" s="273"/>
      <c r="E143" s="274"/>
      <c r="F143" s="98"/>
      <c r="G143" s="80"/>
      <c r="H143" s="75"/>
      <c r="I143" s="54">
        <v>0</v>
      </c>
      <c r="J143" s="7" t="s">
        <v>66</v>
      </c>
      <c r="K143" s="7">
        <v>4</v>
      </c>
      <c r="L143" s="75">
        <v>59903</v>
      </c>
      <c r="M143" s="75"/>
      <c r="N143" s="75"/>
      <c r="O143" s="75"/>
      <c r="P143" s="75" t="str">
        <f>IF(I143=3,1,"")</f>
        <v/>
      </c>
      <c r="Q143" s="75" t="str">
        <f>IF(I143=2,1,"")</f>
        <v/>
      </c>
      <c r="R143" s="75" t="str">
        <f>IF(I143=1,1,"")</f>
        <v/>
      </c>
      <c r="S143" s="75"/>
      <c r="T143" s="75"/>
    </row>
    <row r="144" spans="1:20" ht="20.25" customHeight="1" x14ac:dyDescent="0.15">
      <c r="A144" s="99"/>
      <c r="B144" s="275" t="s">
        <v>239</v>
      </c>
      <c r="C144" s="276"/>
      <c r="D144" s="277" t="str">
        <f>IF(AND(LEN(SBcaseB1_2)&lt;&gt;0,COUNT(R139:R143)=4),SBcheckBB_2,(IF(LEN(SBcheckBA_2)&lt;&gt;0,SBcheckBA_2, SBcheckBB_2)))</f>
        <v>評価項目2の講評を入力してください</v>
      </c>
      <c r="E144" s="277"/>
      <c r="F144" s="278"/>
      <c r="H144" s="75"/>
      <c r="I144" s="54"/>
      <c r="J144" s="7" t="s">
        <v>67</v>
      </c>
      <c r="K144" s="7"/>
      <c r="L144" s="75"/>
      <c r="M144" s="75"/>
      <c r="N144" s="75"/>
      <c r="O144" s="75"/>
      <c r="P144" s="75"/>
      <c r="Q144" s="75"/>
      <c r="R144" s="75"/>
      <c r="S144" s="75"/>
      <c r="T144" s="75"/>
    </row>
    <row r="145" spans="1:20" s="103" customFormat="1" ht="21" customHeight="1" x14ac:dyDescent="0.15">
      <c r="A145" s="105"/>
      <c r="B145" s="253"/>
      <c r="C145" s="254"/>
      <c r="D145" s="254"/>
      <c r="E145" s="254"/>
      <c r="F145" s="255"/>
      <c r="G145" s="2" t="str">
        <f>IF(LEN(B145)=0,"",IF(40-LEN(B145)&gt;0,"残り" &amp; 40-LEN(B145) &amp; "文字",IF(40-LEN(B145)=0,"","文字数がオーバーしています")))</f>
        <v/>
      </c>
      <c r="H145" s="100"/>
      <c r="I145" s="101"/>
      <c r="J145" s="7" t="s">
        <v>85</v>
      </c>
      <c r="K145" s="100"/>
      <c r="L145" s="100"/>
      <c r="M145" s="102"/>
      <c r="N145" s="102"/>
      <c r="O145" s="102"/>
      <c r="P145" s="102"/>
      <c r="Q145" s="102"/>
      <c r="R145" s="102"/>
      <c r="S145" s="75"/>
      <c r="T145" s="102"/>
    </row>
    <row r="146" spans="1:20" s="103" customFormat="1" ht="65.099999999999994" customHeight="1" x14ac:dyDescent="0.15">
      <c r="A146" s="106"/>
      <c r="B146" s="256"/>
      <c r="C146" s="257"/>
      <c r="D146" s="257"/>
      <c r="E146" s="257"/>
      <c r="F146" s="258"/>
      <c r="G146" s="2" t="str">
        <f>IF(LEN(B146)=0,"",IF(256-LEN(B146)&gt;0,"残り" &amp; 256-LEN(B146) &amp; "文字",IF(256-LEN(B146)=0,"","文字数がオーバーしています")))</f>
        <v/>
      </c>
      <c r="H146" s="100"/>
      <c r="I146" s="101"/>
      <c r="J146" s="7" t="s">
        <v>88</v>
      </c>
      <c r="K146" s="100"/>
      <c r="L146" s="100"/>
      <c r="M146" s="102"/>
      <c r="N146" s="102"/>
      <c r="O146" s="102"/>
      <c r="P146" s="102"/>
      <c r="Q146" s="102"/>
      <c r="R146" s="102"/>
      <c r="S146" s="75"/>
      <c r="T146" s="102"/>
    </row>
    <row r="147" spans="1:20" s="103" customFormat="1" ht="21" customHeight="1" x14ac:dyDescent="0.15">
      <c r="A147" s="106"/>
      <c r="B147" s="259"/>
      <c r="C147" s="260"/>
      <c r="D147" s="260"/>
      <c r="E147" s="260"/>
      <c r="F147" s="261"/>
      <c r="G147" s="2" t="str">
        <f>IF(LEN(B147)=0,"",IF(40-LEN(B147)&gt;0,"残り" &amp; 40-LEN(B147) &amp; "文字",IF(40-LEN(B147)=0,"","文字数がオーバーしています")))</f>
        <v/>
      </c>
      <c r="H147" s="100"/>
      <c r="I147" s="101"/>
      <c r="J147" s="7" t="s">
        <v>86</v>
      </c>
      <c r="K147" s="100"/>
      <c r="L147" s="100"/>
      <c r="M147" s="102"/>
      <c r="N147" s="102"/>
      <c r="O147" s="102"/>
      <c r="P147" s="102"/>
      <c r="Q147" s="102"/>
      <c r="R147" s="102"/>
      <c r="S147" s="75"/>
      <c r="T147" s="102"/>
    </row>
    <row r="148" spans="1:20" s="103" customFormat="1" ht="65.099999999999994" customHeight="1" x14ac:dyDescent="0.15">
      <c r="A148" s="106"/>
      <c r="B148" s="262"/>
      <c r="C148" s="262"/>
      <c r="D148" s="262"/>
      <c r="E148" s="262"/>
      <c r="F148" s="263"/>
      <c r="G148" s="2" t="str">
        <f>IF(LEN(B148)=0,"",IF(256-LEN(B148)&gt;0,"残り" &amp; 256-LEN(B148) &amp; "文字",IF(256-LEN(B148)=0,"","文字数がオーバーしています")))</f>
        <v/>
      </c>
      <c r="H148" s="100"/>
      <c r="I148" s="101"/>
      <c r="J148" s="7" t="s">
        <v>89</v>
      </c>
      <c r="K148" s="100"/>
      <c r="L148" s="100"/>
      <c r="M148" s="102"/>
      <c r="N148" s="102"/>
      <c r="O148" s="102"/>
      <c r="P148" s="102"/>
      <c r="Q148" s="102"/>
      <c r="R148" s="102"/>
      <c r="S148" s="75"/>
      <c r="T148" s="102"/>
    </row>
    <row r="149" spans="1:20" s="103" customFormat="1" ht="21" customHeight="1" x14ac:dyDescent="0.15">
      <c r="A149" s="106"/>
      <c r="B149" s="259"/>
      <c r="C149" s="260"/>
      <c r="D149" s="260"/>
      <c r="E149" s="260"/>
      <c r="F149" s="261"/>
      <c r="G149" s="2" t="str">
        <f>IF(LEN(B149)=0,"",IF(40-LEN(B149)&gt;0,"残り" &amp; 40-LEN(B149) &amp; "文字",IF(40-LEN(B149)=0,"","文字数がオーバーしています")))</f>
        <v/>
      </c>
      <c r="H149" s="100"/>
      <c r="I149" s="101"/>
      <c r="J149" s="7" t="s">
        <v>87</v>
      </c>
      <c r="K149" s="100"/>
      <c r="L149" s="100"/>
      <c r="M149" s="102"/>
      <c r="N149" s="102"/>
      <c r="O149" s="102"/>
      <c r="P149" s="102"/>
      <c r="Q149" s="102"/>
      <c r="R149" s="102"/>
      <c r="S149" s="75"/>
      <c r="T149" s="102"/>
    </row>
    <row r="150" spans="1:20" s="103" customFormat="1" ht="65.099999999999994" customHeight="1" thickBot="1" x14ac:dyDescent="0.2">
      <c r="A150" s="104"/>
      <c r="B150" s="264"/>
      <c r="C150" s="264"/>
      <c r="D150" s="264"/>
      <c r="E150" s="264"/>
      <c r="F150" s="265"/>
      <c r="G150" s="2" t="str">
        <f>IF(LEN(B150)=0,"",IF(256-LEN(B150)&gt;0,"残り" &amp; 256-LEN(B150) &amp; "文字",IF(256-LEN(B150)=0,"","文字数がオーバーしています")))</f>
        <v/>
      </c>
      <c r="H150" s="100"/>
      <c r="I150" s="101"/>
      <c r="J150" s="7" t="s">
        <v>90</v>
      </c>
      <c r="K150" s="100"/>
      <c r="L150" s="100"/>
      <c r="M150" s="102"/>
      <c r="N150" s="102"/>
      <c r="O150" s="102"/>
      <c r="P150" s="102"/>
      <c r="Q150" s="102"/>
      <c r="R150" s="102"/>
      <c r="S150" s="75"/>
      <c r="T150" s="102"/>
    </row>
    <row r="151" spans="1:20" ht="14.25" thickTop="1" x14ac:dyDescent="0.15">
      <c r="A151" s="91">
        <v>3</v>
      </c>
      <c r="B151" s="92" t="s">
        <v>195</v>
      </c>
      <c r="C151" s="279" t="str">
        <f>IF((MIN(I154:I159)=0),"標準項目の「あり」「なし」を選択してください","")</f>
        <v>標準項目の「あり」「なし」を選択してください</v>
      </c>
      <c r="D151" s="279"/>
      <c r="E151" s="279"/>
      <c r="F151" s="280"/>
      <c r="H151" s="75"/>
      <c r="I151" s="54"/>
      <c r="J151" s="7" t="s">
        <v>75</v>
      </c>
      <c r="K151" s="7"/>
      <c r="L151" s="75"/>
      <c r="M151" s="75"/>
      <c r="N151" s="75"/>
      <c r="O151" s="75"/>
      <c r="P151" s="75"/>
      <c r="Q151" s="75"/>
      <c r="R151" s="75"/>
      <c r="S151" s="75"/>
      <c r="T151" s="75"/>
    </row>
    <row r="152" spans="1:20" s="96" customFormat="1" ht="37.5" customHeight="1" x14ac:dyDescent="0.15">
      <c r="A152" s="93" t="s">
        <v>68</v>
      </c>
      <c r="B152" s="266" t="s">
        <v>240</v>
      </c>
      <c r="C152" s="267"/>
      <c r="D152" s="268" t="str">
        <f xml:space="preserve"> "評点（" &amp; REPT("○",COUNT(P154:P159)) &amp; REPT("●",COUNT(Q154:Q159)) &amp; "）"</f>
        <v>評点（）</v>
      </c>
      <c r="E152" s="268"/>
      <c r="F152" s="113" t="str">
        <f>IF(COUNT(R154:R159)&gt;0,"・非該当" &amp; COUNT(R154:R159),"")</f>
        <v/>
      </c>
      <c r="G152" s="80"/>
      <c r="H152" s="94"/>
      <c r="I152" s="95" t="str">
        <f>IF(MIN(I154:I159)=0,"",IF(COUNT(P154:Q159)=0,"-",IF(COUNT(P154:Q159)=COUNT(P154:P159),"A",IF(COUNT(P154:P159)=0,"C","B"))))</f>
        <v/>
      </c>
      <c r="J152" s="7" t="s">
        <v>62</v>
      </c>
      <c r="K152" s="95">
        <v>3</v>
      </c>
      <c r="L152" s="94">
        <v>17395</v>
      </c>
      <c r="M152" s="94"/>
      <c r="N152" s="94"/>
      <c r="O152" s="94"/>
      <c r="P152" s="94"/>
      <c r="Q152" s="94"/>
      <c r="R152" s="94"/>
      <c r="S152" s="75"/>
      <c r="T152" s="94"/>
    </row>
    <row r="153" spans="1:20" x14ac:dyDescent="0.15">
      <c r="A153" s="91"/>
      <c r="B153" s="107" t="s">
        <v>63</v>
      </c>
      <c r="C153" s="269" t="s">
        <v>64</v>
      </c>
      <c r="D153" s="270"/>
      <c r="E153" s="270"/>
      <c r="F153" s="271"/>
      <c r="H153" s="75"/>
      <c r="I153" s="54"/>
      <c r="J153" s="7" t="s">
        <v>65</v>
      </c>
      <c r="K153" s="7"/>
      <c r="L153" s="75"/>
      <c r="M153" s="75"/>
      <c r="N153" s="75"/>
      <c r="O153" s="75"/>
      <c r="P153" s="75"/>
      <c r="Q153" s="75"/>
      <c r="R153" s="75"/>
      <c r="S153" s="75"/>
      <c r="T153" s="75"/>
    </row>
    <row r="154" spans="1:20" ht="37.5" customHeight="1" x14ac:dyDescent="0.15">
      <c r="A154" s="91"/>
      <c r="B154" s="97"/>
      <c r="C154" s="272" t="s">
        <v>241</v>
      </c>
      <c r="D154" s="273"/>
      <c r="E154" s="274"/>
      <c r="F154" s="98"/>
      <c r="G154" s="80"/>
      <c r="H154" s="75"/>
      <c r="I154" s="54">
        <v>0</v>
      </c>
      <c r="J154" s="7" t="s">
        <v>66</v>
      </c>
      <c r="K154" s="7">
        <v>1</v>
      </c>
      <c r="L154" s="75">
        <v>59904</v>
      </c>
      <c r="M154" s="75"/>
      <c r="N154" s="75"/>
      <c r="O154" s="75"/>
      <c r="P154" s="75" t="str">
        <f t="shared" ref="P154:P159" si="3">IF(I154=3,1,"")</f>
        <v/>
      </c>
      <c r="Q154" s="75" t="str">
        <f t="shared" ref="Q154:Q159" si="4">IF(I154=2,1,"")</f>
        <v/>
      </c>
      <c r="R154" s="75" t="str">
        <f t="shared" ref="R154:R159" si="5">IF(I154=1,1,"")</f>
        <v/>
      </c>
      <c r="S154" s="75"/>
      <c r="T154" s="75"/>
    </row>
    <row r="155" spans="1:20" ht="37.5" customHeight="1" x14ac:dyDescent="0.15">
      <c r="A155" s="91"/>
      <c r="B155" s="97"/>
      <c r="C155" s="272" t="s">
        <v>242</v>
      </c>
      <c r="D155" s="273"/>
      <c r="E155" s="274"/>
      <c r="F155" s="98"/>
      <c r="G155" s="80"/>
      <c r="H155" s="75"/>
      <c r="I155" s="54">
        <v>0</v>
      </c>
      <c r="J155" s="7" t="s">
        <v>66</v>
      </c>
      <c r="K155" s="7">
        <v>2</v>
      </c>
      <c r="L155" s="75">
        <v>59905</v>
      </c>
      <c r="M155" s="75"/>
      <c r="N155" s="75"/>
      <c r="O155" s="75"/>
      <c r="P155" s="75" t="str">
        <f t="shared" si="3"/>
        <v/>
      </c>
      <c r="Q155" s="75" t="str">
        <f t="shared" si="4"/>
        <v/>
      </c>
      <c r="R155" s="75" t="str">
        <f t="shared" si="5"/>
        <v/>
      </c>
      <c r="S155" s="75"/>
      <c r="T155" s="75"/>
    </row>
    <row r="156" spans="1:20" ht="37.5" customHeight="1" x14ac:dyDescent="0.15">
      <c r="A156" s="91"/>
      <c r="B156" s="97"/>
      <c r="C156" s="272" t="s">
        <v>243</v>
      </c>
      <c r="D156" s="273"/>
      <c r="E156" s="274"/>
      <c r="F156" s="98"/>
      <c r="G156" s="80"/>
      <c r="H156" s="75"/>
      <c r="I156" s="54">
        <v>0</v>
      </c>
      <c r="J156" s="7" t="s">
        <v>66</v>
      </c>
      <c r="K156" s="7">
        <v>3</v>
      </c>
      <c r="L156" s="75">
        <v>59906</v>
      </c>
      <c r="M156" s="75"/>
      <c r="N156" s="75"/>
      <c r="O156" s="75"/>
      <c r="P156" s="75" t="str">
        <f t="shared" si="3"/>
        <v/>
      </c>
      <c r="Q156" s="75" t="str">
        <f t="shared" si="4"/>
        <v/>
      </c>
      <c r="R156" s="75" t="str">
        <f t="shared" si="5"/>
        <v/>
      </c>
      <c r="S156" s="75"/>
      <c r="T156" s="75"/>
    </row>
    <row r="157" spans="1:20" ht="37.5" customHeight="1" x14ac:dyDescent="0.15">
      <c r="A157" s="91"/>
      <c r="B157" s="97"/>
      <c r="C157" s="272" t="s">
        <v>244</v>
      </c>
      <c r="D157" s="273"/>
      <c r="E157" s="274"/>
      <c r="F157" s="98"/>
      <c r="G157" s="80"/>
      <c r="H157" s="75"/>
      <c r="I157" s="54">
        <v>0</v>
      </c>
      <c r="J157" s="7" t="s">
        <v>66</v>
      </c>
      <c r="K157" s="7">
        <v>4</v>
      </c>
      <c r="L157" s="75">
        <v>59907</v>
      </c>
      <c r="M157" s="75"/>
      <c r="N157" s="75"/>
      <c r="O157" s="75"/>
      <c r="P157" s="75" t="str">
        <f t="shared" si="3"/>
        <v/>
      </c>
      <c r="Q157" s="75" t="str">
        <f t="shared" si="4"/>
        <v/>
      </c>
      <c r="R157" s="75" t="str">
        <f t="shared" si="5"/>
        <v/>
      </c>
      <c r="S157" s="75"/>
      <c r="T157" s="75"/>
    </row>
    <row r="158" spans="1:20" ht="37.5" customHeight="1" x14ac:dyDescent="0.15">
      <c r="A158" s="91"/>
      <c r="B158" s="97"/>
      <c r="C158" s="272" t="s">
        <v>245</v>
      </c>
      <c r="D158" s="273"/>
      <c r="E158" s="274"/>
      <c r="F158" s="98"/>
      <c r="G158" s="80"/>
      <c r="H158" s="75"/>
      <c r="I158" s="54">
        <v>0</v>
      </c>
      <c r="J158" s="7" t="s">
        <v>66</v>
      </c>
      <c r="K158" s="7">
        <v>5</v>
      </c>
      <c r="L158" s="75">
        <v>59908</v>
      </c>
      <c r="M158" s="75"/>
      <c r="N158" s="75"/>
      <c r="O158" s="75"/>
      <c r="P158" s="75" t="str">
        <f t="shared" si="3"/>
        <v/>
      </c>
      <c r="Q158" s="75" t="str">
        <f t="shared" si="4"/>
        <v/>
      </c>
      <c r="R158" s="75" t="str">
        <f t="shared" si="5"/>
        <v/>
      </c>
      <c r="S158" s="75"/>
      <c r="T158" s="75"/>
    </row>
    <row r="159" spans="1:20" ht="37.5" customHeight="1" thickBot="1" x14ac:dyDescent="0.2">
      <c r="A159" s="91"/>
      <c r="B159" s="97"/>
      <c r="C159" s="272" t="s">
        <v>246</v>
      </c>
      <c r="D159" s="273"/>
      <c r="E159" s="274"/>
      <c r="F159" s="98"/>
      <c r="G159" s="80"/>
      <c r="H159" s="75"/>
      <c r="I159" s="54">
        <v>0</v>
      </c>
      <c r="J159" s="7" t="s">
        <v>66</v>
      </c>
      <c r="K159" s="7">
        <v>6</v>
      </c>
      <c r="L159" s="75">
        <v>59909</v>
      </c>
      <c r="M159" s="75"/>
      <c r="N159" s="75"/>
      <c r="O159" s="75"/>
      <c r="P159" s="75" t="str">
        <f t="shared" si="3"/>
        <v/>
      </c>
      <c r="Q159" s="75" t="str">
        <f t="shared" si="4"/>
        <v/>
      </c>
      <c r="R159" s="75" t="str">
        <f t="shared" si="5"/>
        <v/>
      </c>
      <c r="S159" s="75"/>
      <c r="T159" s="75"/>
    </row>
    <row r="160" spans="1:20" ht="20.25" customHeight="1" x14ac:dyDescent="0.15">
      <c r="A160" s="99"/>
      <c r="B160" s="275" t="s">
        <v>247</v>
      </c>
      <c r="C160" s="276"/>
      <c r="D160" s="277" t="str">
        <f>IF(AND(LEN(SBcaseB1_3)&lt;&gt;0,COUNT(R153:R159)=6),SBcheckBB_3,(IF(LEN(SBcheckBA_3)&lt;&gt;0,SBcheckBA_3, SBcheckBB_3)))</f>
        <v>評価項目3の講評を入力してください</v>
      </c>
      <c r="E160" s="277"/>
      <c r="F160" s="278"/>
      <c r="H160" s="75"/>
      <c r="I160" s="54"/>
      <c r="J160" s="7" t="s">
        <v>67</v>
      </c>
      <c r="K160" s="7"/>
      <c r="L160" s="75"/>
      <c r="M160" s="75"/>
      <c r="N160" s="75"/>
      <c r="O160" s="75"/>
      <c r="P160" s="75"/>
      <c r="Q160" s="75"/>
      <c r="R160" s="75"/>
      <c r="S160" s="75"/>
      <c r="T160" s="75"/>
    </row>
    <row r="161" spans="1:20" s="103" customFormat="1" ht="21" customHeight="1" x14ac:dyDescent="0.15">
      <c r="A161" s="105"/>
      <c r="B161" s="253"/>
      <c r="C161" s="254"/>
      <c r="D161" s="254"/>
      <c r="E161" s="254"/>
      <c r="F161" s="255"/>
      <c r="G161" s="2" t="str">
        <f>IF(LEN(B161)=0,"",IF(40-LEN(B161)&gt;0,"残り" &amp; 40-LEN(B161) &amp; "文字",IF(40-LEN(B161)=0,"","文字数がオーバーしています")))</f>
        <v/>
      </c>
      <c r="H161" s="100"/>
      <c r="I161" s="101"/>
      <c r="J161" s="7" t="s">
        <v>85</v>
      </c>
      <c r="K161" s="100"/>
      <c r="L161" s="100"/>
      <c r="M161" s="102"/>
      <c r="N161" s="102"/>
      <c r="O161" s="102"/>
      <c r="P161" s="102"/>
      <c r="Q161" s="102"/>
      <c r="R161" s="102"/>
      <c r="S161" s="75"/>
      <c r="T161" s="102"/>
    </row>
    <row r="162" spans="1:20" s="103" customFormat="1" ht="65.099999999999994" customHeight="1" x14ac:dyDescent="0.15">
      <c r="A162" s="106"/>
      <c r="B162" s="256"/>
      <c r="C162" s="257"/>
      <c r="D162" s="257"/>
      <c r="E162" s="257"/>
      <c r="F162" s="258"/>
      <c r="G162" s="2" t="str">
        <f>IF(LEN(B162)=0,"",IF(256-LEN(B162)&gt;0,"残り" &amp; 256-LEN(B162) &amp; "文字",IF(256-LEN(B162)=0,"","文字数がオーバーしています")))</f>
        <v/>
      </c>
      <c r="H162" s="100"/>
      <c r="I162" s="101"/>
      <c r="J162" s="7" t="s">
        <v>88</v>
      </c>
      <c r="K162" s="100"/>
      <c r="L162" s="100"/>
      <c r="M162" s="102"/>
      <c r="N162" s="102"/>
      <c r="O162" s="102"/>
      <c r="P162" s="102"/>
      <c r="Q162" s="102"/>
      <c r="R162" s="102"/>
      <c r="S162" s="75"/>
      <c r="T162" s="102"/>
    </row>
    <row r="163" spans="1:20" s="103" customFormat="1" ht="21" customHeight="1" x14ac:dyDescent="0.15">
      <c r="A163" s="106"/>
      <c r="B163" s="259"/>
      <c r="C163" s="260"/>
      <c r="D163" s="260"/>
      <c r="E163" s="260"/>
      <c r="F163" s="261"/>
      <c r="G163" s="2" t="str">
        <f>IF(LEN(B163)=0,"",IF(40-LEN(B163)&gt;0,"残り" &amp; 40-LEN(B163) &amp; "文字",IF(40-LEN(B163)=0,"","文字数がオーバーしています")))</f>
        <v/>
      </c>
      <c r="H163" s="100"/>
      <c r="I163" s="101"/>
      <c r="J163" s="7" t="s">
        <v>86</v>
      </c>
      <c r="K163" s="100"/>
      <c r="L163" s="100"/>
      <c r="M163" s="102"/>
      <c r="N163" s="102"/>
      <c r="O163" s="102"/>
      <c r="P163" s="102"/>
      <c r="Q163" s="102"/>
      <c r="R163" s="102"/>
      <c r="S163" s="75"/>
      <c r="T163" s="102"/>
    </row>
    <row r="164" spans="1:20" s="103" customFormat="1" ht="65.099999999999994" customHeight="1" x14ac:dyDescent="0.15">
      <c r="A164" s="106"/>
      <c r="B164" s="262"/>
      <c r="C164" s="262"/>
      <c r="D164" s="262"/>
      <c r="E164" s="262"/>
      <c r="F164" s="263"/>
      <c r="G164" s="2" t="str">
        <f>IF(LEN(B164)=0,"",IF(256-LEN(B164)&gt;0,"残り" &amp; 256-LEN(B164) &amp; "文字",IF(256-LEN(B164)=0,"","文字数がオーバーしています")))</f>
        <v/>
      </c>
      <c r="H164" s="100"/>
      <c r="I164" s="101"/>
      <c r="J164" s="7" t="s">
        <v>89</v>
      </c>
      <c r="K164" s="100"/>
      <c r="L164" s="100"/>
      <c r="M164" s="102"/>
      <c r="N164" s="102"/>
      <c r="O164" s="102"/>
      <c r="P164" s="102"/>
      <c r="Q164" s="102"/>
      <c r="R164" s="102"/>
      <c r="S164" s="75"/>
      <c r="T164" s="102"/>
    </row>
    <row r="165" spans="1:20" s="103" customFormat="1" ht="21" customHeight="1" x14ac:dyDescent="0.15">
      <c r="A165" s="106"/>
      <c r="B165" s="259"/>
      <c r="C165" s="260"/>
      <c r="D165" s="260"/>
      <c r="E165" s="260"/>
      <c r="F165" s="261"/>
      <c r="G165" s="2" t="str">
        <f>IF(LEN(B165)=0,"",IF(40-LEN(B165)&gt;0,"残り" &amp; 40-LEN(B165) &amp; "文字",IF(40-LEN(B165)=0,"","文字数がオーバーしています")))</f>
        <v/>
      </c>
      <c r="H165" s="100"/>
      <c r="I165" s="101"/>
      <c r="J165" s="7" t="s">
        <v>87</v>
      </c>
      <c r="K165" s="100"/>
      <c r="L165" s="100"/>
      <c r="M165" s="102"/>
      <c r="N165" s="102"/>
      <c r="O165" s="102"/>
      <c r="P165" s="102"/>
      <c r="Q165" s="102"/>
      <c r="R165" s="102"/>
      <c r="S165" s="75"/>
      <c r="T165" s="102"/>
    </row>
    <row r="166" spans="1:20" s="103" customFormat="1" ht="65.099999999999994" customHeight="1" thickBot="1" x14ac:dyDescent="0.2">
      <c r="A166" s="104"/>
      <c r="B166" s="264"/>
      <c r="C166" s="264"/>
      <c r="D166" s="264"/>
      <c r="E166" s="264"/>
      <c r="F166" s="265"/>
      <c r="G166" s="2" t="str">
        <f>IF(LEN(B166)=0,"",IF(256-LEN(B166)&gt;0,"残り" &amp; 256-LEN(B166) &amp; "文字",IF(256-LEN(B166)=0,"","文字数がオーバーしています")))</f>
        <v/>
      </c>
      <c r="H166" s="100"/>
      <c r="I166" s="101"/>
      <c r="J166" s="7" t="s">
        <v>90</v>
      </c>
      <c r="K166" s="100"/>
      <c r="L166" s="100"/>
      <c r="M166" s="102"/>
      <c r="N166" s="102"/>
      <c r="O166" s="102"/>
      <c r="P166" s="102"/>
      <c r="Q166" s="102"/>
      <c r="R166" s="102"/>
      <c r="S166" s="75"/>
      <c r="T166" s="102"/>
    </row>
    <row r="167" spans="1:20" ht="14.25" thickTop="1" x14ac:dyDescent="0.15">
      <c r="A167" s="91">
        <v>4</v>
      </c>
      <c r="B167" s="92" t="s">
        <v>199</v>
      </c>
      <c r="C167" s="279" t="str">
        <f>IF((MIN(I170:I172)=0),"標準項目の「あり」「なし」を選択してください","")</f>
        <v>標準項目の「あり」「なし」を選択してください</v>
      </c>
      <c r="D167" s="279"/>
      <c r="E167" s="279"/>
      <c r="F167" s="280"/>
      <c r="H167" s="75"/>
      <c r="I167" s="54"/>
      <c r="J167" s="7" t="s">
        <v>75</v>
      </c>
      <c r="K167" s="7"/>
      <c r="L167" s="75"/>
      <c r="M167" s="75"/>
      <c r="N167" s="75"/>
      <c r="O167" s="75"/>
      <c r="P167" s="75"/>
      <c r="Q167" s="75"/>
      <c r="R167" s="75"/>
      <c r="S167" s="75"/>
      <c r="T167" s="75"/>
    </row>
    <row r="168" spans="1:20" s="96" customFormat="1" ht="37.5" customHeight="1" x14ac:dyDescent="0.15">
      <c r="A168" s="93" t="s">
        <v>68</v>
      </c>
      <c r="B168" s="266" t="s">
        <v>248</v>
      </c>
      <c r="C168" s="267"/>
      <c r="D168" s="268" t="str">
        <f xml:space="preserve"> "評点（" &amp; REPT("○",COUNT(P170:P172)) &amp; REPT("●",COUNT(Q170:Q172)) &amp; "）"</f>
        <v>評点（）</v>
      </c>
      <c r="E168" s="268"/>
      <c r="F168" s="113" t="str">
        <f>IF(COUNT(R170:R172)&gt;0,"・非該当" &amp; COUNT(R170:R172),"")</f>
        <v/>
      </c>
      <c r="G168" s="80"/>
      <c r="H168" s="94"/>
      <c r="I168" s="95" t="str">
        <f>IF(MIN(I170:I172)=0,"",IF(COUNT(P170:Q172)=0,"-",IF(COUNT(P170:Q172)=COUNT(P170:P172),"A",IF(COUNT(P170:P172)=0,"C","B"))))</f>
        <v/>
      </c>
      <c r="J168" s="7" t="s">
        <v>62</v>
      </c>
      <c r="K168" s="95">
        <v>4</v>
      </c>
      <c r="L168" s="94">
        <v>17396</v>
      </c>
      <c r="M168" s="94"/>
      <c r="N168" s="94"/>
      <c r="O168" s="94"/>
      <c r="P168" s="94"/>
      <c r="Q168" s="94"/>
      <c r="R168" s="94"/>
      <c r="S168" s="75"/>
      <c r="T168" s="94"/>
    </row>
    <row r="169" spans="1:20" x14ac:dyDescent="0.15">
      <c r="A169" s="91"/>
      <c r="B169" s="107" t="s">
        <v>63</v>
      </c>
      <c r="C169" s="269" t="s">
        <v>64</v>
      </c>
      <c r="D169" s="270"/>
      <c r="E169" s="270"/>
      <c r="F169" s="271"/>
      <c r="H169" s="75"/>
      <c r="I169" s="54"/>
      <c r="J169" s="7" t="s">
        <v>65</v>
      </c>
      <c r="K169" s="7"/>
      <c r="L169" s="75"/>
      <c r="M169" s="75"/>
      <c r="N169" s="75"/>
      <c r="O169" s="75"/>
      <c r="P169" s="75"/>
      <c r="Q169" s="75"/>
      <c r="R169" s="75"/>
      <c r="S169" s="75"/>
      <c r="T169" s="75"/>
    </row>
    <row r="170" spans="1:20" ht="37.5" customHeight="1" x14ac:dyDescent="0.15">
      <c r="A170" s="91"/>
      <c r="B170" s="97"/>
      <c r="C170" s="272" t="s">
        <v>249</v>
      </c>
      <c r="D170" s="273"/>
      <c r="E170" s="274"/>
      <c r="F170" s="98"/>
      <c r="G170" s="80"/>
      <c r="H170" s="75"/>
      <c r="I170" s="54">
        <v>0</v>
      </c>
      <c r="J170" s="7" t="s">
        <v>66</v>
      </c>
      <c r="K170" s="7">
        <v>1</v>
      </c>
      <c r="L170" s="75">
        <v>59910</v>
      </c>
      <c r="M170" s="75"/>
      <c r="N170" s="75"/>
      <c r="O170" s="75"/>
      <c r="P170" s="75" t="str">
        <f>IF(I170=3,1,"")</f>
        <v/>
      </c>
      <c r="Q170" s="75" t="str">
        <f>IF(I170=2,1,"")</f>
        <v/>
      </c>
      <c r="R170" s="75" t="str">
        <f>IF(I170=1,1,"")</f>
        <v/>
      </c>
      <c r="S170" s="75"/>
      <c r="T170" s="75"/>
    </row>
    <row r="171" spans="1:20" ht="37.5" customHeight="1" x14ac:dyDescent="0.15">
      <c r="A171" s="91"/>
      <c r="B171" s="97"/>
      <c r="C171" s="272" t="s">
        <v>250</v>
      </c>
      <c r="D171" s="273"/>
      <c r="E171" s="274"/>
      <c r="F171" s="98"/>
      <c r="G171" s="80"/>
      <c r="H171" s="75"/>
      <c r="I171" s="54">
        <v>0</v>
      </c>
      <c r="J171" s="7" t="s">
        <v>66</v>
      </c>
      <c r="K171" s="7">
        <v>2</v>
      </c>
      <c r="L171" s="75">
        <v>59911</v>
      </c>
      <c r="M171" s="75"/>
      <c r="N171" s="75"/>
      <c r="O171" s="75"/>
      <c r="P171" s="75" t="str">
        <f>IF(I171=3,1,"")</f>
        <v/>
      </c>
      <c r="Q171" s="75" t="str">
        <f>IF(I171=2,1,"")</f>
        <v/>
      </c>
      <c r="R171" s="75" t="str">
        <f>IF(I171=1,1,"")</f>
        <v/>
      </c>
      <c r="S171" s="75"/>
      <c r="T171" s="75"/>
    </row>
    <row r="172" spans="1:20" ht="37.5" customHeight="1" thickBot="1" x14ac:dyDescent="0.2">
      <c r="A172" s="91"/>
      <c r="B172" s="97"/>
      <c r="C172" s="272" t="s">
        <v>251</v>
      </c>
      <c r="D172" s="273"/>
      <c r="E172" s="274"/>
      <c r="F172" s="98"/>
      <c r="G172" s="80"/>
      <c r="H172" s="75"/>
      <c r="I172" s="54">
        <v>0</v>
      </c>
      <c r="J172" s="7" t="s">
        <v>66</v>
      </c>
      <c r="K172" s="7">
        <v>3</v>
      </c>
      <c r="L172" s="75">
        <v>59912</v>
      </c>
      <c r="M172" s="75"/>
      <c r="N172" s="75"/>
      <c r="O172" s="75"/>
      <c r="P172" s="75" t="str">
        <f>IF(I172=3,1,"")</f>
        <v/>
      </c>
      <c r="Q172" s="75" t="str">
        <f>IF(I172=2,1,"")</f>
        <v/>
      </c>
      <c r="R172" s="75" t="str">
        <f>IF(I172=1,1,"")</f>
        <v/>
      </c>
      <c r="S172" s="75"/>
      <c r="T172" s="75"/>
    </row>
    <row r="173" spans="1:20" ht="20.25" customHeight="1" x14ac:dyDescent="0.15">
      <c r="A173" s="99"/>
      <c r="B173" s="275" t="s">
        <v>252</v>
      </c>
      <c r="C173" s="276"/>
      <c r="D173" s="277" t="str">
        <f>IF(AND(LEN(SBcaseB1_4)&lt;&gt;0,COUNT(R169:R172)=3),SBcheckBB_4,(IF(LEN(SBcheckBA_4)&lt;&gt;0,SBcheckBA_4, SBcheckBB_4)))</f>
        <v>評価項目4の講評を入力してください</v>
      </c>
      <c r="E173" s="277"/>
      <c r="F173" s="278"/>
      <c r="H173" s="75"/>
      <c r="I173" s="54"/>
      <c r="J173" s="7" t="s">
        <v>67</v>
      </c>
      <c r="K173" s="7"/>
      <c r="L173" s="75"/>
      <c r="M173" s="75"/>
      <c r="N173" s="75"/>
      <c r="O173" s="75"/>
      <c r="P173" s="75"/>
      <c r="Q173" s="75"/>
      <c r="R173" s="75"/>
      <c r="S173" s="75"/>
      <c r="T173" s="75"/>
    </row>
    <row r="174" spans="1:20" s="103" customFormat="1" ht="21" customHeight="1" x14ac:dyDescent="0.15">
      <c r="A174" s="105"/>
      <c r="B174" s="253"/>
      <c r="C174" s="254"/>
      <c r="D174" s="254"/>
      <c r="E174" s="254"/>
      <c r="F174" s="255"/>
      <c r="G174" s="2" t="str">
        <f>IF(LEN(B174)=0,"",IF(40-LEN(B174)&gt;0,"残り" &amp; 40-LEN(B174) &amp; "文字",IF(40-LEN(B174)=0,"","文字数がオーバーしています")))</f>
        <v/>
      </c>
      <c r="H174" s="100"/>
      <c r="I174" s="101"/>
      <c r="J174" s="7" t="s">
        <v>85</v>
      </c>
      <c r="K174" s="100"/>
      <c r="L174" s="100"/>
      <c r="M174" s="102"/>
      <c r="N174" s="102"/>
      <c r="O174" s="102"/>
      <c r="P174" s="102"/>
      <c r="Q174" s="102"/>
      <c r="R174" s="102"/>
      <c r="S174" s="75"/>
      <c r="T174" s="102"/>
    </row>
    <row r="175" spans="1:20" s="103" customFormat="1" ht="65.099999999999994" customHeight="1" x14ac:dyDescent="0.15">
      <c r="A175" s="106"/>
      <c r="B175" s="256"/>
      <c r="C175" s="257"/>
      <c r="D175" s="257"/>
      <c r="E175" s="257"/>
      <c r="F175" s="258"/>
      <c r="G175" s="2" t="str">
        <f>IF(LEN(B175)=0,"",IF(256-LEN(B175)&gt;0,"残り" &amp; 256-LEN(B175) &amp; "文字",IF(256-LEN(B175)=0,"","文字数がオーバーしています")))</f>
        <v/>
      </c>
      <c r="H175" s="100"/>
      <c r="I175" s="101"/>
      <c r="J175" s="7" t="s">
        <v>88</v>
      </c>
      <c r="K175" s="100"/>
      <c r="L175" s="100"/>
      <c r="M175" s="102"/>
      <c r="N175" s="102"/>
      <c r="O175" s="102"/>
      <c r="P175" s="102"/>
      <c r="Q175" s="102"/>
      <c r="R175" s="102"/>
      <c r="S175" s="75"/>
      <c r="T175" s="102"/>
    </row>
    <row r="176" spans="1:20" s="103" customFormat="1" ht="21" customHeight="1" x14ac:dyDescent="0.15">
      <c r="A176" s="106"/>
      <c r="B176" s="259"/>
      <c r="C176" s="260"/>
      <c r="D176" s="260"/>
      <c r="E176" s="260"/>
      <c r="F176" s="261"/>
      <c r="G176" s="2" t="str">
        <f>IF(LEN(B176)=0,"",IF(40-LEN(B176)&gt;0,"残り" &amp; 40-LEN(B176) &amp; "文字",IF(40-LEN(B176)=0,"","文字数がオーバーしています")))</f>
        <v/>
      </c>
      <c r="H176" s="100"/>
      <c r="I176" s="101"/>
      <c r="J176" s="7" t="s">
        <v>86</v>
      </c>
      <c r="K176" s="100"/>
      <c r="L176" s="100"/>
      <c r="M176" s="102"/>
      <c r="N176" s="102"/>
      <c r="O176" s="102"/>
      <c r="P176" s="102"/>
      <c r="Q176" s="102"/>
      <c r="R176" s="102"/>
      <c r="S176" s="75"/>
      <c r="T176" s="102"/>
    </row>
    <row r="177" spans="1:20" s="103" customFormat="1" ht="65.099999999999994" customHeight="1" x14ac:dyDescent="0.15">
      <c r="A177" s="106"/>
      <c r="B177" s="262"/>
      <c r="C177" s="262"/>
      <c r="D177" s="262"/>
      <c r="E177" s="262"/>
      <c r="F177" s="263"/>
      <c r="G177" s="2" t="str">
        <f>IF(LEN(B177)=0,"",IF(256-LEN(B177)&gt;0,"残り" &amp; 256-LEN(B177) &amp; "文字",IF(256-LEN(B177)=0,"","文字数がオーバーしています")))</f>
        <v/>
      </c>
      <c r="H177" s="100"/>
      <c r="I177" s="101"/>
      <c r="J177" s="7" t="s">
        <v>89</v>
      </c>
      <c r="K177" s="100"/>
      <c r="L177" s="100"/>
      <c r="M177" s="102"/>
      <c r="N177" s="102"/>
      <c r="O177" s="102"/>
      <c r="P177" s="102"/>
      <c r="Q177" s="102"/>
      <c r="R177" s="102"/>
      <c r="S177" s="75"/>
      <c r="T177" s="102"/>
    </row>
    <row r="178" spans="1:20" s="103" customFormat="1" ht="21" customHeight="1" x14ac:dyDescent="0.15">
      <c r="A178" s="106"/>
      <c r="B178" s="259"/>
      <c r="C178" s="260"/>
      <c r="D178" s="260"/>
      <c r="E178" s="260"/>
      <c r="F178" s="261"/>
      <c r="G178" s="2" t="str">
        <f>IF(LEN(B178)=0,"",IF(40-LEN(B178)&gt;0,"残り" &amp; 40-LEN(B178) &amp; "文字",IF(40-LEN(B178)=0,"","文字数がオーバーしています")))</f>
        <v/>
      </c>
      <c r="H178" s="100"/>
      <c r="I178" s="101"/>
      <c r="J178" s="7" t="s">
        <v>87</v>
      </c>
      <c r="K178" s="100"/>
      <c r="L178" s="100"/>
      <c r="M178" s="102"/>
      <c r="N178" s="102"/>
      <c r="O178" s="102"/>
      <c r="P178" s="102"/>
      <c r="Q178" s="102"/>
      <c r="R178" s="102"/>
      <c r="S178" s="75"/>
      <c r="T178" s="102"/>
    </row>
    <row r="179" spans="1:20" s="103" customFormat="1" ht="65.099999999999994" customHeight="1" thickBot="1" x14ac:dyDescent="0.2">
      <c r="A179" s="104"/>
      <c r="B179" s="264"/>
      <c r="C179" s="264"/>
      <c r="D179" s="264"/>
      <c r="E179" s="264"/>
      <c r="F179" s="265"/>
      <c r="G179" s="2" t="str">
        <f>IF(LEN(B179)=0,"",IF(256-LEN(B179)&gt;0,"残り" &amp; 256-LEN(B179) &amp; "文字",IF(256-LEN(B179)=0,"","文字数がオーバーしています")))</f>
        <v/>
      </c>
      <c r="H179" s="100"/>
      <c r="I179" s="101"/>
      <c r="J179" s="7" t="s">
        <v>90</v>
      </c>
      <c r="K179" s="100"/>
      <c r="L179" s="100"/>
      <c r="M179" s="102"/>
      <c r="N179" s="102"/>
      <c r="O179" s="102"/>
      <c r="P179" s="102"/>
      <c r="Q179" s="102"/>
      <c r="R179" s="102"/>
      <c r="S179" s="75"/>
      <c r="T179" s="102"/>
    </row>
    <row r="180" spans="1:20" ht="14.25" thickTop="1" x14ac:dyDescent="0.15">
      <c r="A180" s="91">
        <v>5</v>
      </c>
      <c r="B180" s="92" t="s">
        <v>254</v>
      </c>
      <c r="C180" s="279" t="str">
        <f>IF((MIN(I183:I185)=0),"標準項目の「あり」「なし」を選択してください","")</f>
        <v>標準項目の「あり」「なし」を選択してください</v>
      </c>
      <c r="D180" s="279"/>
      <c r="E180" s="279"/>
      <c r="F180" s="280"/>
      <c r="H180" s="75"/>
      <c r="I180" s="54"/>
      <c r="J180" s="7" t="s">
        <v>75</v>
      </c>
      <c r="K180" s="7"/>
      <c r="L180" s="75"/>
      <c r="M180" s="75"/>
      <c r="N180" s="75"/>
      <c r="O180" s="75"/>
      <c r="P180" s="75"/>
      <c r="Q180" s="75"/>
      <c r="R180" s="75"/>
      <c r="S180" s="75"/>
      <c r="T180" s="75"/>
    </row>
    <row r="181" spans="1:20" s="96" customFormat="1" ht="37.5" customHeight="1" x14ac:dyDescent="0.15">
      <c r="A181" s="93" t="s">
        <v>68</v>
      </c>
      <c r="B181" s="266" t="s">
        <v>253</v>
      </c>
      <c r="C181" s="267"/>
      <c r="D181" s="268" t="str">
        <f xml:space="preserve"> "評点（" &amp; REPT("○",COUNT(P183:P185)) &amp; REPT("●",COUNT(Q183:Q185)) &amp; "）"</f>
        <v>評点（）</v>
      </c>
      <c r="E181" s="268"/>
      <c r="F181" s="113" t="str">
        <f>IF(COUNT(R183:R185)&gt;0,"・非該当" &amp; COUNT(R183:R185),"")</f>
        <v/>
      </c>
      <c r="G181" s="80"/>
      <c r="H181" s="94"/>
      <c r="I181" s="95" t="str">
        <f>IF(MIN(I183:I185)=0,"",IF(COUNT(P183:Q185)=0,"-",IF(COUNT(P183:Q185)=COUNT(P183:P185),"A",IF(COUNT(P183:P185)=0,"C","B"))))</f>
        <v/>
      </c>
      <c r="J181" s="7" t="s">
        <v>62</v>
      </c>
      <c r="K181" s="95">
        <v>5</v>
      </c>
      <c r="L181" s="94">
        <v>17397</v>
      </c>
      <c r="M181" s="94"/>
      <c r="N181" s="94"/>
      <c r="O181" s="94"/>
      <c r="P181" s="94"/>
      <c r="Q181" s="94"/>
      <c r="R181" s="94"/>
      <c r="S181" s="75"/>
      <c r="T181" s="94"/>
    </row>
    <row r="182" spans="1:20" x14ac:dyDescent="0.15">
      <c r="A182" s="91"/>
      <c r="B182" s="107" t="s">
        <v>63</v>
      </c>
      <c r="C182" s="269" t="s">
        <v>64</v>
      </c>
      <c r="D182" s="270"/>
      <c r="E182" s="270"/>
      <c r="F182" s="271"/>
      <c r="H182" s="75"/>
      <c r="I182" s="54"/>
      <c r="J182" s="7" t="s">
        <v>65</v>
      </c>
      <c r="K182" s="7"/>
      <c r="L182" s="75"/>
      <c r="M182" s="75"/>
      <c r="N182" s="75"/>
      <c r="O182" s="75"/>
      <c r="P182" s="75"/>
      <c r="Q182" s="75"/>
      <c r="R182" s="75"/>
      <c r="S182" s="75"/>
      <c r="T182" s="75"/>
    </row>
    <row r="183" spans="1:20" ht="37.5" customHeight="1" x14ac:dyDescent="0.15">
      <c r="A183" s="91"/>
      <c r="B183" s="97"/>
      <c r="C183" s="272" t="s">
        <v>255</v>
      </c>
      <c r="D183" s="273"/>
      <c r="E183" s="274"/>
      <c r="F183" s="98"/>
      <c r="G183" s="80"/>
      <c r="H183" s="75"/>
      <c r="I183" s="54">
        <v>0</v>
      </c>
      <c r="J183" s="7" t="s">
        <v>66</v>
      </c>
      <c r="K183" s="7">
        <v>1</v>
      </c>
      <c r="L183" s="75">
        <v>59913</v>
      </c>
      <c r="M183" s="75"/>
      <c r="N183" s="75"/>
      <c r="O183" s="75"/>
      <c r="P183" s="75" t="str">
        <f>IF(I183=3,1,"")</f>
        <v/>
      </c>
      <c r="Q183" s="75" t="str">
        <f>IF(I183=2,1,"")</f>
        <v/>
      </c>
      <c r="R183" s="75" t="str">
        <f>IF(I183=1,1,"")</f>
        <v/>
      </c>
      <c r="S183" s="75"/>
      <c r="T183" s="75"/>
    </row>
    <row r="184" spans="1:20" ht="37.5" customHeight="1" x14ac:dyDescent="0.15">
      <c r="A184" s="91"/>
      <c r="B184" s="97"/>
      <c r="C184" s="272" t="s">
        <v>256</v>
      </c>
      <c r="D184" s="273"/>
      <c r="E184" s="274"/>
      <c r="F184" s="98"/>
      <c r="G184" s="80"/>
      <c r="H184" s="75"/>
      <c r="I184" s="54">
        <v>0</v>
      </c>
      <c r="J184" s="7" t="s">
        <v>66</v>
      </c>
      <c r="K184" s="7">
        <v>2</v>
      </c>
      <c r="L184" s="75">
        <v>59914</v>
      </c>
      <c r="M184" s="75"/>
      <c r="N184" s="75"/>
      <c r="O184" s="75"/>
      <c r="P184" s="75" t="str">
        <f>IF(I184=3,1,"")</f>
        <v/>
      </c>
      <c r="Q184" s="75" t="str">
        <f>IF(I184=2,1,"")</f>
        <v/>
      </c>
      <c r="R184" s="75" t="str">
        <f>IF(I184=1,1,"")</f>
        <v/>
      </c>
      <c r="S184" s="75"/>
      <c r="T184" s="75"/>
    </row>
    <row r="185" spans="1:20" ht="37.5" customHeight="1" thickBot="1" x14ac:dyDescent="0.2">
      <c r="A185" s="91"/>
      <c r="B185" s="97"/>
      <c r="C185" s="272" t="s">
        <v>257</v>
      </c>
      <c r="D185" s="273"/>
      <c r="E185" s="274"/>
      <c r="F185" s="98"/>
      <c r="G185" s="80"/>
      <c r="H185" s="75"/>
      <c r="I185" s="54">
        <v>0</v>
      </c>
      <c r="J185" s="7" t="s">
        <v>66</v>
      </c>
      <c r="K185" s="7">
        <v>3</v>
      </c>
      <c r="L185" s="75">
        <v>59915</v>
      </c>
      <c r="M185" s="75"/>
      <c r="N185" s="75"/>
      <c r="O185" s="75"/>
      <c r="P185" s="75" t="str">
        <f>IF(I185=3,1,"")</f>
        <v/>
      </c>
      <c r="Q185" s="75" t="str">
        <f>IF(I185=2,1,"")</f>
        <v/>
      </c>
      <c r="R185" s="75" t="str">
        <f>IF(I185=1,1,"")</f>
        <v/>
      </c>
      <c r="S185" s="75"/>
      <c r="T185" s="75"/>
    </row>
    <row r="186" spans="1:20" ht="20.25" customHeight="1" x14ac:dyDescent="0.15">
      <c r="A186" s="99"/>
      <c r="B186" s="275" t="s">
        <v>258</v>
      </c>
      <c r="C186" s="276"/>
      <c r="D186" s="277" t="str">
        <f>IF(AND(LEN(SBcaseB1_5)&lt;&gt;0,COUNT(R182:R185)=3),SBcheckBB_5,(IF(LEN(SBcheckBA_5)&lt;&gt;0,SBcheckBA_5, SBcheckBB_5)))</f>
        <v>評価項目5の講評を入力してください</v>
      </c>
      <c r="E186" s="277"/>
      <c r="F186" s="278"/>
      <c r="H186" s="75"/>
      <c r="I186" s="54"/>
      <c r="J186" s="7" t="s">
        <v>67</v>
      </c>
      <c r="K186" s="7"/>
      <c r="L186" s="75"/>
      <c r="M186" s="75"/>
      <c r="N186" s="75"/>
      <c r="O186" s="75"/>
      <c r="P186" s="75"/>
      <c r="Q186" s="75"/>
      <c r="R186" s="75"/>
      <c r="S186" s="75"/>
      <c r="T186" s="75"/>
    </row>
    <row r="187" spans="1:20" s="103" customFormat="1" ht="21" customHeight="1" x14ac:dyDescent="0.15">
      <c r="A187" s="105"/>
      <c r="B187" s="253"/>
      <c r="C187" s="254"/>
      <c r="D187" s="254"/>
      <c r="E187" s="254"/>
      <c r="F187" s="255"/>
      <c r="G187" s="2" t="str">
        <f>IF(LEN(B187)=0,"",IF(40-LEN(B187)&gt;0,"残り" &amp; 40-LEN(B187) &amp; "文字",IF(40-LEN(B187)=0,"","文字数がオーバーしています")))</f>
        <v/>
      </c>
      <c r="H187" s="100"/>
      <c r="I187" s="101"/>
      <c r="J187" s="7" t="s">
        <v>85</v>
      </c>
      <c r="K187" s="100"/>
      <c r="L187" s="100"/>
      <c r="M187" s="102"/>
      <c r="N187" s="102"/>
      <c r="O187" s="102"/>
      <c r="P187" s="102"/>
      <c r="Q187" s="102"/>
      <c r="R187" s="102"/>
      <c r="S187" s="75"/>
      <c r="T187" s="102"/>
    </row>
    <row r="188" spans="1:20" s="103" customFormat="1" ht="65.099999999999994" customHeight="1" x14ac:dyDescent="0.15">
      <c r="A188" s="106"/>
      <c r="B188" s="256"/>
      <c r="C188" s="257"/>
      <c r="D188" s="257"/>
      <c r="E188" s="257"/>
      <c r="F188" s="258"/>
      <c r="G188" s="2" t="str">
        <f>IF(LEN(B188)=0,"",IF(256-LEN(B188)&gt;0,"残り" &amp; 256-LEN(B188) &amp; "文字",IF(256-LEN(B188)=0,"","文字数がオーバーしています")))</f>
        <v/>
      </c>
      <c r="H188" s="100"/>
      <c r="I188" s="101"/>
      <c r="J188" s="7" t="s">
        <v>88</v>
      </c>
      <c r="K188" s="100"/>
      <c r="L188" s="100"/>
      <c r="M188" s="102"/>
      <c r="N188" s="102"/>
      <c r="O188" s="102"/>
      <c r="P188" s="102"/>
      <c r="Q188" s="102"/>
      <c r="R188" s="102"/>
      <c r="S188" s="75"/>
      <c r="T188" s="102"/>
    </row>
    <row r="189" spans="1:20" s="103" customFormat="1" ht="21" customHeight="1" x14ac:dyDescent="0.15">
      <c r="A189" s="106"/>
      <c r="B189" s="259"/>
      <c r="C189" s="260"/>
      <c r="D189" s="260"/>
      <c r="E189" s="260"/>
      <c r="F189" s="261"/>
      <c r="G189" s="2" t="str">
        <f>IF(LEN(B189)=0,"",IF(40-LEN(B189)&gt;0,"残り" &amp; 40-LEN(B189) &amp; "文字",IF(40-LEN(B189)=0,"","文字数がオーバーしています")))</f>
        <v/>
      </c>
      <c r="H189" s="100"/>
      <c r="I189" s="101"/>
      <c r="J189" s="7" t="s">
        <v>86</v>
      </c>
      <c r="K189" s="100"/>
      <c r="L189" s="100"/>
      <c r="M189" s="102"/>
      <c r="N189" s="102"/>
      <c r="O189" s="102"/>
      <c r="P189" s="102"/>
      <c r="Q189" s="102"/>
      <c r="R189" s="102"/>
      <c r="S189" s="75"/>
      <c r="T189" s="102"/>
    </row>
    <row r="190" spans="1:20" s="103" customFormat="1" ht="65.099999999999994" customHeight="1" x14ac:dyDescent="0.15">
      <c r="A190" s="106"/>
      <c r="B190" s="262"/>
      <c r="C190" s="262"/>
      <c r="D190" s="262"/>
      <c r="E190" s="262"/>
      <c r="F190" s="263"/>
      <c r="G190" s="2" t="str">
        <f>IF(LEN(B190)=0,"",IF(256-LEN(B190)&gt;0,"残り" &amp; 256-LEN(B190) &amp; "文字",IF(256-LEN(B190)=0,"","文字数がオーバーしています")))</f>
        <v/>
      </c>
      <c r="H190" s="100"/>
      <c r="I190" s="101"/>
      <c r="J190" s="7" t="s">
        <v>89</v>
      </c>
      <c r="K190" s="100"/>
      <c r="L190" s="100"/>
      <c r="M190" s="102"/>
      <c r="N190" s="102"/>
      <c r="O190" s="102"/>
      <c r="P190" s="102"/>
      <c r="Q190" s="102"/>
      <c r="R190" s="102"/>
      <c r="S190" s="75"/>
      <c r="T190" s="102"/>
    </row>
    <row r="191" spans="1:20" s="103" customFormat="1" ht="21" customHeight="1" x14ac:dyDescent="0.15">
      <c r="A191" s="106"/>
      <c r="B191" s="259"/>
      <c r="C191" s="260"/>
      <c r="D191" s="260"/>
      <c r="E191" s="260"/>
      <c r="F191" s="261"/>
      <c r="G191" s="2" t="str">
        <f>IF(LEN(B191)=0,"",IF(40-LEN(B191)&gt;0,"残り" &amp; 40-LEN(B191) &amp; "文字",IF(40-LEN(B191)=0,"","文字数がオーバーしています")))</f>
        <v/>
      </c>
      <c r="H191" s="100"/>
      <c r="I191" s="101"/>
      <c r="J191" s="7" t="s">
        <v>87</v>
      </c>
      <c r="K191" s="100"/>
      <c r="L191" s="100"/>
      <c r="M191" s="102"/>
      <c r="N191" s="102"/>
      <c r="O191" s="102"/>
      <c r="P191" s="102"/>
      <c r="Q191" s="102"/>
      <c r="R191" s="102"/>
      <c r="S191" s="75"/>
      <c r="T191" s="102"/>
    </row>
    <row r="192" spans="1:20" s="103" customFormat="1" ht="65.099999999999994" customHeight="1" thickBot="1" x14ac:dyDescent="0.2">
      <c r="A192" s="104"/>
      <c r="B192" s="264"/>
      <c r="C192" s="264"/>
      <c r="D192" s="264"/>
      <c r="E192" s="264"/>
      <c r="F192" s="265"/>
      <c r="G192" s="2" t="str">
        <f>IF(LEN(B192)=0,"",IF(256-LEN(B192)&gt;0,"残り" &amp; 256-LEN(B192) &amp; "文字",IF(256-LEN(B192)=0,"","文字数がオーバーしています")))</f>
        <v/>
      </c>
      <c r="H192" s="100"/>
      <c r="I192" s="101"/>
      <c r="J192" s="7" t="s">
        <v>90</v>
      </c>
      <c r="K192" s="100"/>
      <c r="L192" s="100"/>
      <c r="M192" s="102"/>
      <c r="N192" s="102"/>
      <c r="O192" s="102"/>
      <c r="P192" s="102"/>
      <c r="Q192" s="102"/>
      <c r="R192" s="102"/>
      <c r="S192" s="75"/>
      <c r="T192" s="102"/>
    </row>
    <row r="193" spans="1:20" ht="14.25" thickTop="1" x14ac:dyDescent="0.15">
      <c r="A193" s="91">
        <v>6</v>
      </c>
      <c r="B193" s="92" t="s">
        <v>260</v>
      </c>
      <c r="C193" s="279" t="str">
        <f>IF((MIN(I196:I200)=0),"標準項目の「あり」「なし」を選択してください","")</f>
        <v>標準項目の「あり」「なし」を選択してください</v>
      </c>
      <c r="D193" s="279"/>
      <c r="E193" s="279"/>
      <c r="F193" s="280"/>
      <c r="H193" s="75"/>
      <c r="I193" s="54"/>
      <c r="J193" s="7" t="s">
        <v>75</v>
      </c>
      <c r="K193" s="7"/>
      <c r="L193" s="75"/>
      <c r="M193" s="75"/>
      <c r="N193" s="75"/>
      <c r="O193" s="75"/>
      <c r="P193" s="75"/>
      <c r="Q193" s="75"/>
      <c r="R193" s="75"/>
      <c r="S193" s="75"/>
      <c r="T193" s="75"/>
    </row>
    <row r="194" spans="1:20" s="96" customFormat="1" ht="37.5" customHeight="1" x14ac:dyDescent="0.15">
      <c r="A194" s="93" t="s">
        <v>68</v>
      </c>
      <c r="B194" s="266" t="s">
        <v>259</v>
      </c>
      <c r="C194" s="267"/>
      <c r="D194" s="268" t="str">
        <f xml:space="preserve"> "評点（" &amp; REPT("○",COUNT(P196:P200)) &amp; REPT("●",COUNT(Q196:Q200)) &amp; "）"</f>
        <v>評点（）</v>
      </c>
      <c r="E194" s="268"/>
      <c r="F194" s="113" t="str">
        <f>IF(COUNT(R196:R200)&gt;0,"・非該当" &amp; COUNT(R196:R200),"")</f>
        <v/>
      </c>
      <c r="G194" s="80"/>
      <c r="H194" s="94"/>
      <c r="I194" s="95" t="str">
        <f>IF(MIN(I196:I200)=0,"",IF(COUNT(P196:Q200)=0,"-",IF(COUNT(P196:Q200)=COUNT(P196:P200),"A",IF(COUNT(P196:P200)=0,"C","B"))))</f>
        <v/>
      </c>
      <c r="J194" s="7" t="s">
        <v>62</v>
      </c>
      <c r="K194" s="95">
        <v>6</v>
      </c>
      <c r="L194" s="94">
        <v>17398</v>
      </c>
      <c r="M194" s="94"/>
      <c r="N194" s="94"/>
      <c r="O194" s="94"/>
      <c r="P194" s="94"/>
      <c r="Q194" s="94"/>
      <c r="R194" s="94"/>
      <c r="S194" s="75"/>
      <c r="T194" s="94"/>
    </row>
    <row r="195" spans="1:20" x14ac:dyDescent="0.15">
      <c r="A195" s="91"/>
      <c r="B195" s="107" t="s">
        <v>63</v>
      </c>
      <c r="C195" s="269" t="s">
        <v>64</v>
      </c>
      <c r="D195" s="270"/>
      <c r="E195" s="270"/>
      <c r="F195" s="271"/>
      <c r="H195" s="75"/>
      <c r="I195" s="54"/>
      <c r="J195" s="7" t="s">
        <v>65</v>
      </c>
      <c r="K195" s="7"/>
      <c r="L195" s="75"/>
      <c r="M195" s="75"/>
      <c r="N195" s="75"/>
      <c r="O195" s="75"/>
      <c r="P195" s="75"/>
      <c r="Q195" s="75"/>
      <c r="R195" s="75"/>
      <c r="S195" s="75"/>
      <c r="T195" s="75"/>
    </row>
    <row r="196" spans="1:20" ht="37.5" customHeight="1" x14ac:dyDescent="0.15">
      <c r="A196" s="91"/>
      <c r="B196" s="97"/>
      <c r="C196" s="272" t="s">
        <v>261</v>
      </c>
      <c r="D196" s="273"/>
      <c r="E196" s="274"/>
      <c r="F196" s="98"/>
      <c r="G196" s="80"/>
      <c r="H196" s="75"/>
      <c r="I196" s="54">
        <v>0</v>
      </c>
      <c r="J196" s="7" t="s">
        <v>66</v>
      </c>
      <c r="K196" s="7">
        <v>1</v>
      </c>
      <c r="L196" s="75">
        <v>59916</v>
      </c>
      <c r="M196" s="75"/>
      <c r="N196" s="75"/>
      <c r="O196" s="75"/>
      <c r="P196" s="75" t="str">
        <f>IF(I196=3,1,"")</f>
        <v/>
      </c>
      <c r="Q196" s="75" t="str">
        <f>IF(I196=2,1,"")</f>
        <v/>
      </c>
      <c r="R196" s="75" t="str">
        <f>IF(I196=1,1,"")</f>
        <v/>
      </c>
      <c r="S196" s="75"/>
      <c r="T196" s="75"/>
    </row>
    <row r="197" spans="1:20" ht="37.5" customHeight="1" x14ac:dyDescent="0.15">
      <c r="A197" s="91"/>
      <c r="B197" s="97"/>
      <c r="C197" s="272" t="s">
        <v>262</v>
      </c>
      <c r="D197" s="273"/>
      <c r="E197" s="274"/>
      <c r="F197" s="98"/>
      <c r="G197" s="80"/>
      <c r="H197" s="75"/>
      <c r="I197" s="54">
        <v>0</v>
      </c>
      <c r="J197" s="7" t="s">
        <v>66</v>
      </c>
      <c r="K197" s="7">
        <v>2</v>
      </c>
      <c r="L197" s="75">
        <v>59917</v>
      </c>
      <c r="M197" s="75"/>
      <c r="N197" s="75"/>
      <c r="O197" s="75"/>
      <c r="P197" s="75" t="str">
        <f>IF(I197=3,1,"")</f>
        <v/>
      </c>
      <c r="Q197" s="75" t="str">
        <f>IF(I197=2,1,"")</f>
        <v/>
      </c>
      <c r="R197" s="75" t="str">
        <f>IF(I197=1,1,"")</f>
        <v/>
      </c>
      <c r="S197" s="75"/>
      <c r="T197" s="75"/>
    </row>
    <row r="198" spans="1:20" ht="37.5" customHeight="1" x14ac:dyDescent="0.15">
      <c r="A198" s="91"/>
      <c r="B198" s="97"/>
      <c r="C198" s="272" t="s">
        <v>263</v>
      </c>
      <c r="D198" s="273"/>
      <c r="E198" s="274"/>
      <c r="F198" s="98"/>
      <c r="G198" s="80"/>
      <c r="H198" s="75"/>
      <c r="I198" s="54">
        <v>0</v>
      </c>
      <c r="J198" s="7" t="s">
        <v>66</v>
      </c>
      <c r="K198" s="7">
        <v>3</v>
      </c>
      <c r="L198" s="75">
        <v>59918</v>
      </c>
      <c r="M198" s="75"/>
      <c r="N198" s="75"/>
      <c r="O198" s="75"/>
      <c r="P198" s="75" t="str">
        <f>IF(I198=3,1,"")</f>
        <v/>
      </c>
      <c r="Q198" s="75" t="str">
        <f>IF(I198=2,1,"")</f>
        <v/>
      </c>
      <c r="R198" s="75" t="str">
        <f>IF(I198=1,1,"")</f>
        <v/>
      </c>
      <c r="S198" s="75"/>
      <c r="T198" s="75"/>
    </row>
    <row r="199" spans="1:20" ht="37.5" customHeight="1" x14ac:dyDescent="0.15">
      <c r="A199" s="91"/>
      <c r="B199" s="97"/>
      <c r="C199" s="272" t="s">
        <v>264</v>
      </c>
      <c r="D199" s="273"/>
      <c r="E199" s="274"/>
      <c r="F199" s="98"/>
      <c r="G199" s="80"/>
      <c r="H199" s="75"/>
      <c r="I199" s="54">
        <v>0</v>
      </c>
      <c r="J199" s="7" t="s">
        <v>66</v>
      </c>
      <c r="K199" s="7">
        <v>4</v>
      </c>
      <c r="L199" s="75">
        <v>59919</v>
      </c>
      <c r="M199" s="75"/>
      <c r="N199" s="75"/>
      <c r="O199" s="75"/>
      <c r="P199" s="75" t="str">
        <f>IF(I199=3,1,"")</f>
        <v/>
      </c>
      <c r="Q199" s="75" t="str">
        <f>IF(I199=2,1,"")</f>
        <v/>
      </c>
      <c r="R199" s="75" t="str">
        <f>IF(I199=1,1,"")</f>
        <v/>
      </c>
      <c r="S199" s="75"/>
      <c r="T199" s="75"/>
    </row>
    <row r="200" spans="1:20" ht="37.5" customHeight="1" thickBot="1" x14ac:dyDescent="0.2">
      <c r="A200" s="91"/>
      <c r="B200" s="97"/>
      <c r="C200" s="272" t="s">
        <v>265</v>
      </c>
      <c r="D200" s="273"/>
      <c r="E200" s="274"/>
      <c r="F200" s="98"/>
      <c r="G200" s="80"/>
      <c r="H200" s="75"/>
      <c r="I200" s="54">
        <v>0</v>
      </c>
      <c r="J200" s="7" t="s">
        <v>66</v>
      </c>
      <c r="K200" s="7">
        <v>5</v>
      </c>
      <c r="L200" s="75">
        <v>59920</v>
      </c>
      <c r="M200" s="75"/>
      <c r="N200" s="75"/>
      <c r="O200" s="75"/>
      <c r="P200" s="75" t="str">
        <f>IF(I200=3,1,"")</f>
        <v/>
      </c>
      <c r="Q200" s="75" t="str">
        <f>IF(I200=2,1,"")</f>
        <v/>
      </c>
      <c r="R200" s="75" t="str">
        <f>IF(I200=1,1,"")</f>
        <v/>
      </c>
      <c r="S200" s="75"/>
      <c r="T200" s="75"/>
    </row>
    <row r="201" spans="1:20" ht="20.25" customHeight="1" x14ac:dyDescent="0.15">
      <c r="A201" s="99"/>
      <c r="B201" s="275" t="s">
        <v>266</v>
      </c>
      <c r="C201" s="276"/>
      <c r="D201" s="277" t="str">
        <f>IF(AND(LEN(SBcaseB1_6)&lt;&gt;0,COUNT(R195:R200)=5),SBcheckBB_6,(IF(LEN(SBcheckBA_6)&lt;&gt;0,SBcheckBA_6, SBcheckBB_6)))</f>
        <v>評価項目6の講評を入力してください</v>
      </c>
      <c r="E201" s="277"/>
      <c r="F201" s="278"/>
      <c r="H201" s="75"/>
      <c r="I201" s="54"/>
      <c r="J201" s="7" t="s">
        <v>67</v>
      </c>
      <c r="K201" s="7"/>
      <c r="L201" s="75"/>
      <c r="M201" s="75"/>
      <c r="N201" s="75"/>
      <c r="O201" s="75"/>
      <c r="P201" s="75"/>
      <c r="Q201" s="75"/>
      <c r="R201" s="75"/>
      <c r="S201" s="75"/>
      <c r="T201" s="75"/>
    </row>
    <row r="202" spans="1:20" s="103" customFormat="1" ht="21" customHeight="1" x14ac:dyDescent="0.15">
      <c r="A202" s="105"/>
      <c r="B202" s="253"/>
      <c r="C202" s="254"/>
      <c r="D202" s="254"/>
      <c r="E202" s="254"/>
      <c r="F202" s="255"/>
      <c r="G202" s="2" t="str">
        <f>IF(LEN(B202)=0,"",IF(40-LEN(B202)&gt;0,"残り" &amp; 40-LEN(B202) &amp; "文字",IF(40-LEN(B202)=0,"","文字数がオーバーしています")))</f>
        <v/>
      </c>
      <c r="H202" s="100"/>
      <c r="I202" s="101"/>
      <c r="J202" s="7" t="s">
        <v>85</v>
      </c>
      <c r="K202" s="100"/>
      <c r="L202" s="100"/>
      <c r="M202" s="102"/>
      <c r="N202" s="102"/>
      <c r="O202" s="102"/>
      <c r="P202" s="102"/>
      <c r="Q202" s="102"/>
      <c r="R202" s="102"/>
      <c r="S202" s="75"/>
      <c r="T202" s="102"/>
    </row>
    <row r="203" spans="1:20" s="103" customFormat="1" ht="65.099999999999994" customHeight="1" x14ac:dyDescent="0.15">
      <c r="A203" s="106"/>
      <c r="B203" s="256"/>
      <c r="C203" s="257"/>
      <c r="D203" s="257"/>
      <c r="E203" s="257"/>
      <c r="F203" s="258"/>
      <c r="G203" s="2" t="str">
        <f>IF(LEN(B203)=0,"",IF(256-LEN(B203)&gt;0,"残り" &amp; 256-LEN(B203) &amp; "文字",IF(256-LEN(B203)=0,"","文字数がオーバーしています")))</f>
        <v/>
      </c>
      <c r="H203" s="100"/>
      <c r="I203" s="101"/>
      <c r="J203" s="7" t="s">
        <v>88</v>
      </c>
      <c r="K203" s="100"/>
      <c r="L203" s="100"/>
      <c r="M203" s="102"/>
      <c r="N203" s="102"/>
      <c r="O203" s="102"/>
      <c r="P203" s="102"/>
      <c r="Q203" s="102"/>
      <c r="R203" s="102"/>
      <c r="S203" s="75"/>
      <c r="T203" s="102"/>
    </row>
    <row r="204" spans="1:20" s="103" customFormat="1" ht="21" customHeight="1" x14ac:dyDescent="0.15">
      <c r="A204" s="106"/>
      <c r="B204" s="259"/>
      <c r="C204" s="260"/>
      <c r="D204" s="260"/>
      <c r="E204" s="260"/>
      <c r="F204" s="261"/>
      <c r="G204" s="2" t="str">
        <f>IF(LEN(B204)=0,"",IF(40-LEN(B204)&gt;0,"残り" &amp; 40-LEN(B204) &amp; "文字",IF(40-LEN(B204)=0,"","文字数がオーバーしています")))</f>
        <v/>
      </c>
      <c r="H204" s="100"/>
      <c r="I204" s="101"/>
      <c r="J204" s="7" t="s">
        <v>86</v>
      </c>
      <c r="K204" s="100"/>
      <c r="L204" s="100"/>
      <c r="M204" s="102"/>
      <c r="N204" s="102"/>
      <c r="O204" s="102"/>
      <c r="P204" s="102"/>
      <c r="Q204" s="102"/>
      <c r="R204" s="102"/>
      <c r="S204" s="75"/>
      <c r="T204" s="102"/>
    </row>
    <row r="205" spans="1:20" s="103" customFormat="1" ht="65.099999999999994" customHeight="1" x14ac:dyDescent="0.15">
      <c r="A205" s="106"/>
      <c r="B205" s="262"/>
      <c r="C205" s="262"/>
      <c r="D205" s="262"/>
      <c r="E205" s="262"/>
      <c r="F205" s="263"/>
      <c r="G205" s="2" t="str">
        <f>IF(LEN(B205)=0,"",IF(256-LEN(B205)&gt;0,"残り" &amp; 256-LEN(B205) &amp; "文字",IF(256-LEN(B205)=0,"","文字数がオーバーしています")))</f>
        <v/>
      </c>
      <c r="H205" s="100"/>
      <c r="I205" s="101"/>
      <c r="J205" s="7" t="s">
        <v>89</v>
      </c>
      <c r="K205" s="100"/>
      <c r="L205" s="100"/>
      <c r="M205" s="102"/>
      <c r="N205" s="102"/>
      <c r="O205" s="102"/>
      <c r="P205" s="102"/>
      <c r="Q205" s="102"/>
      <c r="R205" s="102"/>
      <c r="S205" s="75"/>
      <c r="T205" s="102"/>
    </row>
    <row r="206" spans="1:20" s="103" customFormat="1" ht="21" customHeight="1" x14ac:dyDescent="0.15">
      <c r="A206" s="106"/>
      <c r="B206" s="259"/>
      <c r="C206" s="260"/>
      <c r="D206" s="260"/>
      <c r="E206" s="260"/>
      <c r="F206" s="261"/>
      <c r="G206" s="2" t="str">
        <f>IF(LEN(B206)=0,"",IF(40-LEN(B206)&gt;0,"残り" &amp; 40-LEN(B206) &amp; "文字",IF(40-LEN(B206)=0,"","文字数がオーバーしています")))</f>
        <v/>
      </c>
      <c r="H206" s="100"/>
      <c r="I206" s="101"/>
      <c r="J206" s="7" t="s">
        <v>87</v>
      </c>
      <c r="K206" s="100"/>
      <c r="L206" s="100"/>
      <c r="M206" s="102"/>
      <c r="N206" s="102"/>
      <c r="O206" s="102"/>
      <c r="P206" s="102"/>
      <c r="Q206" s="102"/>
      <c r="R206" s="102"/>
      <c r="S206" s="75"/>
      <c r="T206" s="102"/>
    </row>
    <row r="207" spans="1:20" s="103" customFormat="1" ht="65.099999999999994" customHeight="1" thickBot="1" x14ac:dyDescent="0.2">
      <c r="A207" s="104"/>
      <c r="B207" s="264"/>
      <c r="C207" s="264"/>
      <c r="D207" s="264"/>
      <c r="E207" s="264"/>
      <c r="F207" s="265"/>
      <c r="G207" s="2" t="str">
        <f>IF(LEN(B207)=0,"",IF(256-LEN(B207)&gt;0,"残り" &amp; 256-LEN(B207) &amp; "文字",IF(256-LEN(B207)=0,"","文字数がオーバーしています")))</f>
        <v/>
      </c>
      <c r="H207" s="100"/>
      <c r="I207" s="101"/>
      <c r="J207" s="7" t="s">
        <v>90</v>
      </c>
      <c r="K207" s="100"/>
      <c r="L207" s="100"/>
      <c r="M207" s="102"/>
      <c r="N207" s="102"/>
      <c r="O207" s="102"/>
      <c r="P207" s="102"/>
      <c r="Q207" s="102"/>
      <c r="R207" s="102"/>
      <c r="S207" s="75"/>
      <c r="T207" s="102"/>
    </row>
    <row r="208" spans="1:20" ht="14.25" thickTop="1" x14ac:dyDescent="0.15">
      <c r="A208" s="91">
        <v>7</v>
      </c>
      <c r="B208" s="92" t="s">
        <v>268</v>
      </c>
      <c r="C208" s="279" t="str">
        <f>IF((MIN(I211:I214)=0),"標準項目の「あり」「なし」を選択してください","")</f>
        <v>標準項目の「あり」「なし」を選択してください</v>
      </c>
      <c r="D208" s="279"/>
      <c r="E208" s="279"/>
      <c r="F208" s="280"/>
      <c r="H208" s="75"/>
      <c r="I208" s="54"/>
      <c r="J208" s="7" t="s">
        <v>75</v>
      </c>
      <c r="K208" s="7"/>
      <c r="L208" s="75"/>
      <c r="M208" s="75"/>
      <c r="N208" s="75"/>
      <c r="O208" s="75"/>
      <c r="P208" s="75"/>
      <c r="Q208" s="75"/>
      <c r="R208" s="75"/>
      <c r="S208" s="75"/>
      <c r="T208" s="75"/>
    </row>
    <row r="209" spans="1:20" s="96" customFormat="1" ht="37.5" customHeight="1" x14ac:dyDescent="0.15">
      <c r="A209" s="93" t="s">
        <v>68</v>
      </c>
      <c r="B209" s="266" t="s">
        <v>267</v>
      </c>
      <c r="C209" s="267"/>
      <c r="D209" s="268" t="str">
        <f xml:space="preserve"> "評点（" &amp; REPT("○",COUNT(P211:P214)) &amp; REPT("●",COUNT(Q211:Q214)) &amp; "）"</f>
        <v>評点（）</v>
      </c>
      <c r="E209" s="268"/>
      <c r="F209" s="113" t="str">
        <f>IF(COUNT(R211:R214)&gt;0,"・非該当" &amp; COUNT(R211:R214),"")</f>
        <v/>
      </c>
      <c r="G209" s="80"/>
      <c r="H209" s="94"/>
      <c r="I209" s="95" t="str">
        <f>IF(MIN(I211:I214)=0,"",IF(COUNT(P211:Q214)=0,"-",IF(COUNT(P211:Q214)=COUNT(P211:P214),"A",IF(COUNT(P211:P214)=0,"C","B"))))</f>
        <v/>
      </c>
      <c r="J209" s="7" t="s">
        <v>62</v>
      </c>
      <c r="K209" s="95">
        <v>7</v>
      </c>
      <c r="L209" s="94">
        <v>17399</v>
      </c>
      <c r="M209" s="94"/>
      <c r="N209" s="94"/>
      <c r="O209" s="94"/>
      <c r="P209" s="94"/>
      <c r="Q209" s="94"/>
      <c r="R209" s="94"/>
      <c r="S209" s="75"/>
      <c r="T209" s="94"/>
    </row>
    <row r="210" spans="1:20" x14ac:dyDescent="0.15">
      <c r="A210" s="91"/>
      <c r="B210" s="107" t="s">
        <v>63</v>
      </c>
      <c r="C210" s="269" t="s">
        <v>64</v>
      </c>
      <c r="D210" s="270"/>
      <c r="E210" s="270"/>
      <c r="F210" s="271"/>
      <c r="H210" s="75"/>
      <c r="I210" s="54"/>
      <c r="J210" s="7" t="s">
        <v>65</v>
      </c>
      <c r="K210" s="7"/>
      <c r="L210" s="75"/>
      <c r="M210" s="75"/>
      <c r="N210" s="75"/>
      <c r="O210" s="75"/>
      <c r="P210" s="75"/>
      <c r="Q210" s="75"/>
      <c r="R210" s="75"/>
      <c r="S210" s="75"/>
      <c r="T210" s="75"/>
    </row>
    <row r="211" spans="1:20" ht="37.5" customHeight="1" x14ac:dyDescent="0.15">
      <c r="A211" s="91"/>
      <c r="B211" s="97"/>
      <c r="C211" s="272" t="s">
        <v>269</v>
      </c>
      <c r="D211" s="273"/>
      <c r="E211" s="274"/>
      <c r="F211" s="98"/>
      <c r="G211" s="80"/>
      <c r="H211" s="75"/>
      <c r="I211" s="54">
        <v>0</v>
      </c>
      <c r="J211" s="7" t="s">
        <v>66</v>
      </c>
      <c r="K211" s="7">
        <v>1</v>
      </c>
      <c r="L211" s="75">
        <v>59921</v>
      </c>
      <c r="M211" s="75"/>
      <c r="N211" s="75"/>
      <c r="O211" s="75"/>
      <c r="P211" s="75" t="str">
        <f>IF(I211=3,1,"")</f>
        <v/>
      </c>
      <c r="Q211" s="75" t="str">
        <f>IF(I211=2,1,"")</f>
        <v/>
      </c>
      <c r="R211" s="75" t="str">
        <f>IF(I211=1,1,"")</f>
        <v/>
      </c>
      <c r="S211" s="75"/>
      <c r="T211" s="75"/>
    </row>
    <row r="212" spans="1:20" ht="37.5" customHeight="1" x14ac:dyDescent="0.15">
      <c r="A212" s="91"/>
      <c r="B212" s="97"/>
      <c r="C212" s="272" t="s">
        <v>270</v>
      </c>
      <c r="D212" s="273"/>
      <c r="E212" s="274"/>
      <c r="F212" s="98"/>
      <c r="G212" s="80"/>
      <c r="H212" s="75"/>
      <c r="I212" s="54">
        <v>0</v>
      </c>
      <c r="J212" s="7" t="s">
        <v>66</v>
      </c>
      <c r="K212" s="7">
        <v>2</v>
      </c>
      <c r="L212" s="75">
        <v>59922</v>
      </c>
      <c r="M212" s="75"/>
      <c r="N212" s="75"/>
      <c r="O212" s="75"/>
      <c r="P212" s="75" t="str">
        <f>IF(I212=3,1,"")</f>
        <v/>
      </c>
      <c r="Q212" s="75" t="str">
        <f>IF(I212=2,1,"")</f>
        <v/>
      </c>
      <c r="R212" s="75" t="str">
        <f>IF(I212=1,1,"")</f>
        <v/>
      </c>
      <c r="S212" s="75"/>
      <c r="T212" s="75"/>
    </row>
    <row r="213" spans="1:20" ht="37.5" customHeight="1" x14ac:dyDescent="0.15">
      <c r="A213" s="91"/>
      <c r="B213" s="97"/>
      <c r="C213" s="272" t="s">
        <v>271</v>
      </c>
      <c r="D213" s="273"/>
      <c r="E213" s="274"/>
      <c r="F213" s="98"/>
      <c r="G213" s="80"/>
      <c r="H213" s="75"/>
      <c r="I213" s="54">
        <v>0</v>
      </c>
      <c r="J213" s="7" t="s">
        <v>66</v>
      </c>
      <c r="K213" s="7">
        <v>3</v>
      </c>
      <c r="L213" s="75">
        <v>59923</v>
      </c>
      <c r="M213" s="75"/>
      <c r="N213" s="75"/>
      <c r="O213" s="75"/>
      <c r="P213" s="75" t="str">
        <f>IF(I213=3,1,"")</f>
        <v/>
      </c>
      <c r="Q213" s="75" t="str">
        <f>IF(I213=2,1,"")</f>
        <v/>
      </c>
      <c r="R213" s="75" t="str">
        <f>IF(I213=1,1,"")</f>
        <v/>
      </c>
      <c r="S213" s="75"/>
      <c r="T213" s="75"/>
    </row>
    <row r="214" spans="1:20" ht="37.5" customHeight="1" thickBot="1" x14ac:dyDescent="0.2">
      <c r="A214" s="91"/>
      <c r="B214" s="97"/>
      <c r="C214" s="272" t="s">
        <v>272</v>
      </c>
      <c r="D214" s="273"/>
      <c r="E214" s="274"/>
      <c r="F214" s="98"/>
      <c r="G214" s="80"/>
      <c r="H214" s="75"/>
      <c r="I214" s="54">
        <v>0</v>
      </c>
      <c r="J214" s="7" t="s">
        <v>66</v>
      </c>
      <c r="K214" s="7">
        <v>4</v>
      </c>
      <c r="L214" s="75">
        <v>59924</v>
      </c>
      <c r="M214" s="75"/>
      <c r="N214" s="75"/>
      <c r="O214" s="75"/>
      <c r="P214" s="75" t="str">
        <f>IF(I214=3,1,"")</f>
        <v/>
      </c>
      <c r="Q214" s="75" t="str">
        <f>IF(I214=2,1,"")</f>
        <v/>
      </c>
      <c r="R214" s="75" t="str">
        <f>IF(I214=1,1,"")</f>
        <v/>
      </c>
      <c r="S214" s="75"/>
      <c r="T214" s="75"/>
    </row>
    <row r="215" spans="1:20" ht="20.25" customHeight="1" x14ac:dyDescent="0.15">
      <c r="A215" s="99"/>
      <c r="B215" s="275" t="s">
        <v>273</v>
      </c>
      <c r="C215" s="276"/>
      <c r="D215" s="277" t="str">
        <f>IF(AND(LEN(SBcaseB1_7)&lt;&gt;0,COUNT(R210:R214)=4),SBcheckBB_7,(IF(LEN(SBcheckBA_7)&lt;&gt;0,SBcheckBA_7, SBcheckBB_7)))</f>
        <v>評価項目7の講評を入力してください</v>
      </c>
      <c r="E215" s="277"/>
      <c r="F215" s="278"/>
      <c r="H215" s="75"/>
      <c r="I215" s="54"/>
      <c r="J215" s="7" t="s">
        <v>67</v>
      </c>
      <c r="K215" s="7"/>
      <c r="L215" s="75"/>
      <c r="M215" s="75"/>
      <c r="N215" s="75"/>
      <c r="O215" s="75"/>
      <c r="P215" s="75"/>
      <c r="Q215" s="75"/>
      <c r="R215" s="75"/>
      <c r="S215" s="75"/>
      <c r="T215" s="75"/>
    </row>
    <row r="216" spans="1:20" s="103" customFormat="1" ht="21" customHeight="1" x14ac:dyDescent="0.15">
      <c r="A216" s="105"/>
      <c r="B216" s="253"/>
      <c r="C216" s="254"/>
      <c r="D216" s="254"/>
      <c r="E216" s="254"/>
      <c r="F216" s="255"/>
      <c r="G216" s="2" t="str">
        <f>IF(LEN(B216)=0,"",IF(40-LEN(B216)&gt;0,"残り" &amp; 40-LEN(B216) &amp; "文字",IF(40-LEN(B216)=0,"","文字数がオーバーしています")))</f>
        <v/>
      </c>
      <c r="H216" s="100"/>
      <c r="I216" s="101"/>
      <c r="J216" s="7" t="s">
        <v>85</v>
      </c>
      <c r="K216" s="100"/>
      <c r="L216" s="100"/>
      <c r="M216" s="102"/>
      <c r="N216" s="102"/>
      <c r="O216" s="102"/>
      <c r="P216" s="102"/>
      <c r="Q216" s="102"/>
      <c r="R216" s="102"/>
      <c r="S216" s="75"/>
      <c r="T216" s="102"/>
    </row>
    <row r="217" spans="1:20" s="103" customFormat="1" ht="65.099999999999994" customHeight="1" x14ac:dyDescent="0.15">
      <c r="A217" s="106"/>
      <c r="B217" s="256"/>
      <c r="C217" s="257"/>
      <c r="D217" s="257"/>
      <c r="E217" s="257"/>
      <c r="F217" s="258"/>
      <c r="G217" s="2" t="str">
        <f>IF(LEN(B217)=0,"",IF(256-LEN(B217)&gt;0,"残り" &amp; 256-LEN(B217) &amp; "文字",IF(256-LEN(B217)=0,"","文字数がオーバーしています")))</f>
        <v/>
      </c>
      <c r="H217" s="100"/>
      <c r="I217" s="101"/>
      <c r="J217" s="7" t="s">
        <v>88</v>
      </c>
      <c r="K217" s="100"/>
      <c r="L217" s="100"/>
      <c r="M217" s="102"/>
      <c r="N217" s="102"/>
      <c r="O217" s="102"/>
      <c r="P217" s="102"/>
      <c r="Q217" s="102"/>
      <c r="R217" s="102"/>
      <c r="S217" s="75"/>
      <c r="T217" s="102"/>
    </row>
    <row r="218" spans="1:20" s="103" customFormat="1" ht="21" customHeight="1" x14ac:dyDescent="0.15">
      <c r="A218" s="106"/>
      <c r="B218" s="259"/>
      <c r="C218" s="260"/>
      <c r="D218" s="260"/>
      <c r="E218" s="260"/>
      <c r="F218" s="261"/>
      <c r="G218" s="2" t="str">
        <f>IF(LEN(B218)=0,"",IF(40-LEN(B218)&gt;0,"残り" &amp; 40-LEN(B218) &amp; "文字",IF(40-LEN(B218)=0,"","文字数がオーバーしています")))</f>
        <v/>
      </c>
      <c r="H218" s="100"/>
      <c r="I218" s="101"/>
      <c r="J218" s="7" t="s">
        <v>86</v>
      </c>
      <c r="K218" s="100"/>
      <c r="L218" s="100"/>
      <c r="M218" s="102"/>
      <c r="N218" s="102"/>
      <c r="O218" s="102"/>
      <c r="P218" s="102"/>
      <c r="Q218" s="102"/>
      <c r="R218" s="102"/>
      <c r="S218" s="75"/>
      <c r="T218" s="102"/>
    </row>
    <row r="219" spans="1:20" s="103" customFormat="1" ht="65.099999999999994" customHeight="1" x14ac:dyDescent="0.15">
      <c r="A219" s="106"/>
      <c r="B219" s="262"/>
      <c r="C219" s="262"/>
      <c r="D219" s="262"/>
      <c r="E219" s="262"/>
      <c r="F219" s="263"/>
      <c r="G219" s="2" t="str">
        <f>IF(LEN(B219)=0,"",IF(256-LEN(B219)&gt;0,"残り" &amp; 256-LEN(B219) &amp; "文字",IF(256-LEN(B219)=0,"","文字数がオーバーしています")))</f>
        <v/>
      </c>
      <c r="H219" s="100"/>
      <c r="I219" s="101"/>
      <c r="J219" s="7" t="s">
        <v>89</v>
      </c>
      <c r="K219" s="100"/>
      <c r="L219" s="100"/>
      <c r="M219" s="102"/>
      <c r="N219" s="102"/>
      <c r="O219" s="102"/>
      <c r="P219" s="102"/>
      <c r="Q219" s="102"/>
      <c r="R219" s="102"/>
      <c r="S219" s="75"/>
      <c r="T219" s="102"/>
    </row>
    <row r="220" spans="1:20" s="103" customFormat="1" ht="21" customHeight="1" x14ac:dyDescent="0.15">
      <c r="A220" s="106"/>
      <c r="B220" s="259"/>
      <c r="C220" s="260"/>
      <c r="D220" s="260"/>
      <c r="E220" s="260"/>
      <c r="F220" s="261"/>
      <c r="G220" s="2" t="str">
        <f>IF(LEN(B220)=0,"",IF(40-LEN(B220)&gt;0,"残り" &amp; 40-LEN(B220) &amp; "文字",IF(40-LEN(B220)=0,"","文字数がオーバーしています")))</f>
        <v/>
      </c>
      <c r="H220" s="100"/>
      <c r="I220" s="101"/>
      <c r="J220" s="7" t="s">
        <v>87</v>
      </c>
      <c r="K220" s="100"/>
      <c r="L220" s="100"/>
      <c r="M220" s="102"/>
      <c r="N220" s="102"/>
      <c r="O220" s="102"/>
      <c r="P220" s="102"/>
      <c r="Q220" s="102"/>
      <c r="R220" s="102"/>
      <c r="S220" s="75"/>
      <c r="T220" s="102"/>
    </row>
    <row r="221" spans="1:20" s="103" customFormat="1" ht="65.099999999999994" customHeight="1" thickBot="1" x14ac:dyDescent="0.2">
      <c r="A221" s="104"/>
      <c r="B221" s="264"/>
      <c r="C221" s="264"/>
      <c r="D221" s="264"/>
      <c r="E221" s="264"/>
      <c r="F221" s="265"/>
      <c r="G221" s="2" t="str">
        <f>IF(LEN(B221)=0,"",IF(256-LEN(B221)&gt;0,"残り" &amp; 256-LEN(B221) &amp; "文字",IF(256-LEN(B221)=0,"","文字数がオーバーしています")))</f>
        <v/>
      </c>
      <c r="H221" s="100"/>
      <c r="I221" s="101"/>
      <c r="J221" s="7" t="s">
        <v>90</v>
      </c>
      <c r="K221" s="100"/>
      <c r="L221" s="100"/>
      <c r="M221" s="102"/>
      <c r="N221" s="102"/>
      <c r="O221" s="102"/>
      <c r="P221" s="102"/>
      <c r="Q221" s="102"/>
      <c r="R221" s="102"/>
      <c r="S221" s="75"/>
      <c r="T221" s="102"/>
    </row>
    <row r="222" spans="1:20" ht="14.25" thickTop="1" x14ac:dyDescent="0.15">
      <c r="A222" s="91">
        <v>8</v>
      </c>
      <c r="B222" s="92" t="s">
        <v>275</v>
      </c>
      <c r="C222" s="279" t="str">
        <f>IF((MIN(I225:I229)=0),"標準項目の「あり」「なし」を選択してください","")</f>
        <v>標準項目の「あり」「なし」を選択してください</v>
      </c>
      <c r="D222" s="279"/>
      <c r="E222" s="279"/>
      <c r="F222" s="280"/>
      <c r="H222" s="75"/>
      <c r="I222" s="54"/>
      <c r="J222" s="7" t="s">
        <v>75</v>
      </c>
      <c r="K222" s="7"/>
      <c r="L222" s="75"/>
      <c r="M222" s="75"/>
      <c r="N222" s="75"/>
      <c r="O222" s="75"/>
      <c r="P222" s="75"/>
      <c r="Q222" s="75"/>
      <c r="R222" s="75"/>
      <c r="S222" s="75"/>
      <c r="T222" s="75"/>
    </row>
    <row r="223" spans="1:20" s="96" customFormat="1" ht="37.5" customHeight="1" x14ac:dyDescent="0.15">
      <c r="A223" s="93" t="s">
        <v>68</v>
      </c>
      <c r="B223" s="266" t="s">
        <v>274</v>
      </c>
      <c r="C223" s="267"/>
      <c r="D223" s="268" t="str">
        <f xml:space="preserve"> "評点（" &amp; REPT("○",COUNT(P225:P229)) &amp; REPT("●",COUNT(Q225:Q229)) &amp; "）"</f>
        <v>評点（）</v>
      </c>
      <c r="E223" s="268"/>
      <c r="F223" s="113" t="str">
        <f>IF(COUNT(R225:R229)&gt;0,"・非該当" &amp; COUNT(R225:R229),"")</f>
        <v/>
      </c>
      <c r="G223" s="80"/>
      <c r="H223" s="94"/>
      <c r="I223" s="95" t="str">
        <f>IF(MIN(I225:I229)=0,"",IF(COUNT(P225:Q229)=0,"-",IF(COUNT(P225:Q229)=COUNT(P225:P229),"A",IF(COUNT(P225:P229)=0,"C","B"))))</f>
        <v/>
      </c>
      <c r="J223" s="7" t="s">
        <v>62</v>
      </c>
      <c r="K223" s="95">
        <v>8</v>
      </c>
      <c r="L223" s="94">
        <v>17400</v>
      </c>
      <c r="M223" s="94"/>
      <c r="N223" s="94"/>
      <c r="O223" s="94"/>
      <c r="P223" s="94"/>
      <c r="Q223" s="94"/>
      <c r="R223" s="94"/>
      <c r="S223" s="75"/>
      <c r="T223" s="94"/>
    </row>
    <row r="224" spans="1:20" x14ac:dyDescent="0.15">
      <c r="A224" s="91"/>
      <c r="B224" s="107" t="s">
        <v>63</v>
      </c>
      <c r="C224" s="269" t="s">
        <v>64</v>
      </c>
      <c r="D224" s="270"/>
      <c r="E224" s="270"/>
      <c r="F224" s="271"/>
      <c r="H224" s="75"/>
      <c r="I224" s="54"/>
      <c r="J224" s="7" t="s">
        <v>65</v>
      </c>
      <c r="K224" s="7"/>
      <c r="L224" s="75"/>
      <c r="M224" s="75"/>
      <c r="N224" s="75"/>
      <c r="O224" s="75"/>
      <c r="P224" s="75"/>
      <c r="Q224" s="75"/>
      <c r="R224" s="75"/>
      <c r="S224" s="75"/>
      <c r="T224" s="75"/>
    </row>
    <row r="225" spans="1:20" ht="37.5" customHeight="1" x14ac:dyDescent="0.15">
      <c r="A225" s="91"/>
      <c r="B225" s="97"/>
      <c r="C225" s="272" t="s">
        <v>276</v>
      </c>
      <c r="D225" s="273"/>
      <c r="E225" s="274"/>
      <c r="F225" s="98"/>
      <c r="G225" s="80"/>
      <c r="H225" s="75"/>
      <c r="I225" s="54">
        <v>0</v>
      </c>
      <c r="J225" s="7" t="s">
        <v>66</v>
      </c>
      <c r="K225" s="7">
        <v>1</v>
      </c>
      <c r="L225" s="75">
        <v>59925</v>
      </c>
      <c r="M225" s="75"/>
      <c r="N225" s="75"/>
      <c r="O225" s="75"/>
      <c r="P225" s="75" t="str">
        <f>IF(I225=3,1,"")</f>
        <v/>
      </c>
      <c r="Q225" s="75" t="str">
        <f>IF(I225=2,1,"")</f>
        <v/>
      </c>
      <c r="R225" s="75" t="str">
        <f>IF(I225=1,1,"")</f>
        <v/>
      </c>
      <c r="S225" s="75"/>
      <c r="T225" s="75"/>
    </row>
    <row r="226" spans="1:20" ht="37.5" customHeight="1" x14ac:dyDescent="0.15">
      <c r="A226" s="91"/>
      <c r="B226" s="97"/>
      <c r="C226" s="272" t="s">
        <v>277</v>
      </c>
      <c r="D226" s="273"/>
      <c r="E226" s="274"/>
      <c r="F226" s="98"/>
      <c r="G226" s="80"/>
      <c r="H226" s="75"/>
      <c r="I226" s="54">
        <v>0</v>
      </c>
      <c r="J226" s="7" t="s">
        <v>66</v>
      </c>
      <c r="K226" s="7">
        <v>2</v>
      </c>
      <c r="L226" s="75">
        <v>59926</v>
      </c>
      <c r="M226" s="75"/>
      <c r="N226" s="75"/>
      <c r="O226" s="75"/>
      <c r="P226" s="75" t="str">
        <f>IF(I226=3,1,"")</f>
        <v/>
      </c>
      <c r="Q226" s="75" t="str">
        <f>IF(I226=2,1,"")</f>
        <v/>
      </c>
      <c r="R226" s="75" t="str">
        <f>IF(I226=1,1,"")</f>
        <v/>
      </c>
      <c r="S226" s="75"/>
      <c r="T226" s="75"/>
    </row>
    <row r="227" spans="1:20" ht="37.5" customHeight="1" x14ac:dyDescent="0.15">
      <c r="A227" s="91"/>
      <c r="B227" s="97"/>
      <c r="C227" s="272" t="s">
        <v>278</v>
      </c>
      <c r="D227" s="273"/>
      <c r="E227" s="274"/>
      <c r="F227" s="98"/>
      <c r="G227" s="80"/>
      <c r="H227" s="75"/>
      <c r="I227" s="54">
        <v>0</v>
      </c>
      <c r="J227" s="7" t="s">
        <v>66</v>
      </c>
      <c r="K227" s="7">
        <v>3</v>
      </c>
      <c r="L227" s="75">
        <v>59927</v>
      </c>
      <c r="M227" s="75"/>
      <c r="N227" s="75"/>
      <c r="O227" s="75"/>
      <c r="P227" s="75" t="str">
        <f>IF(I227=3,1,"")</f>
        <v/>
      </c>
      <c r="Q227" s="75" t="str">
        <f>IF(I227=2,1,"")</f>
        <v/>
      </c>
      <c r="R227" s="75" t="str">
        <f>IF(I227=1,1,"")</f>
        <v/>
      </c>
      <c r="S227" s="75"/>
      <c r="T227" s="75"/>
    </row>
    <row r="228" spans="1:20" ht="37.5" customHeight="1" x14ac:dyDescent="0.15">
      <c r="A228" s="91"/>
      <c r="B228" s="97"/>
      <c r="C228" s="272" t="s">
        <v>279</v>
      </c>
      <c r="D228" s="273"/>
      <c r="E228" s="274"/>
      <c r="F228" s="98"/>
      <c r="G228" s="80"/>
      <c r="H228" s="75"/>
      <c r="I228" s="54">
        <v>0</v>
      </c>
      <c r="J228" s="7" t="s">
        <v>66</v>
      </c>
      <c r="K228" s="7">
        <v>4</v>
      </c>
      <c r="L228" s="75">
        <v>59928</v>
      </c>
      <c r="M228" s="75"/>
      <c r="N228" s="75"/>
      <c r="O228" s="75"/>
      <c r="P228" s="75" t="str">
        <f>IF(I228=3,1,"")</f>
        <v/>
      </c>
      <c r="Q228" s="75" t="str">
        <f>IF(I228=2,1,"")</f>
        <v/>
      </c>
      <c r="R228" s="75" t="str">
        <f>IF(I228=1,1,"")</f>
        <v/>
      </c>
      <c r="S228" s="75"/>
      <c r="T228" s="75"/>
    </row>
    <row r="229" spans="1:20" ht="37.5" customHeight="1" thickBot="1" x14ac:dyDescent="0.2">
      <c r="A229" s="91"/>
      <c r="B229" s="97"/>
      <c r="C229" s="272" t="s">
        <v>280</v>
      </c>
      <c r="D229" s="273"/>
      <c r="E229" s="274"/>
      <c r="F229" s="98"/>
      <c r="G229" s="80"/>
      <c r="H229" s="75"/>
      <c r="I229" s="54">
        <v>0</v>
      </c>
      <c r="J229" s="7" t="s">
        <v>66</v>
      </c>
      <c r="K229" s="7">
        <v>5</v>
      </c>
      <c r="L229" s="75">
        <v>59929</v>
      </c>
      <c r="M229" s="75"/>
      <c r="N229" s="75"/>
      <c r="O229" s="75"/>
      <c r="P229" s="75" t="str">
        <f>IF(I229=3,1,"")</f>
        <v/>
      </c>
      <c r="Q229" s="75" t="str">
        <f>IF(I229=2,1,"")</f>
        <v/>
      </c>
      <c r="R229" s="75" t="str">
        <f>IF(I229=1,1,"")</f>
        <v/>
      </c>
      <c r="S229" s="75"/>
      <c r="T229" s="75"/>
    </row>
    <row r="230" spans="1:20" ht="20.25" customHeight="1" x14ac:dyDescent="0.15">
      <c r="A230" s="99"/>
      <c r="B230" s="275" t="s">
        <v>281</v>
      </c>
      <c r="C230" s="276"/>
      <c r="D230" s="277" t="str">
        <f>IF(AND(LEN(SBcaseB1_8)&lt;&gt;0,COUNT(R224:R229)=5),SBcheckBB_8,(IF(LEN(SBcheckBA_8)&lt;&gt;0,SBcheckBA_8, SBcheckBB_8)))</f>
        <v>評価項目8の講評を入力してください</v>
      </c>
      <c r="E230" s="277"/>
      <c r="F230" s="278"/>
      <c r="H230" s="75"/>
      <c r="I230" s="54"/>
      <c r="J230" s="7" t="s">
        <v>67</v>
      </c>
      <c r="K230" s="7"/>
      <c r="L230" s="75"/>
      <c r="M230" s="75"/>
      <c r="N230" s="75"/>
      <c r="O230" s="75"/>
      <c r="P230" s="75"/>
      <c r="Q230" s="75"/>
      <c r="R230" s="75"/>
      <c r="S230" s="75"/>
      <c r="T230" s="75"/>
    </row>
    <row r="231" spans="1:20" s="103" customFormat="1" ht="21" customHeight="1" x14ac:dyDescent="0.15">
      <c r="A231" s="105"/>
      <c r="B231" s="253"/>
      <c r="C231" s="254"/>
      <c r="D231" s="254"/>
      <c r="E231" s="254"/>
      <c r="F231" s="255"/>
      <c r="G231" s="2" t="str">
        <f>IF(LEN(B231)=0,"",IF(40-LEN(B231)&gt;0,"残り" &amp; 40-LEN(B231) &amp; "文字",IF(40-LEN(B231)=0,"","文字数がオーバーしています")))</f>
        <v/>
      </c>
      <c r="H231" s="100"/>
      <c r="I231" s="101"/>
      <c r="J231" s="7" t="s">
        <v>85</v>
      </c>
      <c r="K231" s="100"/>
      <c r="L231" s="100"/>
      <c r="M231" s="102"/>
      <c r="N231" s="102"/>
      <c r="O231" s="102"/>
      <c r="P231" s="102"/>
      <c r="Q231" s="102"/>
      <c r="R231" s="102"/>
      <c r="S231" s="75"/>
      <c r="T231" s="102"/>
    </row>
    <row r="232" spans="1:20" s="103" customFormat="1" ht="65.099999999999994" customHeight="1" x14ac:dyDescent="0.15">
      <c r="A232" s="106"/>
      <c r="B232" s="256"/>
      <c r="C232" s="257"/>
      <c r="D232" s="257"/>
      <c r="E232" s="257"/>
      <c r="F232" s="258"/>
      <c r="G232" s="2" t="str">
        <f>IF(LEN(B232)=0,"",IF(256-LEN(B232)&gt;0,"残り" &amp; 256-LEN(B232) &amp; "文字",IF(256-LEN(B232)=0,"","文字数がオーバーしています")))</f>
        <v/>
      </c>
      <c r="H232" s="100"/>
      <c r="I232" s="101"/>
      <c r="J232" s="7" t="s">
        <v>88</v>
      </c>
      <c r="K232" s="100"/>
      <c r="L232" s="100"/>
      <c r="M232" s="102"/>
      <c r="N232" s="102"/>
      <c r="O232" s="102"/>
      <c r="P232" s="102"/>
      <c r="Q232" s="102"/>
      <c r="R232" s="102"/>
      <c r="S232" s="75"/>
      <c r="T232" s="102"/>
    </row>
    <row r="233" spans="1:20" s="103" customFormat="1" ht="21" customHeight="1" x14ac:dyDescent="0.15">
      <c r="A233" s="106"/>
      <c r="B233" s="259"/>
      <c r="C233" s="260"/>
      <c r="D233" s="260"/>
      <c r="E233" s="260"/>
      <c r="F233" s="261"/>
      <c r="G233" s="2" t="str">
        <f>IF(LEN(B233)=0,"",IF(40-LEN(B233)&gt;0,"残り" &amp; 40-LEN(B233) &amp; "文字",IF(40-LEN(B233)=0,"","文字数がオーバーしています")))</f>
        <v/>
      </c>
      <c r="H233" s="100"/>
      <c r="I233" s="101"/>
      <c r="J233" s="7" t="s">
        <v>86</v>
      </c>
      <c r="K233" s="100"/>
      <c r="L233" s="100"/>
      <c r="M233" s="102"/>
      <c r="N233" s="102"/>
      <c r="O233" s="102"/>
      <c r="P233" s="102"/>
      <c r="Q233" s="102"/>
      <c r="R233" s="102"/>
      <c r="S233" s="75"/>
      <c r="T233" s="102"/>
    </row>
    <row r="234" spans="1:20" s="103" customFormat="1" ht="65.099999999999994" customHeight="1" x14ac:dyDescent="0.15">
      <c r="A234" s="106"/>
      <c r="B234" s="262"/>
      <c r="C234" s="262"/>
      <c r="D234" s="262"/>
      <c r="E234" s="262"/>
      <c r="F234" s="263"/>
      <c r="G234" s="2" t="str">
        <f>IF(LEN(B234)=0,"",IF(256-LEN(B234)&gt;0,"残り" &amp; 256-LEN(B234) &amp; "文字",IF(256-LEN(B234)=0,"","文字数がオーバーしています")))</f>
        <v/>
      </c>
      <c r="H234" s="100"/>
      <c r="I234" s="101"/>
      <c r="J234" s="7" t="s">
        <v>89</v>
      </c>
      <c r="K234" s="100"/>
      <c r="L234" s="100"/>
      <c r="M234" s="102"/>
      <c r="N234" s="102"/>
      <c r="O234" s="102"/>
      <c r="P234" s="102"/>
      <c r="Q234" s="102"/>
      <c r="R234" s="102"/>
      <c r="S234" s="75"/>
      <c r="T234" s="102"/>
    </row>
    <row r="235" spans="1:20" s="103" customFormat="1" ht="21" customHeight="1" x14ac:dyDescent="0.15">
      <c r="A235" s="106"/>
      <c r="B235" s="259"/>
      <c r="C235" s="260"/>
      <c r="D235" s="260"/>
      <c r="E235" s="260"/>
      <c r="F235" s="261"/>
      <c r="G235" s="2" t="str">
        <f>IF(LEN(B235)=0,"",IF(40-LEN(B235)&gt;0,"残り" &amp; 40-LEN(B235) &amp; "文字",IF(40-LEN(B235)=0,"","文字数がオーバーしています")))</f>
        <v/>
      </c>
      <c r="H235" s="100"/>
      <c r="I235" s="101"/>
      <c r="J235" s="7" t="s">
        <v>87</v>
      </c>
      <c r="K235" s="100"/>
      <c r="L235" s="100"/>
      <c r="M235" s="102"/>
      <c r="N235" s="102"/>
      <c r="O235" s="102"/>
      <c r="P235" s="102"/>
      <c r="Q235" s="102"/>
      <c r="R235" s="102"/>
      <c r="S235" s="75"/>
      <c r="T235" s="102"/>
    </row>
    <row r="236" spans="1:20" s="103" customFormat="1" ht="65.099999999999994" customHeight="1" thickBot="1" x14ac:dyDescent="0.2">
      <c r="A236" s="104"/>
      <c r="B236" s="264"/>
      <c r="C236" s="264"/>
      <c r="D236" s="264"/>
      <c r="E236" s="264"/>
      <c r="F236" s="265"/>
      <c r="G236" s="2" t="str">
        <f>IF(LEN(B236)=0,"",IF(256-LEN(B236)&gt;0,"残り" &amp; 256-LEN(B236) &amp; "文字",IF(256-LEN(B236)=0,"","文字数がオーバーしています")))</f>
        <v/>
      </c>
      <c r="H236" s="100"/>
      <c r="I236" s="101"/>
      <c r="J236" s="7" t="s">
        <v>90</v>
      </c>
      <c r="K236" s="100"/>
      <c r="L236" s="100"/>
      <c r="M236" s="102"/>
      <c r="N236" s="102"/>
      <c r="O236" s="102"/>
      <c r="P236" s="102"/>
      <c r="Q236" s="102"/>
      <c r="R236" s="102"/>
      <c r="S236" s="75"/>
      <c r="T236" s="102"/>
    </row>
    <row r="237" spans="1:20" ht="14.25" thickTop="1" x14ac:dyDescent="0.15">
      <c r="A237" s="91">
        <v>9</v>
      </c>
      <c r="B237" s="92" t="s">
        <v>283</v>
      </c>
      <c r="C237" s="279" t="str">
        <f>IF((MIN(I240:I241)=0),"標準項目の「あり」「なし」を選択してください","")</f>
        <v>標準項目の「あり」「なし」を選択してください</v>
      </c>
      <c r="D237" s="279"/>
      <c r="E237" s="279"/>
      <c r="F237" s="280"/>
      <c r="H237" s="75"/>
      <c r="I237" s="54"/>
      <c r="J237" s="7" t="s">
        <v>75</v>
      </c>
      <c r="K237" s="7"/>
      <c r="L237" s="75"/>
      <c r="M237" s="75"/>
      <c r="N237" s="75"/>
      <c r="O237" s="75"/>
      <c r="P237" s="75"/>
      <c r="Q237" s="75"/>
      <c r="R237" s="75"/>
      <c r="S237" s="75"/>
      <c r="T237" s="75"/>
    </row>
    <row r="238" spans="1:20" s="96" customFormat="1" ht="37.5" customHeight="1" x14ac:dyDescent="0.15">
      <c r="A238" s="93" t="s">
        <v>68</v>
      </c>
      <c r="B238" s="266" t="s">
        <v>282</v>
      </c>
      <c r="C238" s="267"/>
      <c r="D238" s="268" t="str">
        <f xml:space="preserve"> "評点（" &amp; REPT("○",COUNT(P240:P241)) &amp; REPT("●",COUNT(Q240:Q241)) &amp; "）"</f>
        <v>評点（）</v>
      </c>
      <c r="E238" s="268"/>
      <c r="F238" s="113" t="str">
        <f>IF(COUNT(R240:R241)&gt;0,"・非該当" &amp; COUNT(R240:R241),"")</f>
        <v/>
      </c>
      <c r="G238" s="80"/>
      <c r="H238" s="94"/>
      <c r="I238" s="95" t="str">
        <f>IF(MIN(I240:I241)=0,"",IF(COUNT(P240:Q241)=0,"-",IF(COUNT(P240:Q241)=COUNT(P240:P241),"A",IF(COUNT(P240:P241)=0,"C","B"))))</f>
        <v/>
      </c>
      <c r="J238" s="7" t="s">
        <v>62</v>
      </c>
      <c r="K238" s="95">
        <v>9</v>
      </c>
      <c r="L238" s="94">
        <v>17401</v>
      </c>
      <c r="M238" s="94"/>
      <c r="N238" s="94"/>
      <c r="O238" s="94"/>
      <c r="P238" s="94"/>
      <c r="Q238" s="94"/>
      <c r="R238" s="94"/>
      <c r="S238" s="75"/>
      <c r="T238" s="94"/>
    </row>
    <row r="239" spans="1:20" x14ac:dyDescent="0.15">
      <c r="A239" s="91"/>
      <c r="B239" s="107" t="s">
        <v>63</v>
      </c>
      <c r="C239" s="269" t="s">
        <v>64</v>
      </c>
      <c r="D239" s="270"/>
      <c r="E239" s="270"/>
      <c r="F239" s="271"/>
      <c r="H239" s="75"/>
      <c r="I239" s="54"/>
      <c r="J239" s="7" t="s">
        <v>65</v>
      </c>
      <c r="K239" s="7"/>
      <c r="L239" s="75"/>
      <c r="M239" s="75"/>
      <c r="N239" s="75"/>
      <c r="O239" s="75"/>
      <c r="P239" s="75"/>
      <c r="Q239" s="75"/>
      <c r="R239" s="75"/>
      <c r="S239" s="75"/>
      <c r="T239" s="75"/>
    </row>
    <row r="240" spans="1:20" ht="37.5" customHeight="1" x14ac:dyDescent="0.15">
      <c r="A240" s="91"/>
      <c r="B240" s="97"/>
      <c r="C240" s="272" t="s">
        <v>284</v>
      </c>
      <c r="D240" s="273"/>
      <c r="E240" s="274"/>
      <c r="F240" s="98"/>
      <c r="G240" s="80"/>
      <c r="H240" s="75"/>
      <c r="I240" s="54">
        <v>0</v>
      </c>
      <c r="J240" s="7" t="s">
        <v>66</v>
      </c>
      <c r="K240" s="7">
        <v>1</v>
      </c>
      <c r="L240" s="75">
        <v>59930</v>
      </c>
      <c r="M240" s="75"/>
      <c r="N240" s="75"/>
      <c r="O240" s="75"/>
      <c r="P240" s="75" t="str">
        <f>IF(I240=3,1,"")</f>
        <v/>
      </c>
      <c r="Q240" s="75" t="str">
        <f>IF(I240=2,1,"")</f>
        <v/>
      </c>
      <c r="R240" s="75" t="str">
        <f>IF(I240=1,1,"")</f>
        <v/>
      </c>
      <c r="S240" s="75"/>
      <c r="T240" s="75"/>
    </row>
    <row r="241" spans="1:20" ht="37.5" customHeight="1" thickBot="1" x14ac:dyDescent="0.2">
      <c r="A241" s="91"/>
      <c r="B241" s="97"/>
      <c r="C241" s="272" t="s">
        <v>285</v>
      </c>
      <c r="D241" s="273"/>
      <c r="E241" s="274"/>
      <c r="F241" s="98"/>
      <c r="G241" s="80"/>
      <c r="H241" s="75"/>
      <c r="I241" s="54">
        <v>0</v>
      </c>
      <c r="J241" s="7" t="s">
        <v>66</v>
      </c>
      <c r="K241" s="7">
        <v>2</v>
      </c>
      <c r="L241" s="75">
        <v>59931</v>
      </c>
      <c r="M241" s="75"/>
      <c r="N241" s="75"/>
      <c r="O241" s="75"/>
      <c r="P241" s="75" t="str">
        <f>IF(I241=3,1,"")</f>
        <v/>
      </c>
      <c r="Q241" s="75" t="str">
        <f>IF(I241=2,1,"")</f>
        <v/>
      </c>
      <c r="R241" s="75" t="str">
        <f>IF(I241=1,1,"")</f>
        <v/>
      </c>
      <c r="S241" s="75"/>
      <c r="T241" s="75"/>
    </row>
    <row r="242" spans="1:20" ht="20.25" customHeight="1" x14ac:dyDescent="0.15">
      <c r="A242" s="99"/>
      <c r="B242" s="275" t="s">
        <v>286</v>
      </c>
      <c r="C242" s="276"/>
      <c r="D242" s="277" t="str">
        <f>IF(AND(LEN(SBcaseB1_9)&lt;&gt;0,COUNT(R239:R241)=2),SBcheckBB_9,(IF(LEN(SBcheckBA_9)&lt;&gt;0,SBcheckBA_9, SBcheckBB_9)))</f>
        <v>評価項目9の講評を入力してください</v>
      </c>
      <c r="E242" s="277"/>
      <c r="F242" s="278"/>
      <c r="H242" s="75"/>
      <c r="I242" s="54"/>
      <c r="J242" s="7" t="s">
        <v>67</v>
      </c>
      <c r="K242" s="7"/>
      <c r="L242" s="75"/>
      <c r="M242" s="75"/>
      <c r="N242" s="75"/>
      <c r="O242" s="75"/>
      <c r="P242" s="75"/>
      <c r="Q242" s="75"/>
      <c r="R242" s="75"/>
      <c r="S242" s="75"/>
      <c r="T242" s="75"/>
    </row>
    <row r="243" spans="1:20" s="103" customFormat="1" ht="21" customHeight="1" x14ac:dyDescent="0.15">
      <c r="A243" s="105"/>
      <c r="B243" s="253"/>
      <c r="C243" s="254"/>
      <c r="D243" s="254"/>
      <c r="E243" s="254"/>
      <c r="F243" s="255"/>
      <c r="G243" s="2" t="str">
        <f>IF(LEN(B243)=0,"",IF(40-LEN(B243)&gt;0,"残り" &amp; 40-LEN(B243) &amp; "文字",IF(40-LEN(B243)=0,"","文字数がオーバーしています")))</f>
        <v/>
      </c>
      <c r="H243" s="100"/>
      <c r="I243" s="101"/>
      <c r="J243" s="7" t="s">
        <v>85</v>
      </c>
      <c r="K243" s="100"/>
      <c r="L243" s="100"/>
      <c r="M243" s="102"/>
      <c r="N243" s="102"/>
      <c r="O243" s="102"/>
      <c r="P243" s="102"/>
      <c r="Q243" s="102"/>
      <c r="R243" s="102"/>
      <c r="S243" s="75"/>
      <c r="T243" s="102"/>
    </row>
    <row r="244" spans="1:20" s="103" customFormat="1" ht="65.099999999999994" customHeight="1" x14ac:dyDescent="0.15">
      <c r="A244" s="106"/>
      <c r="B244" s="256"/>
      <c r="C244" s="257"/>
      <c r="D244" s="257"/>
      <c r="E244" s="257"/>
      <c r="F244" s="258"/>
      <c r="G244" s="2" t="str">
        <f>IF(LEN(B244)=0,"",IF(256-LEN(B244)&gt;0,"残り" &amp; 256-LEN(B244) &amp; "文字",IF(256-LEN(B244)=0,"","文字数がオーバーしています")))</f>
        <v/>
      </c>
      <c r="H244" s="100"/>
      <c r="I244" s="101"/>
      <c r="J244" s="7" t="s">
        <v>88</v>
      </c>
      <c r="K244" s="100"/>
      <c r="L244" s="100"/>
      <c r="M244" s="102"/>
      <c r="N244" s="102"/>
      <c r="O244" s="102"/>
      <c r="P244" s="102"/>
      <c r="Q244" s="102"/>
      <c r="R244" s="102"/>
      <c r="S244" s="75"/>
      <c r="T244" s="102"/>
    </row>
    <row r="245" spans="1:20" s="103" customFormat="1" ht="21" customHeight="1" x14ac:dyDescent="0.15">
      <c r="A245" s="106"/>
      <c r="B245" s="259"/>
      <c r="C245" s="260"/>
      <c r="D245" s="260"/>
      <c r="E245" s="260"/>
      <c r="F245" s="261"/>
      <c r="G245" s="2" t="str">
        <f>IF(LEN(B245)=0,"",IF(40-LEN(B245)&gt;0,"残り" &amp; 40-LEN(B245) &amp; "文字",IF(40-LEN(B245)=0,"","文字数がオーバーしています")))</f>
        <v/>
      </c>
      <c r="H245" s="100"/>
      <c r="I245" s="101"/>
      <c r="J245" s="7" t="s">
        <v>86</v>
      </c>
      <c r="K245" s="100"/>
      <c r="L245" s="100"/>
      <c r="M245" s="102"/>
      <c r="N245" s="102"/>
      <c r="O245" s="102"/>
      <c r="P245" s="102"/>
      <c r="Q245" s="102"/>
      <c r="R245" s="102"/>
      <c r="S245" s="75"/>
      <c r="T245" s="102"/>
    </row>
    <row r="246" spans="1:20" s="103" customFormat="1" ht="65.099999999999994" customHeight="1" x14ac:dyDescent="0.15">
      <c r="A246" s="106"/>
      <c r="B246" s="262"/>
      <c r="C246" s="262"/>
      <c r="D246" s="262"/>
      <c r="E246" s="262"/>
      <c r="F246" s="263"/>
      <c r="G246" s="2" t="str">
        <f>IF(LEN(B246)=0,"",IF(256-LEN(B246)&gt;0,"残り" &amp; 256-LEN(B246) &amp; "文字",IF(256-LEN(B246)=0,"","文字数がオーバーしています")))</f>
        <v/>
      </c>
      <c r="H246" s="100"/>
      <c r="I246" s="101"/>
      <c r="J246" s="7" t="s">
        <v>89</v>
      </c>
      <c r="K246" s="100"/>
      <c r="L246" s="100"/>
      <c r="M246" s="102"/>
      <c r="N246" s="102"/>
      <c r="O246" s="102"/>
      <c r="P246" s="102"/>
      <c r="Q246" s="102"/>
      <c r="R246" s="102"/>
      <c r="S246" s="75"/>
      <c r="T246" s="102"/>
    </row>
    <row r="247" spans="1:20" s="103" customFormat="1" ht="21" customHeight="1" x14ac:dyDescent="0.15">
      <c r="A247" s="106"/>
      <c r="B247" s="259"/>
      <c r="C247" s="260"/>
      <c r="D247" s="260"/>
      <c r="E247" s="260"/>
      <c r="F247" s="261"/>
      <c r="G247" s="2" t="str">
        <f>IF(LEN(B247)=0,"",IF(40-LEN(B247)&gt;0,"残り" &amp; 40-LEN(B247) &amp; "文字",IF(40-LEN(B247)=0,"","文字数がオーバーしています")))</f>
        <v/>
      </c>
      <c r="H247" s="100"/>
      <c r="I247" s="101"/>
      <c r="J247" s="7" t="s">
        <v>87</v>
      </c>
      <c r="K247" s="100"/>
      <c r="L247" s="100"/>
      <c r="M247" s="102"/>
      <c r="N247" s="102"/>
      <c r="O247" s="102"/>
      <c r="P247" s="102"/>
      <c r="Q247" s="102"/>
      <c r="R247" s="102"/>
      <c r="S247" s="75"/>
      <c r="T247" s="102"/>
    </row>
    <row r="248" spans="1:20" s="103" customFormat="1" ht="65.099999999999994" customHeight="1" thickBot="1" x14ac:dyDescent="0.2">
      <c r="A248" s="104"/>
      <c r="B248" s="264"/>
      <c r="C248" s="264"/>
      <c r="D248" s="264"/>
      <c r="E248" s="264"/>
      <c r="F248" s="265"/>
      <c r="G248" s="2" t="str">
        <f>IF(LEN(B248)=0,"",IF(256-LEN(B248)&gt;0,"残り" &amp; 256-LEN(B248) &amp; "文字",IF(256-LEN(B248)=0,"","文字数がオーバーしています")))</f>
        <v/>
      </c>
      <c r="H248" s="100"/>
      <c r="I248" s="101"/>
      <c r="J248" s="7" t="s">
        <v>90</v>
      </c>
      <c r="K248" s="100"/>
      <c r="L248" s="100"/>
      <c r="M248" s="102"/>
      <c r="N248" s="102"/>
      <c r="O248" s="102"/>
      <c r="P248" s="102"/>
      <c r="Q248" s="102"/>
      <c r="R248" s="102"/>
      <c r="S248" s="75"/>
      <c r="T248" s="102"/>
    </row>
    <row r="249" spans="1:20" ht="14.25" thickTop="1" x14ac:dyDescent="0.15"/>
  </sheetData>
  <sheetProtection algorithmName="SHA-512" hashValue="u0jdZ2w7hjzzKWfWNDdIIUoT3Xg8dvWtFKyDebOjDOUzm/2i+cLOhSxxRZImxZpKl9fti6vxSFYLPSYxfWgycg==" saltValue="THrTpJfrqCMgH8retvrxRQ==" spinCount="100000" sheet="1" objects="1" scenarios="1" formatCells="0"/>
  <mergeCells count="287">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B21:F21"/>
    <mergeCell ref="A22:A23"/>
    <mergeCell ref="B22:F22"/>
    <mergeCell ref="B23:C23"/>
    <mergeCell ref="D23:E23"/>
    <mergeCell ref="C13:E13"/>
    <mergeCell ref="C14:E14"/>
    <mergeCell ref="B15:C15"/>
    <mergeCell ref="D15:F15"/>
    <mergeCell ref="B16:F16"/>
    <mergeCell ref="B17:F17"/>
    <mergeCell ref="C29:E29"/>
    <mergeCell ref="C30:F30"/>
    <mergeCell ref="B31:C31"/>
    <mergeCell ref="D31:E31"/>
    <mergeCell ref="C32:F32"/>
    <mergeCell ref="C33:E33"/>
    <mergeCell ref="C24:F24"/>
    <mergeCell ref="B25:C25"/>
    <mergeCell ref="D25:E25"/>
    <mergeCell ref="C26:F26"/>
    <mergeCell ref="C27:E27"/>
    <mergeCell ref="C28:E28"/>
    <mergeCell ref="A43:A44"/>
    <mergeCell ref="B43:F43"/>
    <mergeCell ref="B44:C44"/>
    <mergeCell ref="D44:E44"/>
    <mergeCell ref="C34:E34"/>
    <mergeCell ref="C35:E35"/>
    <mergeCell ref="B36:C36"/>
    <mergeCell ref="D36:F36"/>
    <mergeCell ref="B37:F37"/>
    <mergeCell ref="B38:F38"/>
    <mergeCell ref="C45:F45"/>
    <mergeCell ref="B46:C46"/>
    <mergeCell ref="D46:E46"/>
    <mergeCell ref="C47:F47"/>
    <mergeCell ref="C48:E48"/>
    <mergeCell ref="C49:E49"/>
    <mergeCell ref="B39:F39"/>
    <mergeCell ref="B40:F40"/>
    <mergeCell ref="B41:F41"/>
    <mergeCell ref="B42:F42"/>
    <mergeCell ref="C55:E55"/>
    <mergeCell ref="C56:E56"/>
    <mergeCell ref="C57:E57"/>
    <mergeCell ref="C58:E58"/>
    <mergeCell ref="C59:F59"/>
    <mergeCell ref="B60:C60"/>
    <mergeCell ref="D60:E60"/>
    <mergeCell ref="C50:E50"/>
    <mergeCell ref="C51:F51"/>
    <mergeCell ref="B52:C52"/>
    <mergeCell ref="D52:E52"/>
    <mergeCell ref="C53:F53"/>
    <mergeCell ref="C54:E54"/>
    <mergeCell ref="C66:F66"/>
    <mergeCell ref="C67:E67"/>
    <mergeCell ref="C68:E68"/>
    <mergeCell ref="B69:C69"/>
    <mergeCell ref="D69:F69"/>
    <mergeCell ref="B70:F70"/>
    <mergeCell ref="C61:F61"/>
    <mergeCell ref="C62:E62"/>
    <mergeCell ref="C63:E63"/>
    <mergeCell ref="C64:F64"/>
    <mergeCell ref="B65:C65"/>
    <mergeCell ref="D65:E65"/>
    <mergeCell ref="B71:F71"/>
    <mergeCell ref="B72:F72"/>
    <mergeCell ref="B73:F73"/>
    <mergeCell ref="B74:F74"/>
    <mergeCell ref="B75:F75"/>
    <mergeCell ref="A76:A77"/>
    <mergeCell ref="B76:F76"/>
    <mergeCell ref="B77:C77"/>
    <mergeCell ref="D77:E77"/>
    <mergeCell ref="C83:F83"/>
    <mergeCell ref="B84:C84"/>
    <mergeCell ref="D84:E84"/>
    <mergeCell ref="C85:F85"/>
    <mergeCell ref="C86:E86"/>
    <mergeCell ref="C87:E87"/>
    <mergeCell ref="C78:F78"/>
    <mergeCell ref="B79:C79"/>
    <mergeCell ref="D79:E79"/>
    <mergeCell ref="C80:F80"/>
    <mergeCell ref="C81:E81"/>
    <mergeCell ref="C82:E82"/>
    <mergeCell ref="B93:F93"/>
    <mergeCell ref="B94:F94"/>
    <mergeCell ref="B95:F95"/>
    <mergeCell ref="A96:A97"/>
    <mergeCell ref="B96:F96"/>
    <mergeCell ref="B97:C97"/>
    <mergeCell ref="D97:E97"/>
    <mergeCell ref="C88:E88"/>
    <mergeCell ref="B89:C89"/>
    <mergeCell ref="D89:F89"/>
    <mergeCell ref="B90:F90"/>
    <mergeCell ref="B91:F91"/>
    <mergeCell ref="B92:F92"/>
    <mergeCell ref="C103:E103"/>
    <mergeCell ref="C104:F104"/>
    <mergeCell ref="B105:C105"/>
    <mergeCell ref="D105:E105"/>
    <mergeCell ref="C106:F106"/>
    <mergeCell ref="C107:E107"/>
    <mergeCell ref="C98:F98"/>
    <mergeCell ref="B99:C99"/>
    <mergeCell ref="D99:E99"/>
    <mergeCell ref="C100:F100"/>
    <mergeCell ref="C101:E101"/>
    <mergeCell ref="C102:E102"/>
    <mergeCell ref="B113:F113"/>
    <mergeCell ref="B114:F114"/>
    <mergeCell ref="B115:F115"/>
    <mergeCell ref="B119:F119"/>
    <mergeCell ref="B120:C120"/>
    <mergeCell ref="D120:E120"/>
    <mergeCell ref="C108:E108"/>
    <mergeCell ref="B109:C109"/>
    <mergeCell ref="D109:F109"/>
    <mergeCell ref="B110:F110"/>
    <mergeCell ref="B111:F111"/>
    <mergeCell ref="B112:F112"/>
    <mergeCell ref="C126:E126"/>
    <mergeCell ref="C127:E127"/>
    <mergeCell ref="C128:E128"/>
    <mergeCell ref="C129:E129"/>
    <mergeCell ref="B130:C130"/>
    <mergeCell ref="D130:F130"/>
    <mergeCell ref="C121:F121"/>
    <mergeCell ref="B122:C122"/>
    <mergeCell ref="D122:E122"/>
    <mergeCell ref="C123:F123"/>
    <mergeCell ref="C124:E124"/>
    <mergeCell ref="C125:E125"/>
    <mergeCell ref="C137:F137"/>
    <mergeCell ref="B138:C138"/>
    <mergeCell ref="D138:E138"/>
    <mergeCell ref="C139:F139"/>
    <mergeCell ref="C140:E140"/>
    <mergeCell ref="C141:E141"/>
    <mergeCell ref="B131:F131"/>
    <mergeCell ref="B132:F132"/>
    <mergeCell ref="B133:F133"/>
    <mergeCell ref="B134:F134"/>
    <mergeCell ref="B135:F135"/>
    <mergeCell ref="B136:F136"/>
    <mergeCell ref="B147:F147"/>
    <mergeCell ref="B148:F148"/>
    <mergeCell ref="B149:F149"/>
    <mergeCell ref="B150:F150"/>
    <mergeCell ref="C151:F151"/>
    <mergeCell ref="B152:C152"/>
    <mergeCell ref="D152:E152"/>
    <mergeCell ref="C142:E142"/>
    <mergeCell ref="C143:E143"/>
    <mergeCell ref="B144:C144"/>
    <mergeCell ref="D144:F144"/>
    <mergeCell ref="B145:F145"/>
    <mergeCell ref="B146:F146"/>
    <mergeCell ref="C159:E159"/>
    <mergeCell ref="B160:C160"/>
    <mergeCell ref="D160:F160"/>
    <mergeCell ref="B161:F161"/>
    <mergeCell ref="B162:F162"/>
    <mergeCell ref="B163:F163"/>
    <mergeCell ref="C153:F153"/>
    <mergeCell ref="C154:E154"/>
    <mergeCell ref="C155:E155"/>
    <mergeCell ref="C156:E156"/>
    <mergeCell ref="C157:E157"/>
    <mergeCell ref="C158:E158"/>
    <mergeCell ref="C169:F169"/>
    <mergeCell ref="C170:E170"/>
    <mergeCell ref="C171:E171"/>
    <mergeCell ref="C172:E172"/>
    <mergeCell ref="B173:C173"/>
    <mergeCell ref="D173:F173"/>
    <mergeCell ref="B164:F164"/>
    <mergeCell ref="B165:F165"/>
    <mergeCell ref="B166:F166"/>
    <mergeCell ref="C167:F167"/>
    <mergeCell ref="B168:C168"/>
    <mergeCell ref="D168:E168"/>
    <mergeCell ref="C180:F180"/>
    <mergeCell ref="B181:C181"/>
    <mergeCell ref="D181:E181"/>
    <mergeCell ref="C182:F182"/>
    <mergeCell ref="C183:E183"/>
    <mergeCell ref="C184:E184"/>
    <mergeCell ref="B174:F174"/>
    <mergeCell ref="B175:F175"/>
    <mergeCell ref="B176:F176"/>
    <mergeCell ref="B177:F177"/>
    <mergeCell ref="B178:F178"/>
    <mergeCell ref="B179:F179"/>
    <mergeCell ref="B190:F190"/>
    <mergeCell ref="B191:F191"/>
    <mergeCell ref="B192:F192"/>
    <mergeCell ref="C193:F193"/>
    <mergeCell ref="B194:C194"/>
    <mergeCell ref="D194:E194"/>
    <mergeCell ref="C185:E185"/>
    <mergeCell ref="B186:C186"/>
    <mergeCell ref="D186:F186"/>
    <mergeCell ref="B187:F187"/>
    <mergeCell ref="B188:F188"/>
    <mergeCell ref="B189:F189"/>
    <mergeCell ref="B201:C201"/>
    <mergeCell ref="D201:F201"/>
    <mergeCell ref="B202:F202"/>
    <mergeCell ref="B203:F203"/>
    <mergeCell ref="B204:F204"/>
    <mergeCell ref="B205:F205"/>
    <mergeCell ref="C195:F195"/>
    <mergeCell ref="C196:E196"/>
    <mergeCell ref="C197:E197"/>
    <mergeCell ref="C198:E198"/>
    <mergeCell ref="C199:E199"/>
    <mergeCell ref="C200:E200"/>
    <mergeCell ref="C211:E211"/>
    <mergeCell ref="C212:E212"/>
    <mergeCell ref="C213:E213"/>
    <mergeCell ref="C214:E214"/>
    <mergeCell ref="B215:C215"/>
    <mergeCell ref="D215:F215"/>
    <mergeCell ref="B206:F206"/>
    <mergeCell ref="B207:F207"/>
    <mergeCell ref="C208:F208"/>
    <mergeCell ref="B209:C209"/>
    <mergeCell ref="D209:E209"/>
    <mergeCell ref="C210:F210"/>
    <mergeCell ref="C222:F222"/>
    <mergeCell ref="B223:C223"/>
    <mergeCell ref="D223:E223"/>
    <mergeCell ref="C224:F224"/>
    <mergeCell ref="C225:E225"/>
    <mergeCell ref="C226:E226"/>
    <mergeCell ref="B216:F216"/>
    <mergeCell ref="B217:F217"/>
    <mergeCell ref="B218:F218"/>
    <mergeCell ref="B219:F219"/>
    <mergeCell ref="B220:F220"/>
    <mergeCell ref="B221:F221"/>
    <mergeCell ref="B232:F232"/>
    <mergeCell ref="B233:F233"/>
    <mergeCell ref="B234:F234"/>
    <mergeCell ref="B235:F235"/>
    <mergeCell ref="B236:F236"/>
    <mergeCell ref="C237:F237"/>
    <mergeCell ref="C227:E227"/>
    <mergeCell ref="C228:E228"/>
    <mergeCell ref="C229:E229"/>
    <mergeCell ref="B230:C230"/>
    <mergeCell ref="D230:F230"/>
    <mergeCell ref="B231:F231"/>
    <mergeCell ref="B243:F243"/>
    <mergeCell ref="B244:F244"/>
    <mergeCell ref="B245:F245"/>
    <mergeCell ref="B246:F246"/>
    <mergeCell ref="B247:F247"/>
    <mergeCell ref="B248:F248"/>
    <mergeCell ref="B238:C238"/>
    <mergeCell ref="D238:E238"/>
    <mergeCell ref="C239:F239"/>
    <mergeCell ref="C240:E240"/>
    <mergeCell ref="C241:E241"/>
    <mergeCell ref="B242:C242"/>
    <mergeCell ref="D242:F242"/>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7:F17 B19:F19 B21:F21 B25:B26 C26 B31:B32 C32 B38:F38 B40:F40 B42:F42 B46:B47 C47 B52:B53 C53 B60:B61 C61 B65:B66 C66 B71:F71 B73:F73 B75:F75 B79:B80 C80 B84:B85 C85 B91:F91 B93:F93 B95:F95 B99:B100 C100 B105:B106 C106 B111:F111 B113:F113 B115:F115 B122:B123 C123 B132:F132 B134:F134 B136:F136 B138:B139 C139 B146:F146 B148:F148 B150:F150 B152:B153 C153 B162:F162 B164:F164 B166:F166 B168:B169 C169 B175:F175 B177:F177 B179:F179 B181:B182 C182 B188:F188 B190:F190 B192:F192 B194:B195 C195 B203:F203 B205:F205 B207:F207 B209:B210 C210 B217:F217 B219:F219 B221:F221 B223:B224 C224 B232:F232 B234:F234 B236:F236 B238:B239 C239 B244:F244 B246:F246 B248:F248" xr:uid="{40E6E7AA-4F35-4E40-99FB-AD477E985511}">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6:F16 B18:F18 B20:F20 B37:F37 B39:F39 B41:F41 B70:F70 B72:F72 B74:F74 B90:F90 B92:F92 B94:F94 B110:F110 B112:F112 B114:F114 B131:F131 B133:F133 B135:F135 B145:F145 B147:F147 B149:F149 B161:F161 B163:F163 B165:F165 B174:F174 B176:F176 B178:F178 B187:F187 B189:F189 B191:F191 B202:F202 B204:F204 B206:F206 B216:F216 B218:F218 B220:F220 B231:F231 B233:F233 B235:F235 B243:F243 B245:F245 B247:F247" xr:uid="{47779FB7-3B48-4B29-BD30-9F33B76934E4}">
      <formula1>40</formula1>
    </dataValidation>
  </dataValidations>
  <printOptions horizontalCentered="1"/>
  <pageMargins left="0.59055118110236227" right="0.59055118110236227" top="0.59055118110236227" bottom="0.39370078740157483" header="0.51181102362204722" footer="0.31496062992125984"/>
  <pageSetup paperSize="9" scale="75" orientation="portrait" blackAndWhite="1" r:id="rId1"/>
  <headerFooter alignWithMargins="0">
    <oddFooter>&amp;R&amp;P／&amp;N</oddFooter>
  </headerFooter>
  <rowBreaks count="9" manualBreakCount="9">
    <brk id="21" max="5" man="1"/>
    <brk id="42" max="5" man="1"/>
    <brk id="75" max="5" man="1"/>
    <brk id="95" max="5" man="1"/>
    <brk id="117" max="5" man="1"/>
    <brk id="150" max="5" man="1"/>
    <brk id="179" max="5" man="1"/>
    <brk id="207" max="5" man="1"/>
    <brk id="23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514350</xdr:colOff>
                    <xdr:row>10</xdr:row>
                    <xdr:rowOff>200025</xdr:rowOff>
                  </from>
                  <to>
                    <xdr:col>1</xdr:col>
                    <xdr:colOff>923925</xdr:colOff>
                    <xdr:row>10</xdr:row>
                    <xdr:rowOff>419100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514350</xdr:colOff>
                    <xdr:row>11</xdr:row>
                    <xdr:rowOff>200025</xdr:rowOff>
                  </from>
                  <to>
                    <xdr:col>1</xdr:col>
                    <xdr:colOff>923925</xdr:colOff>
                    <xdr:row>11</xdr:row>
                    <xdr:rowOff>419100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514350</xdr:colOff>
                    <xdr:row>12</xdr:row>
                    <xdr:rowOff>200025</xdr:rowOff>
                  </from>
                  <to>
                    <xdr:col>1</xdr:col>
                    <xdr:colOff>923925</xdr:colOff>
                    <xdr:row>12</xdr:row>
                    <xdr:rowOff>419100</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1</xdr:col>
                    <xdr:colOff>0</xdr:colOff>
                    <xdr:row>13</xdr:row>
                    <xdr:rowOff>0</xdr:rowOff>
                  </from>
                  <to>
                    <xdr:col>5</xdr:col>
                    <xdr:colOff>800100</xdr:colOff>
                    <xdr:row>14</xdr:row>
                    <xdr:rowOff>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19050</xdr:colOff>
                    <xdr:row>13</xdr:row>
                    <xdr:rowOff>200025</xdr:rowOff>
                  </from>
                  <to>
                    <xdr:col>5</xdr:col>
                    <xdr:colOff>609600</xdr:colOff>
                    <xdr:row>13</xdr:row>
                    <xdr:rowOff>419100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514350</xdr:colOff>
                    <xdr:row>13</xdr:row>
                    <xdr:rowOff>200025</xdr:rowOff>
                  </from>
                  <to>
                    <xdr:col>1</xdr:col>
                    <xdr:colOff>923925</xdr:colOff>
                    <xdr:row>13</xdr:row>
                    <xdr:rowOff>419100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514350</xdr:colOff>
                    <xdr:row>26</xdr:row>
                    <xdr:rowOff>200025</xdr:rowOff>
                  </from>
                  <to>
                    <xdr:col>1</xdr:col>
                    <xdr:colOff>923925</xdr:colOff>
                    <xdr:row>26</xdr:row>
                    <xdr:rowOff>419100</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514350</xdr:colOff>
                    <xdr:row>27</xdr:row>
                    <xdr:rowOff>200025</xdr:rowOff>
                  </from>
                  <to>
                    <xdr:col>1</xdr:col>
                    <xdr:colOff>923925</xdr:colOff>
                    <xdr:row>27</xdr:row>
                    <xdr:rowOff>419100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1</xdr:col>
                    <xdr:colOff>0</xdr:colOff>
                    <xdr:row>28</xdr:row>
                    <xdr:rowOff>0</xdr:rowOff>
                  </from>
                  <to>
                    <xdr:col>5</xdr:col>
                    <xdr:colOff>800100</xdr:colOff>
                    <xdr:row>29</xdr:row>
                    <xdr:rowOff>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19050</xdr:colOff>
                    <xdr:row>28</xdr:row>
                    <xdr:rowOff>200025</xdr:rowOff>
                  </from>
                  <to>
                    <xdr:col>5</xdr:col>
                    <xdr:colOff>609600</xdr:colOff>
                    <xdr:row>28</xdr:row>
                    <xdr:rowOff>419100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514350</xdr:colOff>
                    <xdr:row>28</xdr:row>
                    <xdr:rowOff>200025</xdr:rowOff>
                  </from>
                  <to>
                    <xdr:col>1</xdr:col>
                    <xdr:colOff>923925</xdr:colOff>
                    <xdr:row>28</xdr:row>
                    <xdr:rowOff>419100</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57150</xdr:colOff>
                    <xdr:row>28</xdr:row>
                    <xdr:rowOff>200025</xdr:rowOff>
                  </from>
                  <to>
                    <xdr:col>1</xdr:col>
                    <xdr:colOff>466725</xdr:colOff>
                    <xdr:row>28</xdr:row>
                    <xdr:rowOff>419100</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514350</xdr:colOff>
                    <xdr:row>32</xdr:row>
                    <xdr:rowOff>200025</xdr:rowOff>
                  </from>
                  <to>
                    <xdr:col>1</xdr:col>
                    <xdr:colOff>923925</xdr:colOff>
                    <xdr:row>32</xdr:row>
                    <xdr:rowOff>419100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13349"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13351" r:id="rId42" name="Option Button 39">
              <controlPr defaultSize="0" autoFill="0" autoLine="0" autoPict="0">
                <anchor moveWithCells="1" sizeWithCells="1">
                  <from>
                    <xdr:col>1</xdr:col>
                    <xdr:colOff>514350</xdr:colOff>
                    <xdr:row>33</xdr:row>
                    <xdr:rowOff>200025</xdr:rowOff>
                  </from>
                  <to>
                    <xdr:col>1</xdr:col>
                    <xdr:colOff>923925</xdr:colOff>
                    <xdr:row>33</xdr:row>
                    <xdr:rowOff>419100</xdr:rowOff>
                  </to>
                </anchor>
              </controlPr>
            </control>
          </mc:Choice>
        </mc:AlternateContent>
        <mc:AlternateContent xmlns:mc="http://schemas.openxmlformats.org/markup-compatibility/2006">
          <mc:Choice Requires="x14">
            <control shapeId="13352"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13353"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13354"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13355" r:id="rId46" name="Option Button 43">
              <controlPr defaultSize="0" autoFill="0" autoLine="0" autoPict="0">
                <anchor moveWithCells="1" sizeWithCells="1">
                  <from>
                    <xdr:col>1</xdr:col>
                    <xdr:colOff>514350</xdr:colOff>
                    <xdr:row>34</xdr:row>
                    <xdr:rowOff>200025</xdr:rowOff>
                  </from>
                  <to>
                    <xdr:col>1</xdr:col>
                    <xdr:colOff>923925</xdr:colOff>
                    <xdr:row>34</xdr:row>
                    <xdr:rowOff>419100</xdr:rowOff>
                  </to>
                </anchor>
              </controlPr>
            </control>
          </mc:Choice>
        </mc:AlternateContent>
        <mc:AlternateContent xmlns:mc="http://schemas.openxmlformats.org/markup-compatibility/2006">
          <mc:Choice Requires="x14">
            <control shapeId="13356"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13357"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13358"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13359" r:id="rId50" name="Option Button 47">
              <controlPr defaultSize="0" autoFill="0" autoLine="0" autoPict="0">
                <anchor moveWithCells="1" sizeWithCells="1">
                  <from>
                    <xdr:col>1</xdr:col>
                    <xdr:colOff>514350</xdr:colOff>
                    <xdr:row>47</xdr:row>
                    <xdr:rowOff>200025</xdr:rowOff>
                  </from>
                  <to>
                    <xdr:col>1</xdr:col>
                    <xdr:colOff>923925</xdr:colOff>
                    <xdr:row>47</xdr:row>
                    <xdr:rowOff>419100</xdr:rowOff>
                  </to>
                </anchor>
              </controlPr>
            </control>
          </mc:Choice>
        </mc:AlternateContent>
        <mc:AlternateContent xmlns:mc="http://schemas.openxmlformats.org/markup-compatibility/2006">
          <mc:Choice Requires="x14">
            <control shapeId="13360"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13361"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13362"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13363" r:id="rId54" name="Option Button 51">
              <controlPr defaultSize="0" autoFill="0" autoLine="0" autoPict="0">
                <anchor moveWithCells="1" sizeWithCells="1">
                  <from>
                    <xdr:col>1</xdr:col>
                    <xdr:colOff>514350</xdr:colOff>
                    <xdr:row>48</xdr:row>
                    <xdr:rowOff>200025</xdr:rowOff>
                  </from>
                  <to>
                    <xdr:col>1</xdr:col>
                    <xdr:colOff>923925</xdr:colOff>
                    <xdr:row>48</xdr:row>
                    <xdr:rowOff>419100</xdr:rowOff>
                  </to>
                </anchor>
              </controlPr>
            </control>
          </mc:Choice>
        </mc:AlternateContent>
        <mc:AlternateContent xmlns:mc="http://schemas.openxmlformats.org/markup-compatibility/2006">
          <mc:Choice Requires="x14">
            <control shapeId="13364"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13365"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13366"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13367" r:id="rId58" name="Option Button 55">
              <controlPr defaultSize="0" autoFill="0" autoLine="0" autoPict="0">
                <anchor moveWithCells="1" sizeWithCells="1">
                  <from>
                    <xdr:col>1</xdr:col>
                    <xdr:colOff>514350</xdr:colOff>
                    <xdr:row>49</xdr:row>
                    <xdr:rowOff>200025</xdr:rowOff>
                  </from>
                  <to>
                    <xdr:col>1</xdr:col>
                    <xdr:colOff>923925</xdr:colOff>
                    <xdr:row>49</xdr:row>
                    <xdr:rowOff>419100</xdr:rowOff>
                  </to>
                </anchor>
              </controlPr>
            </control>
          </mc:Choice>
        </mc:AlternateContent>
        <mc:AlternateContent xmlns:mc="http://schemas.openxmlformats.org/markup-compatibility/2006">
          <mc:Choice Requires="x14">
            <control shapeId="13368"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13369"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13370"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13371" r:id="rId62" name="Option Button 59">
              <controlPr defaultSize="0" autoFill="0" autoLine="0" autoPict="0">
                <anchor moveWithCells="1" sizeWithCells="1">
                  <from>
                    <xdr:col>1</xdr:col>
                    <xdr:colOff>514350</xdr:colOff>
                    <xdr:row>53</xdr:row>
                    <xdr:rowOff>200025</xdr:rowOff>
                  </from>
                  <to>
                    <xdr:col>1</xdr:col>
                    <xdr:colOff>923925</xdr:colOff>
                    <xdr:row>53</xdr:row>
                    <xdr:rowOff>419100</xdr:rowOff>
                  </to>
                </anchor>
              </controlPr>
            </control>
          </mc:Choice>
        </mc:AlternateContent>
        <mc:AlternateContent xmlns:mc="http://schemas.openxmlformats.org/markup-compatibility/2006">
          <mc:Choice Requires="x14">
            <control shapeId="13372"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13373"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13374"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13375" r:id="rId66" name="Option Button 63">
              <controlPr defaultSize="0" autoFill="0" autoLine="0" autoPict="0">
                <anchor moveWithCells="1" sizeWithCells="1">
                  <from>
                    <xdr:col>1</xdr:col>
                    <xdr:colOff>514350</xdr:colOff>
                    <xdr:row>54</xdr:row>
                    <xdr:rowOff>200025</xdr:rowOff>
                  </from>
                  <to>
                    <xdr:col>1</xdr:col>
                    <xdr:colOff>923925</xdr:colOff>
                    <xdr:row>54</xdr:row>
                    <xdr:rowOff>419100</xdr:rowOff>
                  </to>
                </anchor>
              </controlPr>
            </control>
          </mc:Choice>
        </mc:AlternateContent>
        <mc:AlternateContent xmlns:mc="http://schemas.openxmlformats.org/markup-compatibility/2006">
          <mc:Choice Requires="x14">
            <control shapeId="13376"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13377"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13378"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13379" r:id="rId70" name="Option Button 67">
              <controlPr defaultSize="0" autoFill="0" autoLine="0" autoPict="0">
                <anchor moveWithCells="1" sizeWithCells="1">
                  <from>
                    <xdr:col>1</xdr:col>
                    <xdr:colOff>514350</xdr:colOff>
                    <xdr:row>55</xdr:row>
                    <xdr:rowOff>200025</xdr:rowOff>
                  </from>
                  <to>
                    <xdr:col>1</xdr:col>
                    <xdr:colOff>923925</xdr:colOff>
                    <xdr:row>55</xdr:row>
                    <xdr:rowOff>419100</xdr:rowOff>
                  </to>
                </anchor>
              </controlPr>
            </control>
          </mc:Choice>
        </mc:AlternateContent>
        <mc:AlternateContent xmlns:mc="http://schemas.openxmlformats.org/markup-compatibility/2006">
          <mc:Choice Requires="x14">
            <control shapeId="13380"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13381"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13382"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13383" r:id="rId74" name="Option Button 71">
              <controlPr defaultSize="0" autoFill="0" autoLine="0" autoPict="0">
                <anchor moveWithCells="1" sizeWithCells="1">
                  <from>
                    <xdr:col>1</xdr:col>
                    <xdr:colOff>514350</xdr:colOff>
                    <xdr:row>56</xdr:row>
                    <xdr:rowOff>200025</xdr:rowOff>
                  </from>
                  <to>
                    <xdr:col>1</xdr:col>
                    <xdr:colOff>923925</xdr:colOff>
                    <xdr:row>56</xdr:row>
                    <xdr:rowOff>419100</xdr:rowOff>
                  </to>
                </anchor>
              </controlPr>
            </control>
          </mc:Choice>
        </mc:AlternateContent>
        <mc:AlternateContent xmlns:mc="http://schemas.openxmlformats.org/markup-compatibility/2006">
          <mc:Choice Requires="x14">
            <control shapeId="13384"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13385" r:id="rId76" name="Group Box 73">
              <controlPr defaultSize="0" autoFill="0" autoPict="0">
                <anchor moveWithCells="1" sizeWithCells="1">
                  <from>
                    <xdr:col>1</xdr:col>
                    <xdr:colOff>0</xdr:colOff>
                    <xdr:row>57</xdr:row>
                    <xdr:rowOff>0</xdr:rowOff>
                  </from>
                  <to>
                    <xdr:col>5</xdr:col>
                    <xdr:colOff>800100</xdr:colOff>
                    <xdr:row>58</xdr:row>
                    <xdr:rowOff>0</xdr:rowOff>
                  </to>
                </anchor>
              </controlPr>
            </control>
          </mc:Choice>
        </mc:AlternateContent>
        <mc:AlternateContent xmlns:mc="http://schemas.openxmlformats.org/markup-compatibility/2006">
          <mc:Choice Requires="x14">
            <control shapeId="13386" r:id="rId77" name="Option Button 74">
              <controlPr defaultSize="0" autoFill="0" autoLine="0" autoPict="0">
                <anchor moveWithCells="1" sizeWithCells="1">
                  <from>
                    <xdr:col>5</xdr:col>
                    <xdr:colOff>19050</xdr:colOff>
                    <xdr:row>57</xdr:row>
                    <xdr:rowOff>200025</xdr:rowOff>
                  </from>
                  <to>
                    <xdr:col>5</xdr:col>
                    <xdr:colOff>609600</xdr:colOff>
                    <xdr:row>57</xdr:row>
                    <xdr:rowOff>419100</xdr:rowOff>
                  </to>
                </anchor>
              </controlPr>
            </control>
          </mc:Choice>
        </mc:AlternateContent>
        <mc:AlternateContent xmlns:mc="http://schemas.openxmlformats.org/markup-compatibility/2006">
          <mc:Choice Requires="x14">
            <control shapeId="13387" r:id="rId78" name="Option Button 75">
              <controlPr defaultSize="0" autoFill="0" autoLine="0" autoPict="0">
                <anchor moveWithCells="1" sizeWithCells="1">
                  <from>
                    <xdr:col>1</xdr:col>
                    <xdr:colOff>514350</xdr:colOff>
                    <xdr:row>57</xdr:row>
                    <xdr:rowOff>200025</xdr:rowOff>
                  </from>
                  <to>
                    <xdr:col>1</xdr:col>
                    <xdr:colOff>923925</xdr:colOff>
                    <xdr:row>57</xdr:row>
                    <xdr:rowOff>419100</xdr:rowOff>
                  </to>
                </anchor>
              </controlPr>
            </control>
          </mc:Choice>
        </mc:AlternateContent>
        <mc:AlternateContent xmlns:mc="http://schemas.openxmlformats.org/markup-compatibility/2006">
          <mc:Choice Requires="x14">
            <control shapeId="13388" r:id="rId79" name="Option Button 76">
              <controlPr defaultSize="0" autoFill="0" autoLine="0" autoPict="0">
                <anchor moveWithCells="1" sizeWithCells="1">
                  <from>
                    <xdr:col>1</xdr:col>
                    <xdr:colOff>57150</xdr:colOff>
                    <xdr:row>57</xdr:row>
                    <xdr:rowOff>200025</xdr:rowOff>
                  </from>
                  <to>
                    <xdr:col>1</xdr:col>
                    <xdr:colOff>466725</xdr:colOff>
                    <xdr:row>57</xdr:row>
                    <xdr:rowOff>419100</xdr:rowOff>
                  </to>
                </anchor>
              </controlPr>
            </control>
          </mc:Choice>
        </mc:AlternateContent>
        <mc:AlternateContent xmlns:mc="http://schemas.openxmlformats.org/markup-compatibility/2006">
          <mc:Choice Requires="x14">
            <control shapeId="13389"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13390"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13391" r:id="rId82" name="Option Button 79">
              <controlPr defaultSize="0" autoFill="0" autoLine="0" autoPict="0">
                <anchor moveWithCells="1" sizeWithCells="1">
                  <from>
                    <xdr:col>1</xdr:col>
                    <xdr:colOff>514350</xdr:colOff>
                    <xdr:row>61</xdr:row>
                    <xdr:rowOff>200025</xdr:rowOff>
                  </from>
                  <to>
                    <xdr:col>1</xdr:col>
                    <xdr:colOff>923925</xdr:colOff>
                    <xdr:row>61</xdr:row>
                    <xdr:rowOff>419100</xdr:rowOff>
                  </to>
                </anchor>
              </controlPr>
            </control>
          </mc:Choice>
        </mc:AlternateContent>
        <mc:AlternateContent xmlns:mc="http://schemas.openxmlformats.org/markup-compatibility/2006">
          <mc:Choice Requires="x14">
            <control shapeId="13392"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13393" r:id="rId84" name="Group Box 81">
              <controlPr defaultSize="0" autoFill="0" autoPict="0">
                <anchor moveWithCells="1" sizeWithCells="1">
                  <from>
                    <xdr:col>1</xdr:col>
                    <xdr:colOff>0</xdr:colOff>
                    <xdr:row>62</xdr:row>
                    <xdr:rowOff>0</xdr:rowOff>
                  </from>
                  <to>
                    <xdr:col>5</xdr:col>
                    <xdr:colOff>800100</xdr:colOff>
                    <xdr:row>63</xdr:row>
                    <xdr:rowOff>0</xdr:rowOff>
                  </to>
                </anchor>
              </controlPr>
            </control>
          </mc:Choice>
        </mc:AlternateContent>
        <mc:AlternateContent xmlns:mc="http://schemas.openxmlformats.org/markup-compatibility/2006">
          <mc:Choice Requires="x14">
            <control shapeId="13394" r:id="rId85" name="Option Button 82">
              <controlPr defaultSize="0" autoFill="0" autoLine="0" autoPict="0">
                <anchor moveWithCells="1" sizeWithCells="1">
                  <from>
                    <xdr:col>5</xdr:col>
                    <xdr:colOff>19050</xdr:colOff>
                    <xdr:row>62</xdr:row>
                    <xdr:rowOff>200025</xdr:rowOff>
                  </from>
                  <to>
                    <xdr:col>5</xdr:col>
                    <xdr:colOff>609600</xdr:colOff>
                    <xdr:row>62</xdr:row>
                    <xdr:rowOff>419100</xdr:rowOff>
                  </to>
                </anchor>
              </controlPr>
            </control>
          </mc:Choice>
        </mc:AlternateContent>
        <mc:AlternateContent xmlns:mc="http://schemas.openxmlformats.org/markup-compatibility/2006">
          <mc:Choice Requires="x14">
            <control shapeId="13395" r:id="rId86" name="Option Button 83">
              <controlPr defaultSize="0" autoFill="0" autoLine="0" autoPict="0">
                <anchor moveWithCells="1" sizeWithCells="1">
                  <from>
                    <xdr:col>1</xdr:col>
                    <xdr:colOff>514350</xdr:colOff>
                    <xdr:row>62</xdr:row>
                    <xdr:rowOff>200025</xdr:rowOff>
                  </from>
                  <to>
                    <xdr:col>1</xdr:col>
                    <xdr:colOff>923925</xdr:colOff>
                    <xdr:row>62</xdr:row>
                    <xdr:rowOff>419100</xdr:rowOff>
                  </to>
                </anchor>
              </controlPr>
            </control>
          </mc:Choice>
        </mc:AlternateContent>
        <mc:AlternateContent xmlns:mc="http://schemas.openxmlformats.org/markup-compatibility/2006">
          <mc:Choice Requires="x14">
            <control shapeId="13396" r:id="rId87" name="Option Button 84">
              <controlPr defaultSize="0" autoFill="0" autoLine="0" autoPict="0">
                <anchor moveWithCells="1" sizeWithCells="1">
                  <from>
                    <xdr:col>1</xdr:col>
                    <xdr:colOff>57150</xdr:colOff>
                    <xdr:row>62</xdr:row>
                    <xdr:rowOff>200025</xdr:rowOff>
                  </from>
                  <to>
                    <xdr:col>1</xdr:col>
                    <xdr:colOff>466725</xdr:colOff>
                    <xdr:row>62</xdr:row>
                    <xdr:rowOff>419100</xdr:rowOff>
                  </to>
                </anchor>
              </controlPr>
            </control>
          </mc:Choice>
        </mc:AlternateContent>
        <mc:AlternateContent xmlns:mc="http://schemas.openxmlformats.org/markup-compatibility/2006">
          <mc:Choice Requires="x14">
            <control shapeId="13397"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13398"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13399" r:id="rId90" name="Option Button 87">
              <controlPr defaultSize="0" autoFill="0" autoLine="0" autoPict="0">
                <anchor moveWithCells="1" sizeWithCells="1">
                  <from>
                    <xdr:col>1</xdr:col>
                    <xdr:colOff>514350</xdr:colOff>
                    <xdr:row>66</xdr:row>
                    <xdr:rowOff>200025</xdr:rowOff>
                  </from>
                  <to>
                    <xdr:col>1</xdr:col>
                    <xdr:colOff>923925</xdr:colOff>
                    <xdr:row>66</xdr:row>
                    <xdr:rowOff>419100</xdr:rowOff>
                  </to>
                </anchor>
              </controlPr>
            </control>
          </mc:Choice>
        </mc:AlternateContent>
        <mc:AlternateContent xmlns:mc="http://schemas.openxmlformats.org/markup-compatibility/2006">
          <mc:Choice Requires="x14">
            <control shapeId="13400"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13401" r:id="rId92" name="Group Box 89">
              <controlPr defaultSize="0" autoFill="0" autoPict="0">
                <anchor moveWithCells="1" sizeWithCells="1">
                  <from>
                    <xdr:col>1</xdr:col>
                    <xdr:colOff>0</xdr:colOff>
                    <xdr:row>67</xdr:row>
                    <xdr:rowOff>0</xdr:rowOff>
                  </from>
                  <to>
                    <xdr:col>5</xdr:col>
                    <xdr:colOff>800100</xdr:colOff>
                    <xdr:row>68</xdr:row>
                    <xdr:rowOff>0</xdr:rowOff>
                  </to>
                </anchor>
              </controlPr>
            </control>
          </mc:Choice>
        </mc:AlternateContent>
        <mc:AlternateContent xmlns:mc="http://schemas.openxmlformats.org/markup-compatibility/2006">
          <mc:Choice Requires="x14">
            <control shapeId="13402" r:id="rId93" name="Option Button 90">
              <controlPr defaultSize="0" autoFill="0" autoLine="0" autoPict="0">
                <anchor moveWithCells="1" sizeWithCells="1">
                  <from>
                    <xdr:col>5</xdr:col>
                    <xdr:colOff>19050</xdr:colOff>
                    <xdr:row>67</xdr:row>
                    <xdr:rowOff>200025</xdr:rowOff>
                  </from>
                  <to>
                    <xdr:col>5</xdr:col>
                    <xdr:colOff>609600</xdr:colOff>
                    <xdr:row>67</xdr:row>
                    <xdr:rowOff>419100</xdr:rowOff>
                  </to>
                </anchor>
              </controlPr>
            </control>
          </mc:Choice>
        </mc:AlternateContent>
        <mc:AlternateContent xmlns:mc="http://schemas.openxmlformats.org/markup-compatibility/2006">
          <mc:Choice Requires="x14">
            <control shapeId="13403" r:id="rId94" name="Option Button 91">
              <controlPr defaultSize="0" autoFill="0" autoLine="0" autoPict="0">
                <anchor moveWithCells="1" sizeWithCells="1">
                  <from>
                    <xdr:col>1</xdr:col>
                    <xdr:colOff>514350</xdr:colOff>
                    <xdr:row>67</xdr:row>
                    <xdr:rowOff>200025</xdr:rowOff>
                  </from>
                  <to>
                    <xdr:col>1</xdr:col>
                    <xdr:colOff>923925</xdr:colOff>
                    <xdr:row>67</xdr:row>
                    <xdr:rowOff>419100</xdr:rowOff>
                  </to>
                </anchor>
              </controlPr>
            </control>
          </mc:Choice>
        </mc:AlternateContent>
        <mc:AlternateContent xmlns:mc="http://schemas.openxmlformats.org/markup-compatibility/2006">
          <mc:Choice Requires="x14">
            <control shapeId="13404" r:id="rId95" name="Option Button 92">
              <controlPr defaultSize="0" autoFill="0" autoLine="0" autoPict="0">
                <anchor moveWithCells="1" sizeWithCells="1">
                  <from>
                    <xdr:col>1</xdr:col>
                    <xdr:colOff>57150</xdr:colOff>
                    <xdr:row>67</xdr:row>
                    <xdr:rowOff>200025</xdr:rowOff>
                  </from>
                  <to>
                    <xdr:col>1</xdr:col>
                    <xdr:colOff>466725</xdr:colOff>
                    <xdr:row>67</xdr:row>
                    <xdr:rowOff>419100</xdr:rowOff>
                  </to>
                </anchor>
              </controlPr>
            </control>
          </mc:Choice>
        </mc:AlternateContent>
        <mc:AlternateContent xmlns:mc="http://schemas.openxmlformats.org/markup-compatibility/2006">
          <mc:Choice Requires="x14">
            <control shapeId="13405"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13406"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13407" r:id="rId98" name="Option Button 95">
              <controlPr defaultSize="0" autoFill="0" autoLine="0" autoPict="0">
                <anchor moveWithCells="1" sizeWithCells="1">
                  <from>
                    <xdr:col>1</xdr:col>
                    <xdr:colOff>514350</xdr:colOff>
                    <xdr:row>80</xdr:row>
                    <xdr:rowOff>200025</xdr:rowOff>
                  </from>
                  <to>
                    <xdr:col>1</xdr:col>
                    <xdr:colOff>923925</xdr:colOff>
                    <xdr:row>80</xdr:row>
                    <xdr:rowOff>419100</xdr:rowOff>
                  </to>
                </anchor>
              </controlPr>
            </control>
          </mc:Choice>
        </mc:AlternateContent>
        <mc:AlternateContent xmlns:mc="http://schemas.openxmlformats.org/markup-compatibility/2006">
          <mc:Choice Requires="x14">
            <control shapeId="13408"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13409"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13410"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13411" r:id="rId102" name="Option Button 99">
              <controlPr defaultSize="0" autoFill="0" autoLine="0" autoPict="0">
                <anchor moveWithCells="1" sizeWithCells="1">
                  <from>
                    <xdr:col>1</xdr:col>
                    <xdr:colOff>514350</xdr:colOff>
                    <xdr:row>81</xdr:row>
                    <xdr:rowOff>200025</xdr:rowOff>
                  </from>
                  <to>
                    <xdr:col>1</xdr:col>
                    <xdr:colOff>923925</xdr:colOff>
                    <xdr:row>81</xdr:row>
                    <xdr:rowOff>419100</xdr:rowOff>
                  </to>
                </anchor>
              </controlPr>
            </control>
          </mc:Choice>
        </mc:AlternateContent>
        <mc:AlternateContent xmlns:mc="http://schemas.openxmlformats.org/markup-compatibility/2006">
          <mc:Choice Requires="x14">
            <control shapeId="13412"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13413"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13414"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13415" r:id="rId106" name="Option Button 103">
              <controlPr defaultSize="0" autoFill="0" autoLine="0" autoPict="0">
                <anchor moveWithCells="1" sizeWithCells="1">
                  <from>
                    <xdr:col>1</xdr:col>
                    <xdr:colOff>514350</xdr:colOff>
                    <xdr:row>85</xdr:row>
                    <xdr:rowOff>200025</xdr:rowOff>
                  </from>
                  <to>
                    <xdr:col>1</xdr:col>
                    <xdr:colOff>923925</xdr:colOff>
                    <xdr:row>85</xdr:row>
                    <xdr:rowOff>419100</xdr:rowOff>
                  </to>
                </anchor>
              </controlPr>
            </control>
          </mc:Choice>
        </mc:AlternateContent>
        <mc:AlternateContent xmlns:mc="http://schemas.openxmlformats.org/markup-compatibility/2006">
          <mc:Choice Requires="x14">
            <control shapeId="13416"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13417"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13418"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13419" r:id="rId110" name="Option Button 107">
              <controlPr defaultSize="0" autoFill="0" autoLine="0" autoPict="0">
                <anchor moveWithCells="1" sizeWithCells="1">
                  <from>
                    <xdr:col>1</xdr:col>
                    <xdr:colOff>514350</xdr:colOff>
                    <xdr:row>86</xdr:row>
                    <xdr:rowOff>200025</xdr:rowOff>
                  </from>
                  <to>
                    <xdr:col>1</xdr:col>
                    <xdr:colOff>923925</xdr:colOff>
                    <xdr:row>86</xdr:row>
                    <xdr:rowOff>419100</xdr:rowOff>
                  </to>
                </anchor>
              </controlPr>
            </control>
          </mc:Choice>
        </mc:AlternateContent>
        <mc:AlternateContent xmlns:mc="http://schemas.openxmlformats.org/markup-compatibility/2006">
          <mc:Choice Requires="x14">
            <control shapeId="13420"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13421" r:id="rId112" name="Group Box 109">
              <controlPr defaultSize="0" autoFill="0" autoPict="0">
                <anchor moveWithCells="1" sizeWithCells="1">
                  <from>
                    <xdr:col>1</xdr:col>
                    <xdr:colOff>0</xdr:colOff>
                    <xdr:row>87</xdr:row>
                    <xdr:rowOff>0</xdr:rowOff>
                  </from>
                  <to>
                    <xdr:col>5</xdr:col>
                    <xdr:colOff>800100</xdr:colOff>
                    <xdr:row>88</xdr:row>
                    <xdr:rowOff>0</xdr:rowOff>
                  </to>
                </anchor>
              </controlPr>
            </control>
          </mc:Choice>
        </mc:AlternateContent>
        <mc:AlternateContent xmlns:mc="http://schemas.openxmlformats.org/markup-compatibility/2006">
          <mc:Choice Requires="x14">
            <control shapeId="13422" r:id="rId113" name="Option Button 110">
              <controlPr defaultSize="0" autoFill="0" autoLine="0" autoPict="0">
                <anchor moveWithCells="1" sizeWithCells="1">
                  <from>
                    <xdr:col>5</xdr:col>
                    <xdr:colOff>19050</xdr:colOff>
                    <xdr:row>87</xdr:row>
                    <xdr:rowOff>200025</xdr:rowOff>
                  </from>
                  <to>
                    <xdr:col>5</xdr:col>
                    <xdr:colOff>609600</xdr:colOff>
                    <xdr:row>87</xdr:row>
                    <xdr:rowOff>419100</xdr:rowOff>
                  </to>
                </anchor>
              </controlPr>
            </control>
          </mc:Choice>
        </mc:AlternateContent>
        <mc:AlternateContent xmlns:mc="http://schemas.openxmlformats.org/markup-compatibility/2006">
          <mc:Choice Requires="x14">
            <control shapeId="13423" r:id="rId114" name="Option Button 111">
              <controlPr defaultSize="0" autoFill="0" autoLine="0" autoPict="0">
                <anchor moveWithCells="1" sizeWithCells="1">
                  <from>
                    <xdr:col>1</xdr:col>
                    <xdr:colOff>514350</xdr:colOff>
                    <xdr:row>87</xdr:row>
                    <xdr:rowOff>200025</xdr:rowOff>
                  </from>
                  <to>
                    <xdr:col>1</xdr:col>
                    <xdr:colOff>923925</xdr:colOff>
                    <xdr:row>87</xdr:row>
                    <xdr:rowOff>419100</xdr:rowOff>
                  </to>
                </anchor>
              </controlPr>
            </control>
          </mc:Choice>
        </mc:AlternateContent>
        <mc:AlternateContent xmlns:mc="http://schemas.openxmlformats.org/markup-compatibility/2006">
          <mc:Choice Requires="x14">
            <control shapeId="13424" r:id="rId115" name="Option Button 112">
              <controlPr defaultSize="0" autoFill="0" autoLine="0" autoPict="0">
                <anchor moveWithCells="1" sizeWithCells="1">
                  <from>
                    <xdr:col>1</xdr:col>
                    <xdr:colOff>57150</xdr:colOff>
                    <xdr:row>87</xdr:row>
                    <xdr:rowOff>200025</xdr:rowOff>
                  </from>
                  <to>
                    <xdr:col>1</xdr:col>
                    <xdr:colOff>466725</xdr:colOff>
                    <xdr:row>87</xdr:row>
                    <xdr:rowOff>419100</xdr:rowOff>
                  </to>
                </anchor>
              </controlPr>
            </control>
          </mc:Choice>
        </mc:AlternateContent>
        <mc:AlternateContent xmlns:mc="http://schemas.openxmlformats.org/markup-compatibility/2006">
          <mc:Choice Requires="x14">
            <control shapeId="13425"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13426"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13427" r:id="rId118" name="Option Button 115">
              <controlPr defaultSize="0" autoFill="0" autoLine="0" autoPict="0">
                <anchor moveWithCells="1" sizeWithCells="1">
                  <from>
                    <xdr:col>1</xdr:col>
                    <xdr:colOff>514350</xdr:colOff>
                    <xdr:row>100</xdr:row>
                    <xdr:rowOff>200025</xdr:rowOff>
                  </from>
                  <to>
                    <xdr:col>1</xdr:col>
                    <xdr:colOff>923925</xdr:colOff>
                    <xdr:row>100</xdr:row>
                    <xdr:rowOff>419100</xdr:rowOff>
                  </to>
                </anchor>
              </controlPr>
            </control>
          </mc:Choice>
        </mc:AlternateContent>
        <mc:AlternateContent xmlns:mc="http://schemas.openxmlformats.org/markup-compatibility/2006">
          <mc:Choice Requires="x14">
            <control shapeId="13428"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13429"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13430"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13431" r:id="rId122" name="Option Button 119">
              <controlPr defaultSize="0" autoFill="0" autoLine="0" autoPict="0">
                <anchor moveWithCells="1" sizeWithCells="1">
                  <from>
                    <xdr:col>1</xdr:col>
                    <xdr:colOff>514350</xdr:colOff>
                    <xdr:row>101</xdr:row>
                    <xdr:rowOff>200025</xdr:rowOff>
                  </from>
                  <to>
                    <xdr:col>1</xdr:col>
                    <xdr:colOff>923925</xdr:colOff>
                    <xdr:row>101</xdr:row>
                    <xdr:rowOff>419100</xdr:rowOff>
                  </to>
                </anchor>
              </controlPr>
            </control>
          </mc:Choice>
        </mc:AlternateContent>
        <mc:AlternateContent xmlns:mc="http://schemas.openxmlformats.org/markup-compatibility/2006">
          <mc:Choice Requires="x14">
            <control shapeId="13432"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13433" r:id="rId124" name="Group Box 121">
              <controlPr defaultSize="0" autoFill="0" autoPict="0">
                <anchor moveWithCells="1" sizeWithCells="1">
                  <from>
                    <xdr:col>1</xdr:col>
                    <xdr:colOff>0</xdr:colOff>
                    <xdr:row>102</xdr:row>
                    <xdr:rowOff>0</xdr:rowOff>
                  </from>
                  <to>
                    <xdr:col>5</xdr:col>
                    <xdr:colOff>800100</xdr:colOff>
                    <xdr:row>103</xdr:row>
                    <xdr:rowOff>0</xdr:rowOff>
                  </to>
                </anchor>
              </controlPr>
            </control>
          </mc:Choice>
        </mc:AlternateContent>
        <mc:AlternateContent xmlns:mc="http://schemas.openxmlformats.org/markup-compatibility/2006">
          <mc:Choice Requires="x14">
            <control shapeId="13434" r:id="rId125" name="Option Button 122">
              <controlPr defaultSize="0" autoFill="0" autoLine="0" autoPict="0">
                <anchor moveWithCells="1" sizeWithCells="1">
                  <from>
                    <xdr:col>5</xdr:col>
                    <xdr:colOff>19050</xdr:colOff>
                    <xdr:row>102</xdr:row>
                    <xdr:rowOff>200025</xdr:rowOff>
                  </from>
                  <to>
                    <xdr:col>5</xdr:col>
                    <xdr:colOff>609600</xdr:colOff>
                    <xdr:row>102</xdr:row>
                    <xdr:rowOff>419100</xdr:rowOff>
                  </to>
                </anchor>
              </controlPr>
            </control>
          </mc:Choice>
        </mc:AlternateContent>
        <mc:AlternateContent xmlns:mc="http://schemas.openxmlformats.org/markup-compatibility/2006">
          <mc:Choice Requires="x14">
            <control shapeId="13435" r:id="rId126" name="Option Button 123">
              <controlPr defaultSize="0" autoFill="0" autoLine="0" autoPict="0">
                <anchor moveWithCells="1" sizeWithCells="1">
                  <from>
                    <xdr:col>1</xdr:col>
                    <xdr:colOff>514350</xdr:colOff>
                    <xdr:row>102</xdr:row>
                    <xdr:rowOff>200025</xdr:rowOff>
                  </from>
                  <to>
                    <xdr:col>1</xdr:col>
                    <xdr:colOff>923925</xdr:colOff>
                    <xdr:row>102</xdr:row>
                    <xdr:rowOff>419100</xdr:rowOff>
                  </to>
                </anchor>
              </controlPr>
            </control>
          </mc:Choice>
        </mc:AlternateContent>
        <mc:AlternateContent xmlns:mc="http://schemas.openxmlformats.org/markup-compatibility/2006">
          <mc:Choice Requires="x14">
            <control shapeId="13436" r:id="rId127" name="Option Button 124">
              <controlPr defaultSize="0" autoFill="0" autoLine="0" autoPict="0">
                <anchor moveWithCells="1" sizeWithCells="1">
                  <from>
                    <xdr:col>1</xdr:col>
                    <xdr:colOff>57150</xdr:colOff>
                    <xdr:row>102</xdr:row>
                    <xdr:rowOff>200025</xdr:rowOff>
                  </from>
                  <to>
                    <xdr:col>1</xdr:col>
                    <xdr:colOff>466725</xdr:colOff>
                    <xdr:row>102</xdr:row>
                    <xdr:rowOff>419100</xdr:rowOff>
                  </to>
                </anchor>
              </controlPr>
            </control>
          </mc:Choice>
        </mc:AlternateContent>
        <mc:AlternateContent xmlns:mc="http://schemas.openxmlformats.org/markup-compatibility/2006">
          <mc:Choice Requires="x14">
            <control shapeId="13437"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13438"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13439" r:id="rId130" name="Option Button 127">
              <controlPr defaultSize="0" autoFill="0" autoLine="0" autoPict="0">
                <anchor moveWithCells="1" sizeWithCells="1">
                  <from>
                    <xdr:col>1</xdr:col>
                    <xdr:colOff>514350</xdr:colOff>
                    <xdr:row>106</xdr:row>
                    <xdr:rowOff>200025</xdr:rowOff>
                  </from>
                  <to>
                    <xdr:col>1</xdr:col>
                    <xdr:colOff>923925</xdr:colOff>
                    <xdr:row>106</xdr:row>
                    <xdr:rowOff>419100</xdr:rowOff>
                  </to>
                </anchor>
              </controlPr>
            </control>
          </mc:Choice>
        </mc:AlternateContent>
        <mc:AlternateContent xmlns:mc="http://schemas.openxmlformats.org/markup-compatibility/2006">
          <mc:Choice Requires="x14">
            <control shapeId="13440"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13441" r:id="rId132" name="Group Box 129">
              <controlPr defaultSize="0" autoFill="0" autoPict="0">
                <anchor moveWithCells="1" sizeWithCells="1">
                  <from>
                    <xdr:col>1</xdr:col>
                    <xdr:colOff>0</xdr:colOff>
                    <xdr:row>107</xdr:row>
                    <xdr:rowOff>0</xdr:rowOff>
                  </from>
                  <to>
                    <xdr:col>5</xdr:col>
                    <xdr:colOff>800100</xdr:colOff>
                    <xdr:row>108</xdr:row>
                    <xdr:rowOff>0</xdr:rowOff>
                  </to>
                </anchor>
              </controlPr>
            </control>
          </mc:Choice>
        </mc:AlternateContent>
        <mc:AlternateContent xmlns:mc="http://schemas.openxmlformats.org/markup-compatibility/2006">
          <mc:Choice Requires="x14">
            <control shapeId="13442" r:id="rId133" name="Option Button 130">
              <controlPr defaultSize="0" autoFill="0" autoLine="0" autoPict="0">
                <anchor moveWithCells="1" sizeWithCells="1">
                  <from>
                    <xdr:col>5</xdr:col>
                    <xdr:colOff>19050</xdr:colOff>
                    <xdr:row>107</xdr:row>
                    <xdr:rowOff>200025</xdr:rowOff>
                  </from>
                  <to>
                    <xdr:col>5</xdr:col>
                    <xdr:colOff>609600</xdr:colOff>
                    <xdr:row>107</xdr:row>
                    <xdr:rowOff>419100</xdr:rowOff>
                  </to>
                </anchor>
              </controlPr>
            </control>
          </mc:Choice>
        </mc:AlternateContent>
        <mc:AlternateContent xmlns:mc="http://schemas.openxmlformats.org/markup-compatibility/2006">
          <mc:Choice Requires="x14">
            <control shapeId="13443" r:id="rId134" name="Option Button 131">
              <controlPr defaultSize="0" autoFill="0" autoLine="0" autoPict="0">
                <anchor moveWithCells="1" sizeWithCells="1">
                  <from>
                    <xdr:col>1</xdr:col>
                    <xdr:colOff>514350</xdr:colOff>
                    <xdr:row>107</xdr:row>
                    <xdr:rowOff>200025</xdr:rowOff>
                  </from>
                  <to>
                    <xdr:col>1</xdr:col>
                    <xdr:colOff>923925</xdr:colOff>
                    <xdr:row>107</xdr:row>
                    <xdr:rowOff>419100</xdr:rowOff>
                  </to>
                </anchor>
              </controlPr>
            </control>
          </mc:Choice>
        </mc:AlternateContent>
        <mc:AlternateContent xmlns:mc="http://schemas.openxmlformats.org/markup-compatibility/2006">
          <mc:Choice Requires="x14">
            <control shapeId="13444" r:id="rId135" name="Option Button 132">
              <controlPr defaultSize="0" autoFill="0" autoLine="0" autoPict="0">
                <anchor moveWithCells="1" sizeWithCells="1">
                  <from>
                    <xdr:col>1</xdr:col>
                    <xdr:colOff>57150</xdr:colOff>
                    <xdr:row>107</xdr:row>
                    <xdr:rowOff>200025</xdr:rowOff>
                  </from>
                  <to>
                    <xdr:col>1</xdr:col>
                    <xdr:colOff>466725</xdr:colOff>
                    <xdr:row>107</xdr:row>
                    <xdr:rowOff>419100</xdr:rowOff>
                  </to>
                </anchor>
              </controlPr>
            </control>
          </mc:Choice>
        </mc:AlternateContent>
        <mc:AlternateContent xmlns:mc="http://schemas.openxmlformats.org/markup-compatibility/2006">
          <mc:Choice Requires="x14">
            <control shapeId="13445"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13446"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13447" r:id="rId138" name="Option Button 135">
              <controlPr defaultSize="0" autoFill="0" autoLine="0" autoPict="0">
                <anchor moveWithCells="1" sizeWithCells="1">
                  <from>
                    <xdr:col>1</xdr:col>
                    <xdr:colOff>514350</xdr:colOff>
                    <xdr:row>123</xdr:row>
                    <xdr:rowOff>200025</xdr:rowOff>
                  </from>
                  <to>
                    <xdr:col>1</xdr:col>
                    <xdr:colOff>923925</xdr:colOff>
                    <xdr:row>123</xdr:row>
                    <xdr:rowOff>419100</xdr:rowOff>
                  </to>
                </anchor>
              </controlPr>
            </control>
          </mc:Choice>
        </mc:AlternateContent>
        <mc:AlternateContent xmlns:mc="http://schemas.openxmlformats.org/markup-compatibility/2006">
          <mc:Choice Requires="x14">
            <control shapeId="13448"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13449"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13450"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13451" r:id="rId142" name="Option Button 139">
              <controlPr defaultSize="0" autoFill="0" autoLine="0" autoPict="0">
                <anchor moveWithCells="1" sizeWithCells="1">
                  <from>
                    <xdr:col>1</xdr:col>
                    <xdr:colOff>514350</xdr:colOff>
                    <xdr:row>124</xdr:row>
                    <xdr:rowOff>200025</xdr:rowOff>
                  </from>
                  <to>
                    <xdr:col>1</xdr:col>
                    <xdr:colOff>923925</xdr:colOff>
                    <xdr:row>124</xdr:row>
                    <xdr:rowOff>419100</xdr:rowOff>
                  </to>
                </anchor>
              </controlPr>
            </control>
          </mc:Choice>
        </mc:AlternateContent>
        <mc:AlternateContent xmlns:mc="http://schemas.openxmlformats.org/markup-compatibility/2006">
          <mc:Choice Requires="x14">
            <control shapeId="13452"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13453"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13454"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13455" r:id="rId146" name="Option Button 143">
              <controlPr defaultSize="0" autoFill="0" autoLine="0" autoPict="0">
                <anchor moveWithCells="1" sizeWithCells="1">
                  <from>
                    <xdr:col>1</xdr:col>
                    <xdr:colOff>514350</xdr:colOff>
                    <xdr:row>125</xdr:row>
                    <xdr:rowOff>200025</xdr:rowOff>
                  </from>
                  <to>
                    <xdr:col>1</xdr:col>
                    <xdr:colOff>923925</xdr:colOff>
                    <xdr:row>125</xdr:row>
                    <xdr:rowOff>419100</xdr:rowOff>
                  </to>
                </anchor>
              </controlPr>
            </control>
          </mc:Choice>
        </mc:AlternateContent>
        <mc:AlternateContent xmlns:mc="http://schemas.openxmlformats.org/markup-compatibility/2006">
          <mc:Choice Requires="x14">
            <control shapeId="13456"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13457" r:id="rId148" name="Group Box 145">
              <controlPr defaultSize="0" autoFill="0" autoPict="0">
                <anchor moveWithCells="1" sizeWithCells="1">
                  <from>
                    <xdr:col>1</xdr:col>
                    <xdr:colOff>0</xdr:colOff>
                    <xdr:row>126</xdr:row>
                    <xdr:rowOff>0</xdr:rowOff>
                  </from>
                  <to>
                    <xdr:col>5</xdr:col>
                    <xdr:colOff>800100</xdr:colOff>
                    <xdr:row>127</xdr:row>
                    <xdr:rowOff>0</xdr:rowOff>
                  </to>
                </anchor>
              </controlPr>
            </control>
          </mc:Choice>
        </mc:AlternateContent>
        <mc:AlternateContent xmlns:mc="http://schemas.openxmlformats.org/markup-compatibility/2006">
          <mc:Choice Requires="x14">
            <control shapeId="13458" r:id="rId149" name="Option Button 146">
              <controlPr defaultSize="0" autoFill="0" autoLine="0" autoPict="0">
                <anchor moveWithCells="1" sizeWithCells="1">
                  <from>
                    <xdr:col>5</xdr:col>
                    <xdr:colOff>19050</xdr:colOff>
                    <xdr:row>126</xdr:row>
                    <xdr:rowOff>200025</xdr:rowOff>
                  </from>
                  <to>
                    <xdr:col>5</xdr:col>
                    <xdr:colOff>609600</xdr:colOff>
                    <xdr:row>126</xdr:row>
                    <xdr:rowOff>419100</xdr:rowOff>
                  </to>
                </anchor>
              </controlPr>
            </control>
          </mc:Choice>
        </mc:AlternateContent>
        <mc:AlternateContent xmlns:mc="http://schemas.openxmlformats.org/markup-compatibility/2006">
          <mc:Choice Requires="x14">
            <control shapeId="13459" r:id="rId150" name="Option Button 147">
              <controlPr defaultSize="0" autoFill="0" autoLine="0" autoPict="0">
                <anchor moveWithCells="1" sizeWithCells="1">
                  <from>
                    <xdr:col>1</xdr:col>
                    <xdr:colOff>514350</xdr:colOff>
                    <xdr:row>126</xdr:row>
                    <xdr:rowOff>200025</xdr:rowOff>
                  </from>
                  <to>
                    <xdr:col>1</xdr:col>
                    <xdr:colOff>923925</xdr:colOff>
                    <xdr:row>126</xdr:row>
                    <xdr:rowOff>419100</xdr:rowOff>
                  </to>
                </anchor>
              </controlPr>
            </control>
          </mc:Choice>
        </mc:AlternateContent>
        <mc:AlternateContent xmlns:mc="http://schemas.openxmlformats.org/markup-compatibility/2006">
          <mc:Choice Requires="x14">
            <control shapeId="13460" r:id="rId151" name="Option Button 148">
              <controlPr defaultSize="0" autoFill="0" autoLine="0" autoPict="0">
                <anchor moveWithCells="1" sizeWithCells="1">
                  <from>
                    <xdr:col>1</xdr:col>
                    <xdr:colOff>57150</xdr:colOff>
                    <xdr:row>126</xdr:row>
                    <xdr:rowOff>200025</xdr:rowOff>
                  </from>
                  <to>
                    <xdr:col>1</xdr:col>
                    <xdr:colOff>466725</xdr:colOff>
                    <xdr:row>126</xdr:row>
                    <xdr:rowOff>419100</xdr:rowOff>
                  </to>
                </anchor>
              </controlPr>
            </control>
          </mc:Choice>
        </mc:AlternateContent>
        <mc:AlternateContent xmlns:mc="http://schemas.openxmlformats.org/markup-compatibility/2006">
          <mc:Choice Requires="x14">
            <control shapeId="13461" r:id="rId152" name="Group Box 149">
              <controlPr defaultSize="0" autoFill="0" autoPict="0">
                <anchor moveWithCells="1" sizeWithCells="1">
                  <from>
                    <xdr:col>1</xdr:col>
                    <xdr:colOff>0</xdr:colOff>
                    <xdr:row>127</xdr:row>
                    <xdr:rowOff>0</xdr:rowOff>
                  </from>
                  <to>
                    <xdr:col>5</xdr:col>
                    <xdr:colOff>800100</xdr:colOff>
                    <xdr:row>128</xdr:row>
                    <xdr:rowOff>0</xdr:rowOff>
                  </to>
                </anchor>
              </controlPr>
            </control>
          </mc:Choice>
        </mc:AlternateContent>
        <mc:AlternateContent xmlns:mc="http://schemas.openxmlformats.org/markup-compatibility/2006">
          <mc:Choice Requires="x14">
            <control shapeId="13462" r:id="rId153" name="Option Button 150">
              <controlPr defaultSize="0" autoFill="0" autoLine="0" autoPict="0">
                <anchor moveWithCells="1" sizeWithCells="1">
                  <from>
                    <xdr:col>5</xdr:col>
                    <xdr:colOff>19050</xdr:colOff>
                    <xdr:row>127</xdr:row>
                    <xdr:rowOff>200025</xdr:rowOff>
                  </from>
                  <to>
                    <xdr:col>5</xdr:col>
                    <xdr:colOff>609600</xdr:colOff>
                    <xdr:row>127</xdr:row>
                    <xdr:rowOff>419100</xdr:rowOff>
                  </to>
                </anchor>
              </controlPr>
            </control>
          </mc:Choice>
        </mc:AlternateContent>
        <mc:AlternateContent xmlns:mc="http://schemas.openxmlformats.org/markup-compatibility/2006">
          <mc:Choice Requires="x14">
            <control shapeId="13463" r:id="rId154" name="Option Button 151">
              <controlPr defaultSize="0" autoFill="0" autoLine="0" autoPict="0">
                <anchor moveWithCells="1" sizeWithCells="1">
                  <from>
                    <xdr:col>1</xdr:col>
                    <xdr:colOff>514350</xdr:colOff>
                    <xdr:row>127</xdr:row>
                    <xdr:rowOff>200025</xdr:rowOff>
                  </from>
                  <to>
                    <xdr:col>1</xdr:col>
                    <xdr:colOff>923925</xdr:colOff>
                    <xdr:row>127</xdr:row>
                    <xdr:rowOff>419100</xdr:rowOff>
                  </to>
                </anchor>
              </controlPr>
            </control>
          </mc:Choice>
        </mc:AlternateContent>
        <mc:AlternateContent xmlns:mc="http://schemas.openxmlformats.org/markup-compatibility/2006">
          <mc:Choice Requires="x14">
            <control shapeId="13464" r:id="rId155" name="Option Button 152">
              <controlPr defaultSize="0" autoFill="0" autoLine="0" autoPict="0">
                <anchor moveWithCells="1" sizeWithCells="1">
                  <from>
                    <xdr:col>1</xdr:col>
                    <xdr:colOff>57150</xdr:colOff>
                    <xdr:row>127</xdr:row>
                    <xdr:rowOff>200025</xdr:rowOff>
                  </from>
                  <to>
                    <xdr:col>1</xdr:col>
                    <xdr:colOff>466725</xdr:colOff>
                    <xdr:row>127</xdr:row>
                    <xdr:rowOff>419100</xdr:rowOff>
                  </to>
                </anchor>
              </controlPr>
            </control>
          </mc:Choice>
        </mc:AlternateContent>
        <mc:AlternateContent xmlns:mc="http://schemas.openxmlformats.org/markup-compatibility/2006">
          <mc:Choice Requires="x14">
            <control shapeId="13465" r:id="rId156" name="Group Box 153">
              <controlPr defaultSize="0" autoFill="0" autoPict="0">
                <anchor moveWithCells="1" sizeWithCells="1">
                  <from>
                    <xdr:col>1</xdr:col>
                    <xdr:colOff>0</xdr:colOff>
                    <xdr:row>128</xdr:row>
                    <xdr:rowOff>0</xdr:rowOff>
                  </from>
                  <to>
                    <xdr:col>5</xdr:col>
                    <xdr:colOff>800100</xdr:colOff>
                    <xdr:row>129</xdr:row>
                    <xdr:rowOff>0</xdr:rowOff>
                  </to>
                </anchor>
              </controlPr>
            </control>
          </mc:Choice>
        </mc:AlternateContent>
        <mc:AlternateContent xmlns:mc="http://schemas.openxmlformats.org/markup-compatibility/2006">
          <mc:Choice Requires="x14">
            <control shapeId="13466" r:id="rId157" name="Option Button 154">
              <controlPr defaultSize="0" autoFill="0" autoLine="0" autoPict="0">
                <anchor moveWithCells="1" sizeWithCells="1">
                  <from>
                    <xdr:col>5</xdr:col>
                    <xdr:colOff>19050</xdr:colOff>
                    <xdr:row>128</xdr:row>
                    <xdr:rowOff>200025</xdr:rowOff>
                  </from>
                  <to>
                    <xdr:col>5</xdr:col>
                    <xdr:colOff>609600</xdr:colOff>
                    <xdr:row>128</xdr:row>
                    <xdr:rowOff>419100</xdr:rowOff>
                  </to>
                </anchor>
              </controlPr>
            </control>
          </mc:Choice>
        </mc:AlternateContent>
        <mc:AlternateContent xmlns:mc="http://schemas.openxmlformats.org/markup-compatibility/2006">
          <mc:Choice Requires="x14">
            <control shapeId="13467" r:id="rId158" name="Option Button 155">
              <controlPr defaultSize="0" autoFill="0" autoLine="0" autoPict="0">
                <anchor moveWithCells="1" sizeWithCells="1">
                  <from>
                    <xdr:col>1</xdr:col>
                    <xdr:colOff>514350</xdr:colOff>
                    <xdr:row>128</xdr:row>
                    <xdr:rowOff>200025</xdr:rowOff>
                  </from>
                  <to>
                    <xdr:col>1</xdr:col>
                    <xdr:colOff>923925</xdr:colOff>
                    <xdr:row>128</xdr:row>
                    <xdr:rowOff>419100</xdr:rowOff>
                  </to>
                </anchor>
              </controlPr>
            </control>
          </mc:Choice>
        </mc:AlternateContent>
        <mc:AlternateContent xmlns:mc="http://schemas.openxmlformats.org/markup-compatibility/2006">
          <mc:Choice Requires="x14">
            <control shapeId="13468" r:id="rId159" name="Option Button 156">
              <controlPr defaultSize="0" autoFill="0" autoLine="0" autoPict="0">
                <anchor moveWithCells="1" sizeWithCells="1">
                  <from>
                    <xdr:col>1</xdr:col>
                    <xdr:colOff>57150</xdr:colOff>
                    <xdr:row>128</xdr:row>
                    <xdr:rowOff>200025</xdr:rowOff>
                  </from>
                  <to>
                    <xdr:col>1</xdr:col>
                    <xdr:colOff>466725</xdr:colOff>
                    <xdr:row>128</xdr:row>
                    <xdr:rowOff>419100</xdr:rowOff>
                  </to>
                </anchor>
              </controlPr>
            </control>
          </mc:Choice>
        </mc:AlternateContent>
        <mc:AlternateContent xmlns:mc="http://schemas.openxmlformats.org/markup-compatibility/2006">
          <mc:Choice Requires="x14">
            <control shapeId="13469"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13470"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13471" r:id="rId162" name="Option Button 159">
              <controlPr defaultSize="0" autoFill="0" autoLine="0" autoPict="0">
                <anchor moveWithCells="1" sizeWithCells="1">
                  <from>
                    <xdr:col>1</xdr:col>
                    <xdr:colOff>514350</xdr:colOff>
                    <xdr:row>139</xdr:row>
                    <xdr:rowOff>200025</xdr:rowOff>
                  </from>
                  <to>
                    <xdr:col>1</xdr:col>
                    <xdr:colOff>923925</xdr:colOff>
                    <xdr:row>139</xdr:row>
                    <xdr:rowOff>419100</xdr:rowOff>
                  </to>
                </anchor>
              </controlPr>
            </control>
          </mc:Choice>
        </mc:AlternateContent>
        <mc:AlternateContent xmlns:mc="http://schemas.openxmlformats.org/markup-compatibility/2006">
          <mc:Choice Requires="x14">
            <control shapeId="13472"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13473"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13474"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13475" r:id="rId166" name="Option Button 163">
              <controlPr defaultSize="0" autoFill="0" autoLine="0" autoPict="0">
                <anchor moveWithCells="1" sizeWithCells="1">
                  <from>
                    <xdr:col>1</xdr:col>
                    <xdr:colOff>514350</xdr:colOff>
                    <xdr:row>140</xdr:row>
                    <xdr:rowOff>200025</xdr:rowOff>
                  </from>
                  <to>
                    <xdr:col>1</xdr:col>
                    <xdr:colOff>923925</xdr:colOff>
                    <xdr:row>140</xdr:row>
                    <xdr:rowOff>419100</xdr:rowOff>
                  </to>
                </anchor>
              </controlPr>
            </control>
          </mc:Choice>
        </mc:AlternateContent>
        <mc:AlternateContent xmlns:mc="http://schemas.openxmlformats.org/markup-compatibility/2006">
          <mc:Choice Requires="x14">
            <control shapeId="13476"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13477" r:id="rId168" name="Group Box 165">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13478" r:id="rId169" name="Option Button 166">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13479" r:id="rId170" name="Option Button 167">
              <controlPr defaultSize="0" autoFill="0" autoLine="0" autoPict="0">
                <anchor moveWithCells="1" sizeWithCells="1">
                  <from>
                    <xdr:col>1</xdr:col>
                    <xdr:colOff>514350</xdr:colOff>
                    <xdr:row>141</xdr:row>
                    <xdr:rowOff>200025</xdr:rowOff>
                  </from>
                  <to>
                    <xdr:col>1</xdr:col>
                    <xdr:colOff>923925</xdr:colOff>
                    <xdr:row>141</xdr:row>
                    <xdr:rowOff>419100</xdr:rowOff>
                  </to>
                </anchor>
              </controlPr>
            </control>
          </mc:Choice>
        </mc:AlternateContent>
        <mc:AlternateContent xmlns:mc="http://schemas.openxmlformats.org/markup-compatibility/2006">
          <mc:Choice Requires="x14">
            <control shapeId="13480" r:id="rId171" name="Option Button 168">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13481" r:id="rId172" name="Group Box 169">
              <controlPr defaultSize="0" autoFill="0" autoPict="0">
                <anchor moveWithCells="1" sizeWithCells="1">
                  <from>
                    <xdr:col>1</xdr:col>
                    <xdr:colOff>0</xdr:colOff>
                    <xdr:row>142</xdr:row>
                    <xdr:rowOff>0</xdr:rowOff>
                  </from>
                  <to>
                    <xdr:col>5</xdr:col>
                    <xdr:colOff>800100</xdr:colOff>
                    <xdr:row>143</xdr:row>
                    <xdr:rowOff>0</xdr:rowOff>
                  </to>
                </anchor>
              </controlPr>
            </control>
          </mc:Choice>
        </mc:AlternateContent>
        <mc:AlternateContent xmlns:mc="http://schemas.openxmlformats.org/markup-compatibility/2006">
          <mc:Choice Requires="x14">
            <control shapeId="13482" r:id="rId173" name="Option Button 170">
              <controlPr defaultSize="0" autoFill="0" autoLine="0" autoPict="0">
                <anchor moveWithCells="1" sizeWithCells="1">
                  <from>
                    <xdr:col>5</xdr:col>
                    <xdr:colOff>19050</xdr:colOff>
                    <xdr:row>142</xdr:row>
                    <xdr:rowOff>200025</xdr:rowOff>
                  </from>
                  <to>
                    <xdr:col>5</xdr:col>
                    <xdr:colOff>609600</xdr:colOff>
                    <xdr:row>142</xdr:row>
                    <xdr:rowOff>419100</xdr:rowOff>
                  </to>
                </anchor>
              </controlPr>
            </control>
          </mc:Choice>
        </mc:AlternateContent>
        <mc:AlternateContent xmlns:mc="http://schemas.openxmlformats.org/markup-compatibility/2006">
          <mc:Choice Requires="x14">
            <control shapeId="13483" r:id="rId174" name="Option Button 171">
              <controlPr defaultSize="0" autoFill="0" autoLine="0" autoPict="0">
                <anchor moveWithCells="1" sizeWithCells="1">
                  <from>
                    <xdr:col>1</xdr:col>
                    <xdr:colOff>514350</xdr:colOff>
                    <xdr:row>142</xdr:row>
                    <xdr:rowOff>200025</xdr:rowOff>
                  </from>
                  <to>
                    <xdr:col>1</xdr:col>
                    <xdr:colOff>923925</xdr:colOff>
                    <xdr:row>142</xdr:row>
                    <xdr:rowOff>419100</xdr:rowOff>
                  </to>
                </anchor>
              </controlPr>
            </control>
          </mc:Choice>
        </mc:AlternateContent>
        <mc:AlternateContent xmlns:mc="http://schemas.openxmlformats.org/markup-compatibility/2006">
          <mc:Choice Requires="x14">
            <control shapeId="13484" r:id="rId175" name="Option Button 172">
              <controlPr defaultSize="0" autoFill="0" autoLine="0" autoPict="0">
                <anchor moveWithCells="1" sizeWithCells="1">
                  <from>
                    <xdr:col>1</xdr:col>
                    <xdr:colOff>57150</xdr:colOff>
                    <xdr:row>142</xdr:row>
                    <xdr:rowOff>200025</xdr:rowOff>
                  </from>
                  <to>
                    <xdr:col>1</xdr:col>
                    <xdr:colOff>466725</xdr:colOff>
                    <xdr:row>142</xdr:row>
                    <xdr:rowOff>419100</xdr:rowOff>
                  </to>
                </anchor>
              </controlPr>
            </control>
          </mc:Choice>
        </mc:AlternateContent>
        <mc:AlternateContent xmlns:mc="http://schemas.openxmlformats.org/markup-compatibility/2006">
          <mc:Choice Requires="x14">
            <control shapeId="13485"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13486"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13487" r:id="rId178" name="Option Button 175">
              <controlPr defaultSize="0" autoFill="0" autoLine="0" autoPict="0">
                <anchor moveWithCells="1" sizeWithCells="1">
                  <from>
                    <xdr:col>1</xdr:col>
                    <xdr:colOff>514350</xdr:colOff>
                    <xdr:row>153</xdr:row>
                    <xdr:rowOff>200025</xdr:rowOff>
                  </from>
                  <to>
                    <xdr:col>1</xdr:col>
                    <xdr:colOff>923925</xdr:colOff>
                    <xdr:row>153</xdr:row>
                    <xdr:rowOff>419100</xdr:rowOff>
                  </to>
                </anchor>
              </controlPr>
            </control>
          </mc:Choice>
        </mc:AlternateContent>
        <mc:AlternateContent xmlns:mc="http://schemas.openxmlformats.org/markup-compatibility/2006">
          <mc:Choice Requires="x14">
            <control shapeId="13488"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13489"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13490"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419100</xdr:rowOff>
                  </to>
                </anchor>
              </controlPr>
            </control>
          </mc:Choice>
        </mc:AlternateContent>
        <mc:AlternateContent xmlns:mc="http://schemas.openxmlformats.org/markup-compatibility/2006">
          <mc:Choice Requires="x14">
            <control shapeId="13491" r:id="rId182" name="Option Button 179">
              <controlPr defaultSize="0" autoFill="0" autoLine="0" autoPict="0">
                <anchor moveWithCells="1" sizeWithCells="1">
                  <from>
                    <xdr:col>1</xdr:col>
                    <xdr:colOff>514350</xdr:colOff>
                    <xdr:row>154</xdr:row>
                    <xdr:rowOff>200025</xdr:rowOff>
                  </from>
                  <to>
                    <xdr:col>1</xdr:col>
                    <xdr:colOff>923925</xdr:colOff>
                    <xdr:row>154</xdr:row>
                    <xdr:rowOff>419100</xdr:rowOff>
                  </to>
                </anchor>
              </controlPr>
            </control>
          </mc:Choice>
        </mc:AlternateContent>
        <mc:AlternateContent xmlns:mc="http://schemas.openxmlformats.org/markup-compatibility/2006">
          <mc:Choice Requires="x14">
            <control shapeId="13492"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419100</xdr:rowOff>
                  </to>
                </anchor>
              </controlPr>
            </control>
          </mc:Choice>
        </mc:AlternateContent>
        <mc:AlternateContent xmlns:mc="http://schemas.openxmlformats.org/markup-compatibility/2006">
          <mc:Choice Requires="x14">
            <control shapeId="13493" r:id="rId184" name="Group Box 181">
              <controlPr defaultSize="0" autoFill="0" autoPict="0">
                <anchor moveWithCells="1" sizeWithCells="1">
                  <from>
                    <xdr:col>1</xdr:col>
                    <xdr:colOff>0</xdr:colOff>
                    <xdr:row>155</xdr:row>
                    <xdr:rowOff>0</xdr:rowOff>
                  </from>
                  <to>
                    <xdr:col>5</xdr:col>
                    <xdr:colOff>800100</xdr:colOff>
                    <xdr:row>156</xdr:row>
                    <xdr:rowOff>0</xdr:rowOff>
                  </to>
                </anchor>
              </controlPr>
            </control>
          </mc:Choice>
        </mc:AlternateContent>
        <mc:AlternateContent xmlns:mc="http://schemas.openxmlformats.org/markup-compatibility/2006">
          <mc:Choice Requires="x14">
            <control shapeId="13494" r:id="rId185" name="Option Button 182">
              <controlPr defaultSize="0" autoFill="0" autoLine="0" autoPict="0">
                <anchor moveWithCells="1" sizeWithCells="1">
                  <from>
                    <xdr:col>5</xdr:col>
                    <xdr:colOff>19050</xdr:colOff>
                    <xdr:row>155</xdr:row>
                    <xdr:rowOff>200025</xdr:rowOff>
                  </from>
                  <to>
                    <xdr:col>5</xdr:col>
                    <xdr:colOff>609600</xdr:colOff>
                    <xdr:row>155</xdr:row>
                    <xdr:rowOff>419100</xdr:rowOff>
                  </to>
                </anchor>
              </controlPr>
            </control>
          </mc:Choice>
        </mc:AlternateContent>
        <mc:AlternateContent xmlns:mc="http://schemas.openxmlformats.org/markup-compatibility/2006">
          <mc:Choice Requires="x14">
            <control shapeId="13495" r:id="rId186" name="Option Button 183">
              <controlPr defaultSize="0" autoFill="0" autoLine="0" autoPict="0">
                <anchor moveWithCells="1" sizeWithCells="1">
                  <from>
                    <xdr:col>1</xdr:col>
                    <xdr:colOff>514350</xdr:colOff>
                    <xdr:row>155</xdr:row>
                    <xdr:rowOff>200025</xdr:rowOff>
                  </from>
                  <to>
                    <xdr:col>1</xdr:col>
                    <xdr:colOff>923925</xdr:colOff>
                    <xdr:row>155</xdr:row>
                    <xdr:rowOff>419100</xdr:rowOff>
                  </to>
                </anchor>
              </controlPr>
            </control>
          </mc:Choice>
        </mc:AlternateContent>
        <mc:AlternateContent xmlns:mc="http://schemas.openxmlformats.org/markup-compatibility/2006">
          <mc:Choice Requires="x14">
            <control shapeId="13496" r:id="rId187" name="Option Button 184">
              <controlPr defaultSize="0" autoFill="0" autoLine="0" autoPict="0">
                <anchor moveWithCells="1" sizeWithCells="1">
                  <from>
                    <xdr:col>1</xdr:col>
                    <xdr:colOff>57150</xdr:colOff>
                    <xdr:row>155</xdr:row>
                    <xdr:rowOff>200025</xdr:rowOff>
                  </from>
                  <to>
                    <xdr:col>1</xdr:col>
                    <xdr:colOff>466725</xdr:colOff>
                    <xdr:row>155</xdr:row>
                    <xdr:rowOff>419100</xdr:rowOff>
                  </to>
                </anchor>
              </controlPr>
            </control>
          </mc:Choice>
        </mc:AlternateContent>
        <mc:AlternateContent xmlns:mc="http://schemas.openxmlformats.org/markup-compatibility/2006">
          <mc:Choice Requires="x14">
            <control shapeId="13497" r:id="rId188" name="Group Box 185">
              <controlPr defaultSize="0" autoFill="0" autoPict="0">
                <anchor moveWithCells="1" sizeWithCells="1">
                  <from>
                    <xdr:col>1</xdr:col>
                    <xdr:colOff>0</xdr:colOff>
                    <xdr:row>156</xdr:row>
                    <xdr:rowOff>0</xdr:rowOff>
                  </from>
                  <to>
                    <xdr:col>5</xdr:col>
                    <xdr:colOff>800100</xdr:colOff>
                    <xdr:row>157</xdr:row>
                    <xdr:rowOff>0</xdr:rowOff>
                  </to>
                </anchor>
              </controlPr>
            </control>
          </mc:Choice>
        </mc:AlternateContent>
        <mc:AlternateContent xmlns:mc="http://schemas.openxmlformats.org/markup-compatibility/2006">
          <mc:Choice Requires="x14">
            <control shapeId="13498" r:id="rId189" name="Option Button 186">
              <controlPr defaultSize="0" autoFill="0" autoLine="0" autoPict="0">
                <anchor moveWithCells="1" sizeWithCells="1">
                  <from>
                    <xdr:col>5</xdr:col>
                    <xdr:colOff>19050</xdr:colOff>
                    <xdr:row>156</xdr:row>
                    <xdr:rowOff>200025</xdr:rowOff>
                  </from>
                  <to>
                    <xdr:col>5</xdr:col>
                    <xdr:colOff>609600</xdr:colOff>
                    <xdr:row>156</xdr:row>
                    <xdr:rowOff>419100</xdr:rowOff>
                  </to>
                </anchor>
              </controlPr>
            </control>
          </mc:Choice>
        </mc:AlternateContent>
        <mc:AlternateContent xmlns:mc="http://schemas.openxmlformats.org/markup-compatibility/2006">
          <mc:Choice Requires="x14">
            <control shapeId="13499" r:id="rId190" name="Option Button 187">
              <controlPr defaultSize="0" autoFill="0" autoLine="0" autoPict="0">
                <anchor moveWithCells="1" sizeWithCells="1">
                  <from>
                    <xdr:col>1</xdr:col>
                    <xdr:colOff>514350</xdr:colOff>
                    <xdr:row>156</xdr:row>
                    <xdr:rowOff>200025</xdr:rowOff>
                  </from>
                  <to>
                    <xdr:col>1</xdr:col>
                    <xdr:colOff>923925</xdr:colOff>
                    <xdr:row>156</xdr:row>
                    <xdr:rowOff>419100</xdr:rowOff>
                  </to>
                </anchor>
              </controlPr>
            </control>
          </mc:Choice>
        </mc:AlternateContent>
        <mc:AlternateContent xmlns:mc="http://schemas.openxmlformats.org/markup-compatibility/2006">
          <mc:Choice Requires="x14">
            <control shapeId="13500" r:id="rId191" name="Option Button 188">
              <controlPr defaultSize="0" autoFill="0" autoLine="0" autoPict="0">
                <anchor moveWithCells="1" sizeWithCells="1">
                  <from>
                    <xdr:col>1</xdr:col>
                    <xdr:colOff>57150</xdr:colOff>
                    <xdr:row>156</xdr:row>
                    <xdr:rowOff>200025</xdr:rowOff>
                  </from>
                  <to>
                    <xdr:col>1</xdr:col>
                    <xdr:colOff>466725</xdr:colOff>
                    <xdr:row>156</xdr:row>
                    <xdr:rowOff>419100</xdr:rowOff>
                  </to>
                </anchor>
              </controlPr>
            </control>
          </mc:Choice>
        </mc:AlternateContent>
        <mc:AlternateContent xmlns:mc="http://schemas.openxmlformats.org/markup-compatibility/2006">
          <mc:Choice Requires="x14">
            <control shapeId="13501" r:id="rId192" name="Group Box 189">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13502" r:id="rId193" name="Option Button 190">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13503" r:id="rId194" name="Option Button 191">
              <controlPr defaultSize="0" autoFill="0" autoLine="0" autoPict="0">
                <anchor moveWithCells="1" sizeWithCells="1">
                  <from>
                    <xdr:col>1</xdr:col>
                    <xdr:colOff>514350</xdr:colOff>
                    <xdr:row>157</xdr:row>
                    <xdr:rowOff>200025</xdr:rowOff>
                  </from>
                  <to>
                    <xdr:col>1</xdr:col>
                    <xdr:colOff>923925</xdr:colOff>
                    <xdr:row>157</xdr:row>
                    <xdr:rowOff>419100</xdr:rowOff>
                  </to>
                </anchor>
              </controlPr>
            </control>
          </mc:Choice>
        </mc:AlternateContent>
        <mc:AlternateContent xmlns:mc="http://schemas.openxmlformats.org/markup-compatibility/2006">
          <mc:Choice Requires="x14">
            <control shapeId="13504" r:id="rId195" name="Option Button 192">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13505" r:id="rId196" name="Group Box 193">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13506" r:id="rId197" name="Option Button 194">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13507" r:id="rId198" name="Option Button 195">
              <controlPr defaultSize="0" autoFill="0" autoLine="0" autoPict="0">
                <anchor moveWithCells="1" sizeWithCells="1">
                  <from>
                    <xdr:col>1</xdr:col>
                    <xdr:colOff>514350</xdr:colOff>
                    <xdr:row>158</xdr:row>
                    <xdr:rowOff>200025</xdr:rowOff>
                  </from>
                  <to>
                    <xdr:col>1</xdr:col>
                    <xdr:colOff>923925</xdr:colOff>
                    <xdr:row>158</xdr:row>
                    <xdr:rowOff>419100</xdr:rowOff>
                  </to>
                </anchor>
              </controlPr>
            </control>
          </mc:Choice>
        </mc:AlternateContent>
        <mc:AlternateContent xmlns:mc="http://schemas.openxmlformats.org/markup-compatibility/2006">
          <mc:Choice Requires="x14">
            <control shapeId="13508" r:id="rId199" name="Option Button 196">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13509" r:id="rId200" name="Group Box 197">
              <controlPr defaultSize="0" autoFill="0" autoPict="0">
                <anchor moveWithCells="1" sizeWithCells="1">
                  <from>
                    <xdr:col>1</xdr:col>
                    <xdr:colOff>0</xdr:colOff>
                    <xdr:row>169</xdr:row>
                    <xdr:rowOff>0</xdr:rowOff>
                  </from>
                  <to>
                    <xdr:col>5</xdr:col>
                    <xdr:colOff>800100</xdr:colOff>
                    <xdr:row>170</xdr:row>
                    <xdr:rowOff>0</xdr:rowOff>
                  </to>
                </anchor>
              </controlPr>
            </control>
          </mc:Choice>
        </mc:AlternateContent>
        <mc:AlternateContent xmlns:mc="http://schemas.openxmlformats.org/markup-compatibility/2006">
          <mc:Choice Requires="x14">
            <control shapeId="13510" r:id="rId201" name="Option Button 198">
              <controlPr defaultSize="0" autoFill="0" autoLine="0" autoPict="0">
                <anchor moveWithCells="1" sizeWithCells="1">
                  <from>
                    <xdr:col>5</xdr:col>
                    <xdr:colOff>19050</xdr:colOff>
                    <xdr:row>169</xdr:row>
                    <xdr:rowOff>200025</xdr:rowOff>
                  </from>
                  <to>
                    <xdr:col>5</xdr:col>
                    <xdr:colOff>609600</xdr:colOff>
                    <xdr:row>169</xdr:row>
                    <xdr:rowOff>419100</xdr:rowOff>
                  </to>
                </anchor>
              </controlPr>
            </control>
          </mc:Choice>
        </mc:AlternateContent>
        <mc:AlternateContent xmlns:mc="http://schemas.openxmlformats.org/markup-compatibility/2006">
          <mc:Choice Requires="x14">
            <control shapeId="13511" r:id="rId202" name="Option Button 199">
              <controlPr defaultSize="0" autoFill="0" autoLine="0" autoPict="0">
                <anchor moveWithCells="1" sizeWithCells="1">
                  <from>
                    <xdr:col>1</xdr:col>
                    <xdr:colOff>514350</xdr:colOff>
                    <xdr:row>169</xdr:row>
                    <xdr:rowOff>200025</xdr:rowOff>
                  </from>
                  <to>
                    <xdr:col>1</xdr:col>
                    <xdr:colOff>923925</xdr:colOff>
                    <xdr:row>169</xdr:row>
                    <xdr:rowOff>419100</xdr:rowOff>
                  </to>
                </anchor>
              </controlPr>
            </control>
          </mc:Choice>
        </mc:AlternateContent>
        <mc:AlternateContent xmlns:mc="http://schemas.openxmlformats.org/markup-compatibility/2006">
          <mc:Choice Requires="x14">
            <control shapeId="13512" r:id="rId203" name="Option Button 200">
              <controlPr defaultSize="0" autoFill="0" autoLine="0" autoPict="0">
                <anchor moveWithCells="1" sizeWithCells="1">
                  <from>
                    <xdr:col>1</xdr:col>
                    <xdr:colOff>57150</xdr:colOff>
                    <xdr:row>169</xdr:row>
                    <xdr:rowOff>200025</xdr:rowOff>
                  </from>
                  <to>
                    <xdr:col>1</xdr:col>
                    <xdr:colOff>466725</xdr:colOff>
                    <xdr:row>169</xdr:row>
                    <xdr:rowOff>419100</xdr:rowOff>
                  </to>
                </anchor>
              </controlPr>
            </control>
          </mc:Choice>
        </mc:AlternateContent>
        <mc:AlternateContent xmlns:mc="http://schemas.openxmlformats.org/markup-compatibility/2006">
          <mc:Choice Requires="x14">
            <control shapeId="13513" r:id="rId204" name="Group Box 201">
              <controlPr defaultSize="0" autoFill="0" autoPict="0">
                <anchor moveWithCells="1" sizeWithCells="1">
                  <from>
                    <xdr:col>1</xdr:col>
                    <xdr:colOff>0</xdr:colOff>
                    <xdr:row>170</xdr:row>
                    <xdr:rowOff>0</xdr:rowOff>
                  </from>
                  <to>
                    <xdr:col>5</xdr:col>
                    <xdr:colOff>800100</xdr:colOff>
                    <xdr:row>171</xdr:row>
                    <xdr:rowOff>0</xdr:rowOff>
                  </to>
                </anchor>
              </controlPr>
            </control>
          </mc:Choice>
        </mc:AlternateContent>
        <mc:AlternateContent xmlns:mc="http://schemas.openxmlformats.org/markup-compatibility/2006">
          <mc:Choice Requires="x14">
            <control shapeId="13514" r:id="rId205" name="Option Button 202">
              <controlPr defaultSize="0" autoFill="0" autoLine="0" autoPict="0">
                <anchor moveWithCells="1" sizeWithCells="1">
                  <from>
                    <xdr:col>5</xdr:col>
                    <xdr:colOff>19050</xdr:colOff>
                    <xdr:row>170</xdr:row>
                    <xdr:rowOff>200025</xdr:rowOff>
                  </from>
                  <to>
                    <xdr:col>5</xdr:col>
                    <xdr:colOff>609600</xdr:colOff>
                    <xdr:row>170</xdr:row>
                    <xdr:rowOff>419100</xdr:rowOff>
                  </to>
                </anchor>
              </controlPr>
            </control>
          </mc:Choice>
        </mc:AlternateContent>
        <mc:AlternateContent xmlns:mc="http://schemas.openxmlformats.org/markup-compatibility/2006">
          <mc:Choice Requires="x14">
            <control shapeId="13515" r:id="rId206" name="Option Button 203">
              <controlPr defaultSize="0" autoFill="0" autoLine="0" autoPict="0">
                <anchor moveWithCells="1" sizeWithCells="1">
                  <from>
                    <xdr:col>1</xdr:col>
                    <xdr:colOff>514350</xdr:colOff>
                    <xdr:row>170</xdr:row>
                    <xdr:rowOff>200025</xdr:rowOff>
                  </from>
                  <to>
                    <xdr:col>1</xdr:col>
                    <xdr:colOff>923925</xdr:colOff>
                    <xdr:row>170</xdr:row>
                    <xdr:rowOff>419100</xdr:rowOff>
                  </to>
                </anchor>
              </controlPr>
            </control>
          </mc:Choice>
        </mc:AlternateContent>
        <mc:AlternateContent xmlns:mc="http://schemas.openxmlformats.org/markup-compatibility/2006">
          <mc:Choice Requires="x14">
            <control shapeId="13516" r:id="rId207" name="Option Button 204">
              <controlPr defaultSize="0" autoFill="0" autoLine="0" autoPict="0">
                <anchor moveWithCells="1" sizeWithCells="1">
                  <from>
                    <xdr:col>1</xdr:col>
                    <xdr:colOff>57150</xdr:colOff>
                    <xdr:row>170</xdr:row>
                    <xdr:rowOff>200025</xdr:rowOff>
                  </from>
                  <to>
                    <xdr:col>1</xdr:col>
                    <xdr:colOff>466725</xdr:colOff>
                    <xdr:row>170</xdr:row>
                    <xdr:rowOff>419100</xdr:rowOff>
                  </to>
                </anchor>
              </controlPr>
            </control>
          </mc:Choice>
        </mc:AlternateContent>
        <mc:AlternateContent xmlns:mc="http://schemas.openxmlformats.org/markup-compatibility/2006">
          <mc:Choice Requires="x14">
            <control shapeId="13517" r:id="rId208" name="Group Box 205">
              <controlPr defaultSize="0" autoFill="0" autoPict="0">
                <anchor moveWithCells="1" sizeWithCells="1">
                  <from>
                    <xdr:col>1</xdr:col>
                    <xdr:colOff>0</xdr:colOff>
                    <xdr:row>171</xdr:row>
                    <xdr:rowOff>0</xdr:rowOff>
                  </from>
                  <to>
                    <xdr:col>5</xdr:col>
                    <xdr:colOff>800100</xdr:colOff>
                    <xdr:row>172</xdr:row>
                    <xdr:rowOff>0</xdr:rowOff>
                  </to>
                </anchor>
              </controlPr>
            </control>
          </mc:Choice>
        </mc:AlternateContent>
        <mc:AlternateContent xmlns:mc="http://schemas.openxmlformats.org/markup-compatibility/2006">
          <mc:Choice Requires="x14">
            <control shapeId="13518" r:id="rId209" name="Option Button 206">
              <controlPr defaultSize="0" autoFill="0" autoLine="0" autoPict="0">
                <anchor moveWithCells="1" sizeWithCells="1">
                  <from>
                    <xdr:col>5</xdr:col>
                    <xdr:colOff>19050</xdr:colOff>
                    <xdr:row>171</xdr:row>
                    <xdr:rowOff>200025</xdr:rowOff>
                  </from>
                  <to>
                    <xdr:col>5</xdr:col>
                    <xdr:colOff>609600</xdr:colOff>
                    <xdr:row>171</xdr:row>
                    <xdr:rowOff>419100</xdr:rowOff>
                  </to>
                </anchor>
              </controlPr>
            </control>
          </mc:Choice>
        </mc:AlternateContent>
        <mc:AlternateContent xmlns:mc="http://schemas.openxmlformats.org/markup-compatibility/2006">
          <mc:Choice Requires="x14">
            <control shapeId="13519" r:id="rId210" name="Option Button 207">
              <controlPr defaultSize="0" autoFill="0" autoLine="0" autoPict="0">
                <anchor moveWithCells="1" sizeWithCells="1">
                  <from>
                    <xdr:col>1</xdr:col>
                    <xdr:colOff>514350</xdr:colOff>
                    <xdr:row>171</xdr:row>
                    <xdr:rowOff>200025</xdr:rowOff>
                  </from>
                  <to>
                    <xdr:col>1</xdr:col>
                    <xdr:colOff>923925</xdr:colOff>
                    <xdr:row>171</xdr:row>
                    <xdr:rowOff>419100</xdr:rowOff>
                  </to>
                </anchor>
              </controlPr>
            </control>
          </mc:Choice>
        </mc:AlternateContent>
        <mc:AlternateContent xmlns:mc="http://schemas.openxmlformats.org/markup-compatibility/2006">
          <mc:Choice Requires="x14">
            <control shapeId="13520" r:id="rId211" name="Option Button 208">
              <controlPr defaultSize="0" autoFill="0" autoLine="0" autoPict="0">
                <anchor moveWithCells="1" sizeWithCells="1">
                  <from>
                    <xdr:col>1</xdr:col>
                    <xdr:colOff>57150</xdr:colOff>
                    <xdr:row>171</xdr:row>
                    <xdr:rowOff>200025</xdr:rowOff>
                  </from>
                  <to>
                    <xdr:col>1</xdr:col>
                    <xdr:colOff>466725</xdr:colOff>
                    <xdr:row>171</xdr:row>
                    <xdr:rowOff>419100</xdr:rowOff>
                  </to>
                </anchor>
              </controlPr>
            </control>
          </mc:Choice>
        </mc:AlternateContent>
        <mc:AlternateContent xmlns:mc="http://schemas.openxmlformats.org/markup-compatibility/2006">
          <mc:Choice Requires="x14">
            <control shapeId="13521" r:id="rId212" name="Group Box 209">
              <controlPr defaultSize="0" autoFill="0" autoPict="0">
                <anchor moveWithCells="1" sizeWithCells="1">
                  <from>
                    <xdr:col>1</xdr:col>
                    <xdr:colOff>0</xdr:colOff>
                    <xdr:row>182</xdr:row>
                    <xdr:rowOff>0</xdr:rowOff>
                  </from>
                  <to>
                    <xdr:col>5</xdr:col>
                    <xdr:colOff>800100</xdr:colOff>
                    <xdr:row>183</xdr:row>
                    <xdr:rowOff>0</xdr:rowOff>
                  </to>
                </anchor>
              </controlPr>
            </control>
          </mc:Choice>
        </mc:AlternateContent>
        <mc:AlternateContent xmlns:mc="http://schemas.openxmlformats.org/markup-compatibility/2006">
          <mc:Choice Requires="x14">
            <control shapeId="13522" r:id="rId213" name="Option Button 210">
              <controlPr defaultSize="0" autoFill="0" autoLine="0" autoPict="0">
                <anchor moveWithCells="1" sizeWithCells="1">
                  <from>
                    <xdr:col>5</xdr:col>
                    <xdr:colOff>19050</xdr:colOff>
                    <xdr:row>182</xdr:row>
                    <xdr:rowOff>200025</xdr:rowOff>
                  </from>
                  <to>
                    <xdr:col>5</xdr:col>
                    <xdr:colOff>609600</xdr:colOff>
                    <xdr:row>182</xdr:row>
                    <xdr:rowOff>419100</xdr:rowOff>
                  </to>
                </anchor>
              </controlPr>
            </control>
          </mc:Choice>
        </mc:AlternateContent>
        <mc:AlternateContent xmlns:mc="http://schemas.openxmlformats.org/markup-compatibility/2006">
          <mc:Choice Requires="x14">
            <control shapeId="13523" r:id="rId214" name="Option Button 211">
              <controlPr defaultSize="0" autoFill="0" autoLine="0" autoPict="0">
                <anchor moveWithCells="1" sizeWithCells="1">
                  <from>
                    <xdr:col>1</xdr:col>
                    <xdr:colOff>514350</xdr:colOff>
                    <xdr:row>182</xdr:row>
                    <xdr:rowOff>200025</xdr:rowOff>
                  </from>
                  <to>
                    <xdr:col>1</xdr:col>
                    <xdr:colOff>923925</xdr:colOff>
                    <xdr:row>182</xdr:row>
                    <xdr:rowOff>419100</xdr:rowOff>
                  </to>
                </anchor>
              </controlPr>
            </control>
          </mc:Choice>
        </mc:AlternateContent>
        <mc:AlternateContent xmlns:mc="http://schemas.openxmlformats.org/markup-compatibility/2006">
          <mc:Choice Requires="x14">
            <control shapeId="13524" r:id="rId215" name="Option Button 212">
              <controlPr defaultSize="0" autoFill="0" autoLine="0" autoPict="0">
                <anchor moveWithCells="1" sizeWithCells="1">
                  <from>
                    <xdr:col>1</xdr:col>
                    <xdr:colOff>57150</xdr:colOff>
                    <xdr:row>182</xdr:row>
                    <xdr:rowOff>200025</xdr:rowOff>
                  </from>
                  <to>
                    <xdr:col>1</xdr:col>
                    <xdr:colOff>466725</xdr:colOff>
                    <xdr:row>182</xdr:row>
                    <xdr:rowOff>419100</xdr:rowOff>
                  </to>
                </anchor>
              </controlPr>
            </control>
          </mc:Choice>
        </mc:AlternateContent>
        <mc:AlternateContent xmlns:mc="http://schemas.openxmlformats.org/markup-compatibility/2006">
          <mc:Choice Requires="x14">
            <control shapeId="13525" r:id="rId216" name="Group Box 213">
              <controlPr defaultSize="0" autoFill="0" autoPict="0">
                <anchor moveWithCells="1" sizeWithCells="1">
                  <from>
                    <xdr:col>1</xdr:col>
                    <xdr:colOff>0</xdr:colOff>
                    <xdr:row>183</xdr:row>
                    <xdr:rowOff>0</xdr:rowOff>
                  </from>
                  <to>
                    <xdr:col>5</xdr:col>
                    <xdr:colOff>800100</xdr:colOff>
                    <xdr:row>184</xdr:row>
                    <xdr:rowOff>0</xdr:rowOff>
                  </to>
                </anchor>
              </controlPr>
            </control>
          </mc:Choice>
        </mc:AlternateContent>
        <mc:AlternateContent xmlns:mc="http://schemas.openxmlformats.org/markup-compatibility/2006">
          <mc:Choice Requires="x14">
            <control shapeId="13526" r:id="rId217" name="Option Button 214">
              <controlPr defaultSize="0" autoFill="0" autoLine="0" autoPict="0">
                <anchor moveWithCells="1" sizeWithCells="1">
                  <from>
                    <xdr:col>5</xdr:col>
                    <xdr:colOff>19050</xdr:colOff>
                    <xdr:row>183</xdr:row>
                    <xdr:rowOff>200025</xdr:rowOff>
                  </from>
                  <to>
                    <xdr:col>5</xdr:col>
                    <xdr:colOff>609600</xdr:colOff>
                    <xdr:row>183</xdr:row>
                    <xdr:rowOff>419100</xdr:rowOff>
                  </to>
                </anchor>
              </controlPr>
            </control>
          </mc:Choice>
        </mc:AlternateContent>
        <mc:AlternateContent xmlns:mc="http://schemas.openxmlformats.org/markup-compatibility/2006">
          <mc:Choice Requires="x14">
            <control shapeId="13527" r:id="rId218" name="Option Button 215">
              <controlPr defaultSize="0" autoFill="0" autoLine="0" autoPict="0">
                <anchor moveWithCells="1" sizeWithCells="1">
                  <from>
                    <xdr:col>1</xdr:col>
                    <xdr:colOff>514350</xdr:colOff>
                    <xdr:row>183</xdr:row>
                    <xdr:rowOff>200025</xdr:rowOff>
                  </from>
                  <to>
                    <xdr:col>1</xdr:col>
                    <xdr:colOff>923925</xdr:colOff>
                    <xdr:row>183</xdr:row>
                    <xdr:rowOff>419100</xdr:rowOff>
                  </to>
                </anchor>
              </controlPr>
            </control>
          </mc:Choice>
        </mc:AlternateContent>
        <mc:AlternateContent xmlns:mc="http://schemas.openxmlformats.org/markup-compatibility/2006">
          <mc:Choice Requires="x14">
            <control shapeId="13528" r:id="rId219" name="Option Button 216">
              <controlPr defaultSize="0" autoFill="0" autoLine="0" autoPict="0">
                <anchor moveWithCells="1" sizeWithCells="1">
                  <from>
                    <xdr:col>1</xdr:col>
                    <xdr:colOff>57150</xdr:colOff>
                    <xdr:row>183</xdr:row>
                    <xdr:rowOff>200025</xdr:rowOff>
                  </from>
                  <to>
                    <xdr:col>1</xdr:col>
                    <xdr:colOff>466725</xdr:colOff>
                    <xdr:row>183</xdr:row>
                    <xdr:rowOff>419100</xdr:rowOff>
                  </to>
                </anchor>
              </controlPr>
            </control>
          </mc:Choice>
        </mc:AlternateContent>
        <mc:AlternateContent xmlns:mc="http://schemas.openxmlformats.org/markup-compatibility/2006">
          <mc:Choice Requires="x14">
            <control shapeId="13529" r:id="rId220" name="Group Box 217">
              <controlPr defaultSize="0" autoFill="0" autoPict="0">
                <anchor moveWithCells="1" sizeWithCells="1">
                  <from>
                    <xdr:col>1</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13530" r:id="rId221" name="Option Button 218">
              <controlPr defaultSize="0" autoFill="0" autoLine="0" autoPict="0">
                <anchor moveWithCells="1" sizeWithCells="1">
                  <from>
                    <xdr:col>5</xdr:col>
                    <xdr:colOff>19050</xdr:colOff>
                    <xdr:row>184</xdr:row>
                    <xdr:rowOff>200025</xdr:rowOff>
                  </from>
                  <to>
                    <xdr:col>5</xdr:col>
                    <xdr:colOff>609600</xdr:colOff>
                    <xdr:row>184</xdr:row>
                    <xdr:rowOff>419100</xdr:rowOff>
                  </to>
                </anchor>
              </controlPr>
            </control>
          </mc:Choice>
        </mc:AlternateContent>
        <mc:AlternateContent xmlns:mc="http://schemas.openxmlformats.org/markup-compatibility/2006">
          <mc:Choice Requires="x14">
            <control shapeId="13531" r:id="rId222" name="Option Button 219">
              <controlPr defaultSize="0" autoFill="0" autoLine="0" autoPict="0">
                <anchor moveWithCells="1" sizeWithCells="1">
                  <from>
                    <xdr:col>1</xdr:col>
                    <xdr:colOff>514350</xdr:colOff>
                    <xdr:row>184</xdr:row>
                    <xdr:rowOff>200025</xdr:rowOff>
                  </from>
                  <to>
                    <xdr:col>1</xdr:col>
                    <xdr:colOff>923925</xdr:colOff>
                    <xdr:row>184</xdr:row>
                    <xdr:rowOff>419100</xdr:rowOff>
                  </to>
                </anchor>
              </controlPr>
            </control>
          </mc:Choice>
        </mc:AlternateContent>
        <mc:AlternateContent xmlns:mc="http://schemas.openxmlformats.org/markup-compatibility/2006">
          <mc:Choice Requires="x14">
            <control shapeId="13532" r:id="rId223" name="Option Button 220">
              <controlPr defaultSize="0" autoFill="0" autoLine="0" autoPict="0">
                <anchor moveWithCells="1" sizeWithCells="1">
                  <from>
                    <xdr:col>1</xdr:col>
                    <xdr:colOff>57150</xdr:colOff>
                    <xdr:row>184</xdr:row>
                    <xdr:rowOff>200025</xdr:rowOff>
                  </from>
                  <to>
                    <xdr:col>1</xdr:col>
                    <xdr:colOff>466725</xdr:colOff>
                    <xdr:row>184</xdr:row>
                    <xdr:rowOff>419100</xdr:rowOff>
                  </to>
                </anchor>
              </controlPr>
            </control>
          </mc:Choice>
        </mc:AlternateContent>
        <mc:AlternateContent xmlns:mc="http://schemas.openxmlformats.org/markup-compatibility/2006">
          <mc:Choice Requires="x14">
            <control shapeId="13533" r:id="rId224" name="Group Box 221">
              <controlPr defaultSize="0" autoFill="0" autoPict="0">
                <anchor moveWithCells="1" sizeWithCells="1">
                  <from>
                    <xdr:col>1</xdr:col>
                    <xdr:colOff>0</xdr:colOff>
                    <xdr:row>195</xdr:row>
                    <xdr:rowOff>0</xdr:rowOff>
                  </from>
                  <to>
                    <xdr:col>5</xdr:col>
                    <xdr:colOff>800100</xdr:colOff>
                    <xdr:row>196</xdr:row>
                    <xdr:rowOff>0</xdr:rowOff>
                  </to>
                </anchor>
              </controlPr>
            </control>
          </mc:Choice>
        </mc:AlternateContent>
        <mc:AlternateContent xmlns:mc="http://schemas.openxmlformats.org/markup-compatibility/2006">
          <mc:Choice Requires="x14">
            <control shapeId="13534" r:id="rId225" name="Option Button 222">
              <controlPr defaultSize="0" autoFill="0" autoLine="0" autoPict="0">
                <anchor moveWithCells="1" sizeWithCells="1">
                  <from>
                    <xdr:col>5</xdr:col>
                    <xdr:colOff>19050</xdr:colOff>
                    <xdr:row>195</xdr:row>
                    <xdr:rowOff>200025</xdr:rowOff>
                  </from>
                  <to>
                    <xdr:col>5</xdr:col>
                    <xdr:colOff>609600</xdr:colOff>
                    <xdr:row>195</xdr:row>
                    <xdr:rowOff>419100</xdr:rowOff>
                  </to>
                </anchor>
              </controlPr>
            </control>
          </mc:Choice>
        </mc:AlternateContent>
        <mc:AlternateContent xmlns:mc="http://schemas.openxmlformats.org/markup-compatibility/2006">
          <mc:Choice Requires="x14">
            <control shapeId="13535" r:id="rId226" name="Option Button 223">
              <controlPr defaultSize="0" autoFill="0" autoLine="0" autoPict="0">
                <anchor moveWithCells="1" sizeWithCells="1">
                  <from>
                    <xdr:col>1</xdr:col>
                    <xdr:colOff>514350</xdr:colOff>
                    <xdr:row>195</xdr:row>
                    <xdr:rowOff>200025</xdr:rowOff>
                  </from>
                  <to>
                    <xdr:col>1</xdr:col>
                    <xdr:colOff>923925</xdr:colOff>
                    <xdr:row>195</xdr:row>
                    <xdr:rowOff>419100</xdr:rowOff>
                  </to>
                </anchor>
              </controlPr>
            </control>
          </mc:Choice>
        </mc:AlternateContent>
        <mc:AlternateContent xmlns:mc="http://schemas.openxmlformats.org/markup-compatibility/2006">
          <mc:Choice Requires="x14">
            <control shapeId="13536" r:id="rId227" name="Option Button 224">
              <controlPr defaultSize="0" autoFill="0" autoLine="0" autoPict="0">
                <anchor moveWithCells="1" sizeWithCells="1">
                  <from>
                    <xdr:col>1</xdr:col>
                    <xdr:colOff>57150</xdr:colOff>
                    <xdr:row>195</xdr:row>
                    <xdr:rowOff>200025</xdr:rowOff>
                  </from>
                  <to>
                    <xdr:col>1</xdr:col>
                    <xdr:colOff>466725</xdr:colOff>
                    <xdr:row>195</xdr:row>
                    <xdr:rowOff>419100</xdr:rowOff>
                  </to>
                </anchor>
              </controlPr>
            </control>
          </mc:Choice>
        </mc:AlternateContent>
        <mc:AlternateContent xmlns:mc="http://schemas.openxmlformats.org/markup-compatibility/2006">
          <mc:Choice Requires="x14">
            <control shapeId="13537" r:id="rId228" name="Group Box 225">
              <controlPr defaultSize="0" autoFill="0" autoPict="0">
                <anchor moveWithCells="1" sizeWithCells="1">
                  <from>
                    <xdr:col>1</xdr:col>
                    <xdr:colOff>0</xdr:colOff>
                    <xdr:row>196</xdr:row>
                    <xdr:rowOff>0</xdr:rowOff>
                  </from>
                  <to>
                    <xdr:col>5</xdr:col>
                    <xdr:colOff>800100</xdr:colOff>
                    <xdr:row>197</xdr:row>
                    <xdr:rowOff>0</xdr:rowOff>
                  </to>
                </anchor>
              </controlPr>
            </control>
          </mc:Choice>
        </mc:AlternateContent>
        <mc:AlternateContent xmlns:mc="http://schemas.openxmlformats.org/markup-compatibility/2006">
          <mc:Choice Requires="x14">
            <control shapeId="13538" r:id="rId229" name="Option Button 226">
              <controlPr defaultSize="0" autoFill="0" autoLine="0" autoPict="0">
                <anchor moveWithCells="1" sizeWithCells="1">
                  <from>
                    <xdr:col>5</xdr:col>
                    <xdr:colOff>19050</xdr:colOff>
                    <xdr:row>196</xdr:row>
                    <xdr:rowOff>200025</xdr:rowOff>
                  </from>
                  <to>
                    <xdr:col>5</xdr:col>
                    <xdr:colOff>609600</xdr:colOff>
                    <xdr:row>196</xdr:row>
                    <xdr:rowOff>419100</xdr:rowOff>
                  </to>
                </anchor>
              </controlPr>
            </control>
          </mc:Choice>
        </mc:AlternateContent>
        <mc:AlternateContent xmlns:mc="http://schemas.openxmlformats.org/markup-compatibility/2006">
          <mc:Choice Requires="x14">
            <control shapeId="13539" r:id="rId230" name="Option Button 227">
              <controlPr defaultSize="0" autoFill="0" autoLine="0" autoPict="0">
                <anchor moveWithCells="1" sizeWithCells="1">
                  <from>
                    <xdr:col>1</xdr:col>
                    <xdr:colOff>514350</xdr:colOff>
                    <xdr:row>196</xdr:row>
                    <xdr:rowOff>200025</xdr:rowOff>
                  </from>
                  <to>
                    <xdr:col>1</xdr:col>
                    <xdr:colOff>923925</xdr:colOff>
                    <xdr:row>196</xdr:row>
                    <xdr:rowOff>419100</xdr:rowOff>
                  </to>
                </anchor>
              </controlPr>
            </control>
          </mc:Choice>
        </mc:AlternateContent>
        <mc:AlternateContent xmlns:mc="http://schemas.openxmlformats.org/markup-compatibility/2006">
          <mc:Choice Requires="x14">
            <control shapeId="13540" r:id="rId231" name="Option Button 228">
              <controlPr defaultSize="0" autoFill="0" autoLine="0" autoPict="0">
                <anchor moveWithCells="1" sizeWithCells="1">
                  <from>
                    <xdr:col>1</xdr:col>
                    <xdr:colOff>57150</xdr:colOff>
                    <xdr:row>196</xdr:row>
                    <xdr:rowOff>200025</xdr:rowOff>
                  </from>
                  <to>
                    <xdr:col>1</xdr:col>
                    <xdr:colOff>466725</xdr:colOff>
                    <xdr:row>196</xdr:row>
                    <xdr:rowOff>419100</xdr:rowOff>
                  </to>
                </anchor>
              </controlPr>
            </control>
          </mc:Choice>
        </mc:AlternateContent>
        <mc:AlternateContent xmlns:mc="http://schemas.openxmlformats.org/markup-compatibility/2006">
          <mc:Choice Requires="x14">
            <control shapeId="13541" r:id="rId232" name="Group Box 229">
              <controlPr defaultSize="0" autoFill="0" autoPict="0">
                <anchor moveWithCells="1" sizeWithCells="1">
                  <from>
                    <xdr:col>1</xdr:col>
                    <xdr:colOff>0</xdr:colOff>
                    <xdr:row>197</xdr:row>
                    <xdr:rowOff>0</xdr:rowOff>
                  </from>
                  <to>
                    <xdr:col>5</xdr:col>
                    <xdr:colOff>800100</xdr:colOff>
                    <xdr:row>198</xdr:row>
                    <xdr:rowOff>0</xdr:rowOff>
                  </to>
                </anchor>
              </controlPr>
            </control>
          </mc:Choice>
        </mc:AlternateContent>
        <mc:AlternateContent xmlns:mc="http://schemas.openxmlformats.org/markup-compatibility/2006">
          <mc:Choice Requires="x14">
            <control shapeId="13542" r:id="rId233" name="Option Button 230">
              <controlPr defaultSize="0" autoFill="0" autoLine="0" autoPict="0">
                <anchor moveWithCells="1" sizeWithCells="1">
                  <from>
                    <xdr:col>5</xdr:col>
                    <xdr:colOff>19050</xdr:colOff>
                    <xdr:row>197</xdr:row>
                    <xdr:rowOff>200025</xdr:rowOff>
                  </from>
                  <to>
                    <xdr:col>5</xdr:col>
                    <xdr:colOff>609600</xdr:colOff>
                    <xdr:row>197</xdr:row>
                    <xdr:rowOff>419100</xdr:rowOff>
                  </to>
                </anchor>
              </controlPr>
            </control>
          </mc:Choice>
        </mc:AlternateContent>
        <mc:AlternateContent xmlns:mc="http://schemas.openxmlformats.org/markup-compatibility/2006">
          <mc:Choice Requires="x14">
            <control shapeId="13543" r:id="rId234" name="Option Button 231">
              <controlPr defaultSize="0" autoFill="0" autoLine="0" autoPict="0">
                <anchor moveWithCells="1" sizeWithCells="1">
                  <from>
                    <xdr:col>1</xdr:col>
                    <xdr:colOff>514350</xdr:colOff>
                    <xdr:row>197</xdr:row>
                    <xdr:rowOff>200025</xdr:rowOff>
                  </from>
                  <to>
                    <xdr:col>1</xdr:col>
                    <xdr:colOff>923925</xdr:colOff>
                    <xdr:row>197</xdr:row>
                    <xdr:rowOff>419100</xdr:rowOff>
                  </to>
                </anchor>
              </controlPr>
            </control>
          </mc:Choice>
        </mc:AlternateContent>
        <mc:AlternateContent xmlns:mc="http://schemas.openxmlformats.org/markup-compatibility/2006">
          <mc:Choice Requires="x14">
            <control shapeId="13544" r:id="rId235" name="Option Button 232">
              <controlPr defaultSize="0" autoFill="0" autoLine="0" autoPict="0">
                <anchor moveWithCells="1" sizeWithCells="1">
                  <from>
                    <xdr:col>1</xdr:col>
                    <xdr:colOff>57150</xdr:colOff>
                    <xdr:row>197</xdr:row>
                    <xdr:rowOff>200025</xdr:rowOff>
                  </from>
                  <to>
                    <xdr:col>1</xdr:col>
                    <xdr:colOff>466725</xdr:colOff>
                    <xdr:row>197</xdr:row>
                    <xdr:rowOff>419100</xdr:rowOff>
                  </to>
                </anchor>
              </controlPr>
            </control>
          </mc:Choice>
        </mc:AlternateContent>
        <mc:AlternateContent xmlns:mc="http://schemas.openxmlformats.org/markup-compatibility/2006">
          <mc:Choice Requires="x14">
            <control shapeId="13545" r:id="rId236" name="Group Box 233">
              <controlPr defaultSize="0" autoFill="0" autoPict="0">
                <anchor moveWithCells="1" sizeWithCells="1">
                  <from>
                    <xdr:col>1</xdr:col>
                    <xdr:colOff>0</xdr:colOff>
                    <xdr:row>198</xdr:row>
                    <xdr:rowOff>0</xdr:rowOff>
                  </from>
                  <to>
                    <xdr:col>5</xdr:col>
                    <xdr:colOff>800100</xdr:colOff>
                    <xdr:row>199</xdr:row>
                    <xdr:rowOff>0</xdr:rowOff>
                  </to>
                </anchor>
              </controlPr>
            </control>
          </mc:Choice>
        </mc:AlternateContent>
        <mc:AlternateContent xmlns:mc="http://schemas.openxmlformats.org/markup-compatibility/2006">
          <mc:Choice Requires="x14">
            <control shapeId="13546" r:id="rId237" name="Option Button 234">
              <controlPr defaultSize="0" autoFill="0" autoLine="0" autoPict="0">
                <anchor moveWithCells="1" sizeWithCells="1">
                  <from>
                    <xdr:col>5</xdr:col>
                    <xdr:colOff>19050</xdr:colOff>
                    <xdr:row>198</xdr:row>
                    <xdr:rowOff>200025</xdr:rowOff>
                  </from>
                  <to>
                    <xdr:col>5</xdr:col>
                    <xdr:colOff>609600</xdr:colOff>
                    <xdr:row>198</xdr:row>
                    <xdr:rowOff>419100</xdr:rowOff>
                  </to>
                </anchor>
              </controlPr>
            </control>
          </mc:Choice>
        </mc:AlternateContent>
        <mc:AlternateContent xmlns:mc="http://schemas.openxmlformats.org/markup-compatibility/2006">
          <mc:Choice Requires="x14">
            <control shapeId="13547" r:id="rId238" name="Option Button 235">
              <controlPr defaultSize="0" autoFill="0" autoLine="0" autoPict="0">
                <anchor moveWithCells="1" sizeWithCells="1">
                  <from>
                    <xdr:col>1</xdr:col>
                    <xdr:colOff>514350</xdr:colOff>
                    <xdr:row>198</xdr:row>
                    <xdr:rowOff>200025</xdr:rowOff>
                  </from>
                  <to>
                    <xdr:col>1</xdr:col>
                    <xdr:colOff>923925</xdr:colOff>
                    <xdr:row>198</xdr:row>
                    <xdr:rowOff>419100</xdr:rowOff>
                  </to>
                </anchor>
              </controlPr>
            </control>
          </mc:Choice>
        </mc:AlternateContent>
        <mc:AlternateContent xmlns:mc="http://schemas.openxmlformats.org/markup-compatibility/2006">
          <mc:Choice Requires="x14">
            <control shapeId="13548" r:id="rId239" name="Option Button 236">
              <controlPr defaultSize="0" autoFill="0" autoLine="0" autoPict="0">
                <anchor moveWithCells="1" sizeWithCells="1">
                  <from>
                    <xdr:col>1</xdr:col>
                    <xdr:colOff>57150</xdr:colOff>
                    <xdr:row>198</xdr:row>
                    <xdr:rowOff>200025</xdr:rowOff>
                  </from>
                  <to>
                    <xdr:col>1</xdr:col>
                    <xdr:colOff>466725</xdr:colOff>
                    <xdr:row>198</xdr:row>
                    <xdr:rowOff>419100</xdr:rowOff>
                  </to>
                </anchor>
              </controlPr>
            </control>
          </mc:Choice>
        </mc:AlternateContent>
        <mc:AlternateContent xmlns:mc="http://schemas.openxmlformats.org/markup-compatibility/2006">
          <mc:Choice Requires="x14">
            <control shapeId="13549" r:id="rId240" name="Group Box 237">
              <controlPr defaultSize="0" autoFill="0" autoPict="0">
                <anchor moveWithCells="1" sizeWithCells="1">
                  <from>
                    <xdr:col>1</xdr:col>
                    <xdr:colOff>0</xdr:colOff>
                    <xdr:row>199</xdr:row>
                    <xdr:rowOff>0</xdr:rowOff>
                  </from>
                  <to>
                    <xdr:col>5</xdr:col>
                    <xdr:colOff>800100</xdr:colOff>
                    <xdr:row>200</xdr:row>
                    <xdr:rowOff>0</xdr:rowOff>
                  </to>
                </anchor>
              </controlPr>
            </control>
          </mc:Choice>
        </mc:AlternateContent>
        <mc:AlternateContent xmlns:mc="http://schemas.openxmlformats.org/markup-compatibility/2006">
          <mc:Choice Requires="x14">
            <control shapeId="13550" r:id="rId241" name="Option Button 238">
              <controlPr defaultSize="0" autoFill="0" autoLine="0" autoPict="0">
                <anchor moveWithCells="1" sizeWithCells="1">
                  <from>
                    <xdr:col>5</xdr:col>
                    <xdr:colOff>19050</xdr:colOff>
                    <xdr:row>199</xdr:row>
                    <xdr:rowOff>200025</xdr:rowOff>
                  </from>
                  <to>
                    <xdr:col>5</xdr:col>
                    <xdr:colOff>609600</xdr:colOff>
                    <xdr:row>199</xdr:row>
                    <xdr:rowOff>419100</xdr:rowOff>
                  </to>
                </anchor>
              </controlPr>
            </control>
          </mc:Choice>
        </mc:AlternateContent>
        <mc:AlternateContent xmlns:mc="http://schemas.openxmlformats.org/markup-compatibility/2006">
          <mc:Choice Requires="x14">
            <control shapeId="13551" r:id="rId242" name="Option Button 239">
              <controlPr defaultSize="0" autoFill="0" autoLine="0" autoPict="0">
                <anchor moveWithCells="1" sizeWithCells="1">
                  <from>
                    <xdr:col>1</xdr:col>
                    <xdr:colOff>514350</xdr:colOff>
                    <xdr:row>199</xdr:row>
                    <xdr:rowOff>200025</xdr:rowOff>
                  </from>
                  <to>
                    <xdr:col>1</xdr:col>
                    <xdr:colOff>923925</xdr:colOff>
                    <xdr:row>199</xdr:row>
                    <xdr:rowOff>419100</xdr:rowOff>
                  </to>
                </anchor>
              </controlPr>
            </control>
          </mc:Choice>
        </mc:AlternateContent>
        <mc:AlternateContent xmlns:mc="http://schemas.openxmlformats.org/markup-compatibility/2006">
          <mc:Choice Requires="x14">
            <control shapeId="13552" r:id="rId243" name="Option Button 240">
              <controlPr defaultSize="0" autoFill="0" autoLine="0" autoPict="0">
                <anchor moveWithCells="1" sizeWithCells="1">
                  <from>
                    <xdr:col>1</xdr:col>
                    <xdr:colOff>57150</xdr:colOff>
                    <xdr:row>199</xdr:row>
                    <xdr:rowOff>200025</xdr:rowOff>
                  </from>
                  <to>
                    <xdr:col>1</xdr:col>
                    <xdr:colOff>466725</xdr:colOff>
                    <xdr:row>199</xdr:row>
                    <xdr:rowOff>419100</xdr:rowOff>
                  </to>
                </anchor>
              </controlPr>
            </control>
          </mc:Choice>
        </mc:AlternateContent>
        <mc:AlternateContent xmlns:mc="http://schemas.openxmlformats.org/markup-compatibility/2006">
          <mc:Choice Requires="x14">
            <control shapeId="13553" r:id="rId244" name="Group Box 241">
              <controlPr defaultSize="0" autoFill="0" autoPict="0">
                <anchor moveWithCells="1" sizeWithCells="1">
                  <from>
                    <xdr:col>1</xdr:col>
                    <xdr:colOff>0</xdr:colOff>
                    <xdr:row>210</xdr:row>
                    <xdr:rowOff>0</xdr:rowOff>
                  </from>
                  <to>
                    <xdr:col>5</xdr:col>
                    <xdr:colOff>800100</xdr:colOff>
                    <xdr:row>211</xdr:row>
                    <xdr:rowOff>0</xdr:rowOff>
                  </to>
                </anchor>
              </controlPr>
            </control>
          </mc:Choice>
        </mc:AlternateContent>
        <mc:AlternateContent xmlns:mc="http://schemas.openxmlformats.org/markup-compatibility/2006">
          <mc:Choice Requires="x14">
            <control shapeId="13554" r:id="rId245" name="Option Button 242">
              <controlPr defaultSize="0" autoFill="0" autoLine="0" autoPict="0">
                <anchor moveWithCells="1" sizeWithCells="1">
                  <from>
                    <xdr:col>5</xdr:col>
                    <xdr:colOff>19050</xdr:colOff>
                    <xdr:row>210</xdr:row>
                    <xdr:rowOff>200025</xdr:rowOff>
                  </from>
                  <to>
                    <xdr:col>5</xdr:col>
                    <xdr:colOff>609600</xdr:colOff>
                    <xdr:row>210</xdr:row>
                    <xdr:rowOff>419100</xdr:rowOff>
                  </to>
                </anchor>
              </controlPr>
            </control>
          </mc:Choice>
        </mc:AlternateContent>
        <mc:AlternateContent xmlns:mc="http://schemas.openxmlformats.org/markup-compatibility/2006">
          <mc:Choice Requires="x14">
            <control shapeId="13555" r:id="rId246" name="Option Button 243">
              <controlPr defaultSize="0" autoFill="0" autoLine="0" autoPict="0">
                <anchor moveWithCells="1" sizeWithCells="1">
                  <from>
                    <xdr:col>1</xdr:col>
                    <xdr:colOff>514350</xdr:colOff>
                    <xdr:row>210</xdr:row>
                    <xdr:rowOff>200025</xdr:rowOff>
                  </from>
                  <to>
                    <xdr:col>1</xdr:col>
                    <xdr:colOff>923925</xdr:colOff>
                    <xdr:row>210</xdr:row>
                    <xdr:rowOff>419100</xdr:rowOff>
                  </to>
                </anchor>
              </controlPr>
            </control>
          </mc:Choice>
        </mc:AlternateContent>
        <mc:AlternateContent xmlns:mc="http://schemas.openxmlformats.org/markup-compatibility/2006">
          <mc:Choice Requires="x14">
            <control shapeId="13556" r:id="rId247" name="Option Button 244">
              <controlPr defaultSize="0" autoFill="0" autoLine="0" autoPict="0">
                <anchor moveWithCells="1" sizeWithCells="1">
                  <from>
                    <xdr:col>1</xdr:col>
                    <xdr:colOff>57150</xdr:colOff>
                    <xdr:row>210</xdr:row>
                    <xdr:rowOff>200025</xdr:rowOff>
                  </from>
                  <to>
                    <xdr:col>1</xdr:col>
                    <xdr:colOff>466725</xdr:colOff>
                    <xdr:row>210</xdr:row>
                    <xdr:rowOff>419100</xdr:rowOff>
                  </to>
                </anchor>
              </controlPr>
            </control>
          </mc:Choice>
        </mc:AlternateContent>
        <mc:AlternateContent xmlns:mc="http://schemas.openxmlformats.org/markup-compatibility/2006">
          <mc:Choice Requires="x14">
            <control shapeId="13557" r:id="rId248" name="Group Box 245">
              <controlPr defaultSize="0" autoFill="0" autoPict="0">
                <anchor moveWithCells="1" sizeWithCells="1">
                  <from>
                    <xdr:col>1</xdr:col>
                    <xdr:colOff>0</xdr:colOff>
                    <xdr:row>211</xdr:row>
                    <xdr:rowOff>0</xdr:rowOff>
                  </from>
                  <to>
                    <xdr:col>5</xdr:col>
                    <xdr:colOff>800100</xdr:colOff>
                    <xdr:row>212</xdr:row>
                    <xdr:rowOff>0</xdr:rowOff>
                  </to>
                </anchor>
              </controlPr>
            </control>
          </mc:Choice>
        </mc:AlternateContent>
        <mc:AlternateContent xmlns:mc="http://schemas.openxmlformats.org/markup-compatibility/2006">
          <mc:Choice Requires="x14">
            <control shapeId="13558" r:id="rId249" name="Option Button 246">
              <controlPr defaultSize="0" autoFill="0" autoLine="0" autoPict="0">
                <anchor moveWithCells="1" sizeWithCells="1">
                  <from>
                    <xdr:col>5</xdr:col>
                    <xdr:colOff>19050</xdr:colOff>
                    <xdr:row>211</xdr:row>
                    <xdr:rowOff>200025</xdr:rowOff>
                  </from>
                  <to>
                    <xdr:col>5</xdr:col>
                    <xdr:colOff>609600</xdr:colOff>
                    <xdr:row>211</xdr:row>
                    <xdr:rowOff>419100</xdr:rowOff>
                  </to>
                </anchor>
              </controlPr>
            </control>
          </mc:Choice>
        </mc:AlternateContent>
        <mc:AlternateContent xmlns:mc="http://schemas.openxmlformats.org/markup-compatibility/2006">
          <mc:Choice Requires="x14">
            <control shapeId="13559" r:id="rId250" name="Option Button 247">
              <controlPr defaultSize="0" autoFill="0" autoLine="0" autoPict="0">
                <anchor moveWithCells="1" sizeWithCells="1">
                  <from>
                    <xdr:col>1</xdr:col>
                    <xdr:colOff>514350</xdr:colOff>
                    <xdr:row>211</xdr:row>
                    <xdr:rowOff>200025</xdr:rowOff>
                  </from>
                  <to>
                    <xdr:col>1</xdr:col>
                    <xdr:colOff>923925</xdr:colOff>
                    <xdr:row>211</xdr:row>
                    <xdr:rowOff>419100</xdr:rowOff>
                  </to>
                </anchor>
              </controlPr>
            </control>
          </mc:Choice>
        </mc:AlternateContent>
        <mc:AlternateContent xmlns:mc="http://schemas.openxmlformats.org/markup-compatibility/2006">
          <mc:Choice Requires="x14">
            <control shapeId="13560" r:id="rId251" name="Option Button 248">
              <controlPr defaultSize="0" autoFill="0" autoLine="0" autoPict="0">
                <anchor moveWithCells="1" sizeWithCells="1">
                  <from>
                    <xdr:col>1</xdr:col>
                    <xdr:colOff>57150</xdr:colOff>
                    <xdr:row>211</xdr:row>
                    <xdr:rowOff>200025</xdr:rowOff>
                  </from>
                  <to>
                    <xdr:col>1</xdr:col>
                    <xdr:colOff>466725</xdr:colOff>
                    <xdr:row>211</xdr:row>
                    <xdr:rowOff>419100</xdr:rowOff>
                  </to>
                </anchor>
              </controlPr>
            </control>
          </mc:Choice>
        </mc:AlternateContent>
        <mc:AlternateContent xmlns:mc="http://schemas.openxmlformats.org/markup-compatibility/2006">
          <mc:Choice Requires="x14">
            <control shapeId="13561" r:id="rId252" name="Group Box 249">
              <controlPr defaultSize="0" autoFill="0" autoPict="0">
                <anchor moveWithCells="1" sizeWithCells="1">
                  <from>
                    <xdr:col>1</xdr:col>
                    <xdr:colOff>0</xdr:colOff>
                    <xdr:row>212</xdr:row>
                    <xdr:rowOff>0</xdr:rowOff>
                  </from>
                  <to>
                    <xdr:col>5</xdr:col>
                    <xdr:colOff>800100</xdr:colOff>
                    <xdr:row>213</xdr:row>
                    <xdr:rowOff>0</xdr:rowOff>
                  </to>
                </anchor>
              </controlPr>
            </control>
          </mc:Choice>
        </mc:AlternateContent>
        <mc:AlternateContent xmlns:mc="http://schemas.openxmlformats.org/markup-compatibility/2006">
          <mc:Choice Requires="x14">
            <control shapeId="13562" r:id="rId253" name="Option Button 250">
              <controlPr defaultSize="0" autoFill="0" autoLine="0" autoPict="0">
                <anchor moveWithCells="1" sizeWithCells="1">
                  <from>
                    <xdr:col>5</xdr:col>
                    <xdr:colOff>19050</xdr:colOff>
                    <xdr:row>212</xdr:row>
                    <xdr:rowOff>200025</xdr:rowOff>
                  </from>
                  <to>
                    <xdr:col>5</xdr:col>
                    <xdr:colOff>609600</xdr:colOff>
                    <xdr:row>212</xdr:row>
                    <xdr:rowOff>419100</xdr:rowOff>
                  </to>
                </anchor>
              </controlPr>
            </control>
          </mc:Choice>
        </mc:AlternateContent>
        <mc:AlternateContent xmlns:mc="http://schemas.openxmlformats.org/markup-compatibility/2006">
          <mc:Choice Requires="x14">
            <control shapeId="13563" r:id="rId254" name="Option Button 251">
              <controlPr defaultSize="0" autoFill="0" autoLine="0" autoPict="0">
                <anchor moveWithCells="1" sizeWithCells="1">
                  <from>
                    <xdr:col>1</xdr:col>
                    <xdr:colOff>514350</xdr:colOff>
                    <xdr:row>212</xdr:row>
                    <xdr:rowOff>200025</xdr:rowOff>
                  </from>
                  <to>
                    <xdr:col>1</xdr:col>
                    <xdr:colOff>923925</xdr:colOff>
                    <xdr:row>212</xdr:row>
                    <xdr:rowOff>419100</xdr:rowOff>
                  </to>
                </anchor>
              </controlPr>
            </control>
          </mc:Choice>
        </mc:AlternateContent>
        <mc:AlternateContent xmlns:mc="http://schemas.openxmlformats.org/markup-compatibility/2006">
          <mc:Choice Requires="x14">
            <control shapeId="13564" r:id="rId255" name="Option Button 252">
              <controlPr defaultSize="0" autoFill="0" autoLine="0" autoPict="0">
                <anchor moveWithCells="1" sizeWithCells="1">
                  <from>
                    <xdr:col>1</xdr:col>
                    <xdr:colOff>57150</xdr:colOff>
                    <xdr:row>212</xdr:row>
                    <xdr:rowOff>200025</xdr:rowOff>
                  </from>
                  <to>
                    <xdr:col>1</xdr:col>
                    <xdr:colOff>466725</xdr:colOff>
                    <xdr:row>212</xdr:row>
                    <xdr:rowOff>419100</xdr:rowOff>
                  </to>
                </anchor>
              </controlPr>
            </control>
          </mc:Choice>
        </mc:AlternateContent>
        <mc:AlternateContent xmlns:mc="http://schemas.openxmlformats.org/markup-compatibility/2006">
          <mc:Choice Requires="x14">
            <control shapeId="13566" r:id="rId256" name="Group Box 253">
              <controlPr defaultSize="0" autoFill="0" autoPict="0">
                <anchor moveWithCells="1" sizeWithCells="1">
                  <from>
                    <xdr:col>1</xdr:col>
                    <xdr:colOff>0</xdr:colOff>
                    <xdr:row>213</xdr:row>
                    <xdr:rowOff>0</xdr:rowOff>
                  </from>
                  <to>
                    <xdr:col>5</xdr:col>
                    <xdr:colOff>800100</xdr:colOff>
                    <xdr:row>214</xdr:row>
                    <xdr:rowOff>0</xdr:rowOff>
                  </to>
                </anchor>
              </controlPr>
            </control>
          </mc:Choice>
        </mc:AlternateContent>
        <mc:AlternateContent xmlns:mc="http://schemas.openxmlformats.org/markup-compatibility/2006">
          <mc:Choice Requires="x14">
            <control shapeId="13567" r:id="rId257" name="Option Button 254">
              <controlPr defaultSize="0" autoFill="0" autoLine="0" autoPict="0">
                <anchor moveWithCells="1" sizeWithCells="1">
                  <from>
                    <xdr:col>5</xdr:col>
                    <xdr:colOff>19050</xdr:colOff>
                    <xdr:row>213</xdr:row>
                    <xdr:rowOff>200025</xdr:rowOff>
                  </from>
                  <to>
                    <xdr:col>5</xdr:col>
                    <xdr:colOff>609600</xdr:colOff>
                    <xdr:row>213</xdr:row>
                    <xdr:rowOff>419100</xdr:rowOff>
                  </to>
                </anchor>
              </controlPr>
            </control>
          </mc:Choice>
        </mc:AlternateContent>
        <mc:AlternateContent xmlns:mc="http://schemas.openxmlformats.org/markup-compatibility/2006">
          <mc:Choice Requires="x14">
            <control shapeId="13605" r:id="rId258" name="Option Button 255">
              <controlPr defaultSize="0" autoFill="0" autoLine="0" autoPict="0">
                <anchor moveWithCells="1" sizeWithCells="1">
                  <from>
                    <xdr:col>1</xdr:col>
                    <xdr:colOff>514350</xdr:colOff>
                    <xdr:row>213</xdr:row>
                    <xdr:rowOff>200025</xdr:rowOff>
                  </from>
                  <to>
                    <xdr:col>1</xdr:col>
                    <xdr:colOff>923925</xdr:colOff>
                    <xdr:row>213</xdr:row>
                    <xdr:rowOff>419100</xdr:rowOff>
                  </to>
                </anchor>
              </controlPr>
            </control>
          </mc:Choice>
        </mc:AlternateContent>
        <mc:AlternateContent xmlns:mc="http://schemas.openxmlformats.org/markup-compatibility/2006">
          <mc:Choice Requires="x14">
            <control shapeId="13568" r:id="rId259" name="Option Button 256">
              <controlPr defaultSize="0" autoFill="0" autoLine="0" autoPict="0">
                <anchor moveWithCells="1" sizeWithCells="1">
                  <from>
                    <xdr:col>1</xdr:col>
                    <xdr:colOff>57150</xdr:colOff>
                    <xdr:row>213</xdr:row>
                    <xdr:rowOff>200025</xdr:rowOff>
                  </from>
                  <to>
                    <xdr:col>1</xdr:col>
                    <xdr:colOff>466725</xdr:colOff>
                    <xdr:row>213</xdr:row>
                    <xdr:rowOff>419100</xdr:rowOff>
                  </to>
                </anchor>
              </controlPr>
            </control>
          </mc:Choice>
        </mc:AlternateContent>
        <mc:AlternateContent xmlns:mc="http://schemas.openxmlformats.org/markup-compatibility/2006">
          <mc:Choice Requires="x14">
            <control shapeId="13570" r:id="rId260" name="Group Box 257">
              <controlPr defaultSize="0" autoFill="0" autoPict="0">
                <anchor moveWithCells="1" sizeWithCells="1">
                  <from>
                    <xdr:col>1</xdr:col>
                    <xdr:colOff>0</xdr:colOff>
                    <xdr:row>224</xdr:row>
                    <xdr:rowOff>0</xdr:rowOff>
                  </from>
                  <to>
                    <xdr:col>5</xdr:col>
                    <xdr:colOff>800100</xdr:colOff>
                    <xdr:row>225</xdr:row>
                    <xdr:rowOff>0</xdr:rowOff>
                  </to>
                </anchor>
              </controlPr>
            </control>
          </mc:Choice>
        </mc:AlternateContent>
        <mc:AlternateContent xmlns:mc="http://schemas.openxmlformats.org/markup-compatibility/2006">
          <mc:Choice Requires="x14">
            <control shapeId="13571" r:id="rId261" name="Option Button 258">
              <controlPr defaultSize="0" autoFill="0" autoLine="0" autoPict="0">
                <anchor moveWithCells="1" sizeWithCells="1">
                  <from>
                    <xdr:col>5</xdr:col>
                    <xdr:colOff>19050</xdr:colOff>
                    <xdr:row>224</xdr:row>
                    <xdr:rowOff>200025</xdr:rowOff>
                  </from>
                  <to>
                    <xdr:col>5</xdr:col>
                    <xdr:colOff>609600</xdr:colOff>
                    <xdr:row>224</xdr:row>
                    <xdr:rowOff>419100</xdr:rowOff>
                  </to>
                </anchor>
              </controlPr>
            </control>
          </mc:Choice>
        </mc:AlternateContent>
        <mc:AlternateContent xmlns:mc="http://schemas.openxmlformats.org/markup-compatibility/2006">
          <mc:Choice Requires="x14">
            <control shapeId="13572" r:id="rId262" name="Option Button 259">
              <controlPr defaultSize="0" autoFill="0" autoLine="0" autoPict="0">
                <anchor moveWithCells="1" sizeWithCells="1">
                  <from>
                    <xdr:col>1</xdr:col>
                    <xdr:colOff>514350</xdr:colOff>
                    <xdr:row>224</xdr:row>
                    <xdr:rowOff>200025</xdr:rowOff>
                  </from>
                  <to>
                    <xdr:col>1</xdr:col>
                    <xdr:colOff>923925</xdr:colOff>
                    <xdr:row>224</xdr:row>
                    <xdr:rowOff>419100</xdr:rowOff>
                  </to>
                </anchor>
              </controlPr>
            </control>
          </mc:Choice>
        </mc:AlternateContent>
        <mc:AlternateContent xmlns:mc="http://schemas.openxmlformats.org/markup-compatibility/2006">
          <mc:Choice Requires="x14">
            <control shapeId="13573" r:id="rId263" name="Option Button 260">
              <controlPr defaultSize="0" autoFill="0" autoLine="0" autoPict="0">
                <anchor moveWithCells="1" sizeWithCells="1">
                  <from>
                    <xdr:col>1</xdr:col>
                    <xdr:colOff>57150</xdr:colOff>
                    <xdr:row>224</xdr:row>
                    <xdr:rowOff>200025</xdr:rowOff>
                  </from>
                  <to>
                    <xdr:col>1</xdr:col>
                    <xdr:colOff>466725</xdr:colOff>
                    <xdr:row>224</xdr:row>
                    <xdr:rowOff>419100</xdr:rowOff>
                  </to>
                </anchor>
              </controlPr>
            </control>
          </mc:Choice>
        </mc:AlternateContent>
        <mc:AlternateContent xmlns:mc="http://schemas.openxmlformats.org/markup-compatibility/2006">
          <mc:Choice Requires="x14">
            <control shapeId="13575" r:id="rId264" name="Group Box 261">
              <controlPr defaultSize="0" autoFill="0" autoPict="0">
                <anchor moveWithCells="1" sizeWithCells="1">
                  <from>
                    <xdr:col>1</xdr:col>
                    <xdr:colOff>0</xdr:colOff>
                    <xdr:row>225</xdr:row>
                    <xdr:rowOff>0</xdr:rowOff>
                  </from>
                  <to>
                    <xdr:col>5</xdr:col>
                    <xdr:colOff>800100</xdr:colOff>
                    <xdr:row>226</xdr:row>
                    <xdr:rowOff>0</xdr:rowOff>
                  </to>
                </anchor>
              </controlPr>
            </control>
          </mc:Choice>
        </mc:AlternateContent>
        <mc:AlternateContent xmlns:mc="http://schemas.openxmlformats.org/markup-compatibility/2006">
          <mc:Choice Requires="x14">
            <control shapeId="13576" r:id="rId265" name="Option Button 262">
              <controlPr defaultSize="0" autoFill="0" autoLine="0" autoPict="0">
                <anchor moveWithCells="1" sizeWithCells="1">
                  <from>
                    <xdr:col>5</xdr:col>
                    <xdr:colOff>19050</xdr:colOff>
                    <xdr:row>225</xdr:row>
                    <xdr:rowOff>200025</xdr:rowOff>
                  </from>
                  <to>
                    <xdr:col>5</xdr:col>
                    <xdr:colOff>609600</xdr:colOff>
                    <xdr:row>225</xdr:row>
                    <xdr:rowOff>419100</xdr:rowOff>
                  </to>
                </anchor>
              </controlPr>
            </control>
          </mc:Choice>
        </mc:AlternateContent>
        <mc:AlternateContent xmlns:mc="http://schemas.openxmlformats.org/markup-compatibility/2006">
          <mc:Choice Requires="x14">
            <control shapeId="13577" r:id="rId266" name="Option Button 263">
              <controlPr defaultSize="0" autoFill="0" autoLine="0" autoPict="0">
                <anchor moveWithCells="1" sizeWithCells="1">
                  <from>
                    <xdr:col>1</xdr:col>
                    <xdr:colOff>514350</xdr:colOff>
                    <xdr:row>225</xdr:row>
                    <xdr:rowOff>200025</xdr:rowOff>
                  </from>
                  <to>
                    <xdr:col>1</xdr:col>
                    <xdr:colOff>923925</xdr:colOff>
                    <xdr:row>225</xdr:row>
                    <xdr:rowOff>419100</xdr:rowOff>
                  </to>
                </anchor>
              </controlPr>
            </control>
          </mc:Choice>
        </mc:AlternateContent>
        <mc:AlternateContent xmlns:mc="http://schemas.openxmlformats.org/markup-compatibility/2006">
          <mc:Choice Requires="x14">
            <control shapeId="13578" r:id="rId267" name="Option Button 264">
              <controlPr defaultSize="0" autoFill="0" autoLine="0" autoPict="0">
                <anchor moveWithCells="1" sizeWithCells="1">
                  <from>
                    <xdr:col>1</xdr:col>
                    <xdr:colOff>57150</xdr:colOff>
                    <xdr:row>225</xdr:row>
                    <xdr:rowOff>200025</xdr:rowOff>
                  </from>
                  <to>
                    <xdr:col>1</xdr:col>
                    <xdr:colOff>466725</xdr:colOff>
                    <xdr:row>225</xdr:row>
                    <xdr:rowOff>419100</xdr:rowOff>
                  </to>
                </anchor>
              </controlPr>
            </control>
          </mc:Choice>
        </mc:AlternateContent>
        <mc:AlternateContent xmlns:mc="http://schemas.openxmlformats.org/markup-compatibility/2006">
          <mc:Choice Requires="x14">
            <control shapeId="13580" r:id="rId268" name="Group Box 265">
              <controlPr defaultSize="0" autoFill="0" autoPict="0">
                <anchor moveWithCells="1" sizeWithCells="1">
                  <from>
                    <xdr:col>1</xdr:col>
                    <xdr:colOff>0</xdr:colOff>
                    <xdr:row>226</xdr:row>
                    <xdr:rowOff>0</xdr:rowOff>
                  </from>
                  <to>
                    <xdr:col>5</xdr:col>
                    <xdr:colOff>800100</xdr:colOff>
                    <xdr:row>227</xdr:row>
                    <xdr:rowOff>0</xdr:rowOff>
                  </to>
                </anchor>
              </controlPr>
            </control>
          </mc:Choice>
        </mc:AlternateContent>
        <mc:AlternateContent xmlns:mc="http://schemas.openxmlformats.org/markup-compatibility/2006">
          <mc:Choice Requires="x14">
            <control shapeId="13581" r:id="rId269" name="Option Button 266">
              <controlPr defaultSize="0" autoFill="0" autoLine="0" autoPict="0">
                <anchor moveWithCells="1" sizeWithCells="1">
                  <from>
                    <xdr:col>5</xdr:col>
                    <xdr:colOff>19050</xdr:colOff>
                    <xdr:row>226</xdr:row>
                    <xdr:rowOff>200025</xdr:rowOff>
                  </from>
                  <to>
                    <xdr:col>5</xdr:col>
                    <xdr:colOff>609600</xdr:colOff>
                    <xdr:row>226</xdr:row>
                    <xdr:rowOff>419100</xdr:rowOff>
                  </to>
                </anchor>
              </controlPr>
            </control>
          </mc:Choice>
        </mc:AlternateContent>
        <mc:AlternateContent xmlns:mc="http://schemas.openxmlformats.org/markup-compatibility/2006">
          <mc:Choice Requires="x14">
            <control shapeId="13582" r:id="rId270" name="Option Button 267">
              <controlPr defaultSize="0" autoFill="0" autoLine="0" autoPict="0">
                <anchor moveWithCells="1" sizeWithCells="1">
                  <from>
                    <xdr:col>1</xdr:col>
                    <xdr:colOff>514350</xdr:colOff>
                    <xdr:row>226</xdr:row>
                    <xdr:rowOff>200025</xdr:rowOff>
                  </from>
                  <to>
                    <xdr:col>1</xdr:col>
                    <xdr:colOff>923925</xdr:colOff>
                    <xdr:row>226</xdr:row>
                    <xdr:rowOff>419100</xdr:rowOff>
                  </to>
                </anchor>
              </controlPr>
            </control>
          </mc:Choice>
        </mc:AlternateContent>
        <mc:AlternateContent xmlns:mc="http://schemas.openxmlformats.org/markup-compatibility/2006">
          <mc:Choice Requires="x14">
            <control shapeId="13583" r:id="rId271" name="Option Button 268">
              <controlPr defaultSize="0" autoFill="0" autoLine="0" autoPict="0">
                <anchor moveWithCells="1" sizeWithCells="1">
                  <from>
                    <xdr:col>1</xdr:col>
                    <xdr:colOff>57150</xdr:colOff>
                    <xdr:row>226</xdr:row>
                    <xdr:rowOff>200025</xdr:rowOff>
                  </from>
                  <to>
                    <xdr:col>1</xdr:col>
                    <xdr:colOff>466725</xdr:colOff>
                    <xdr:row>226</xdr:row>
                    <xdr:rowOff>419100</xdr:rowOff>
                  </to>
                </anchor>
              </controlPr>
            </control>
          </mc:Choice>
        </mc:AlternateContent>
        <mc:AlternateContent xmlns:mc="http://schemas.openxmlformats.org/markup-compatibility/2006">
          <mc:Choice Requires="x14">
            <control shapeId="13585" r:id="rId272" name="Group Box 269">
              <controlPr defaultSize="0" autoFill="0" autoPict="0">
                <anchor moveWithCells="1" sizeWithCells="1">
                  <from>
                    <xdr:col>1</xdr:col>
                    <xdr:colOff>0</xdr:colOff>
                    <xdr:row>227</xdr:row>
                    <xdr:rowOff>0</xdr:rowOff>
                  </from>
                  <to>
                    <xdr:col>5</xdr:col>
                    <xdr:colOff>800100</xdr:colOff>
                    <xdr:row>228</xdr:row>
                    <xdr:rowOff>0</xdr:rowOff>
                  </to>
                </anchor>
              </controlPr>
            </control>
          </mc:Choice>
        </mc:AlternateContent>
        <mc:AlternateContent xmlns:mc="http://schemas.openxmlformats.org/markup-compatibility/2006">
          <mc:Choice Requires="x14">
            <control shapeId="13586" r:id="rId273" name="Option Button 270">
              <controlPr defaultSize="0" autoFill="0" autoLine="0" autoPict="0">
                <anchor moveWithCells="1" sizeWithCells="1">
                  <from>
                    <xdr:col>5</xdr:col>
                    <xdr:colOff>19050</xdr:colOff>
                    <xdr:row>227</xdr:row>
                    <xdr:rowOff>200025</xdr:rowOff>
                  </from>
                  <to>
                    <xdr:col>5</xdr:col>
                    <xdr:colOff>609600</xdr:colOff>
                    <xdr:row>227</xdr:row>
                    <xdr:rowOff>419100</xdr:rowOff>
                  </to>
                </anchor>
              </controlPr>
            </control>
          </mc:Choice>
        </mc:AlternateContent>
        <mc:AlternateContent xmlns:mc="http://schemas.openxmlformats.org/markup-compatibility/2006">
          <mc:Choice Requires="x14">
            <control shapeId="13587" r:id="rId274" name="Option Button 271">
              <controlPr defaultSize="0" autoFill="0" autoLine="0" autoPict="0">
                <anchor moveWithCells="1" sizeWithCells="1">
                  <from>
                    <xdr:col>1</xdr:col>
                    <xdr:colOff>514350</xdr:colOff>
                    <xdr:row>227</xdr:row>
                    <xdr:rowOff>200025</xdr:rowOff>
                  </from>
                  <to>
                    <xdr:col>1</xdr:col>
                    <xdr:colOff>923925</xdr:colOff>
                    <xdr:row>227</xdr:row>
                    <xdr:rowOff>419100</xdr:rowOff>
                  </to>
                </anchor>
              </controlPr>
            </control>
          </mc:Choice>
        </mc:AlternateContent>
        <mc:AlternateContent xmlns:mc="http://schemas.openxmlformats.org/markup-compatibility/2006">
          <mc:Choice Requires="x14">
            <control shapeId="13588" r:id="rId275" name="Option Button 272">
              <controlPr defaultSize="0" autoFill="0" autoLine="0" autoPict="0">
                <anchor moveWithCells="1" sizeWithCells="1">
                  <from>
                    <xdr:col>1</xdr:col>
                    <xdr:colOff>57150</xdr:colOff>
                    <xdr:row>227</xdr:row>
                    <xdr:rowOff>200025</xdr:rowOff>
                  </from>
                  <to>
                    <xdr:col>1</xdr:col>
                    <xdr:colOff>466725</xdr:colOff>
                    <xdr:row>227</xdr:row>
                    <xdr:rowOff>419100</xdr:rowOff>
                  </to>
                </anchor>
              </controlPr>
            </control>
          </mc:Choice>
        </mc:AlternateContent>
        <mc:AlternateContent xmlns:mc="http://schemas.openxmlformats.org/markup-compatibility/2006">
          <mc:Choice Requires="x14">
            <control shapeId="13590" r:id="rId276" name="Group Box 273">
              <controlPr defaultSize="0" autoFill="0" autoPict="0">
                <anchor moveWithCells="1" sizeWithCells="1">
                  <from>
                    <xdr:col>1</xdr:col>
                    <xdr:colOff>0</xdr:colOff>
                    <xdr:row>228</xdr:row>
                    <xdr:rowOff>0</xdr:rowOff>
                  </from>
                  <to>
                    <xdr:col>5</xdr:col>
                    <xdr:colOff>800100</xdr:colOff>
                    <xdr:row>229</xdr:row>
                    <xdr:rowOff>0</xdr:rowOff>
                  </to>
                </anchor>
              </controlPr>
            </control>
          </mc:Choice>
        </mc:AlternateContent>
        <mc:AlternateContent xmlns:mc="http://schemas.openxmlformats.org/markup-compatibility/2006">
          <mc:Choice Requires="x14">
            <control shapeId="13591" r:id="rId277" name="Option Button 274">
              <controlPr defaultSize="0" autoFill="0" autoLine="0" autoPict="0">
                <anchor moveWithCells="1" sizeWithCells="1">
                  <from>
                    <xdr:col>5</xdr:col>
                    <xdr:colOff>19050</xdr:colOff>
                    <xdr:row>228</xdr:row>
                    <xdr:rowOff>200025</xdr:rowOff>
                  </from>
                  <to>
                    <xdr:col>5</xdr:col>
                    <xdr:colOff>609600</xdr:colOff>
                    <xdr:row>228</xdr:row>
                    <xdr:rowOff>419100</xdr:rowOff>
                  </to>
                </anchor>
              </controlPr>
            </control>
          </mc:Choice>
        </mc:AlternateContent>
        <mc:AlternateContent xmlns:mc="http://schemas.openxmlformats.org/markup-compatibility/2006">
          <mc:Choice Requires="x14">
            <control shapeId="13592" r:id="rId278" name="Option Button 275">
              <controlPr defaultSize="0" autoFill="0" autoLine="0" autoPict="0">
                <anchor moveWithCells="1" sizeWithCells="1">
                  <from>
                    <xdr:col>1</xdr:col>
                    <xdr:colOff>514350</xdr:colOff>
                    <xdr:row>228</xdr:row>
                    <xdr:rowOff>200025</xdr:rowOff>
                  </from>
                  <to>
                    <xdr:col>1</xdr:col>
                    <xdr:colOff>923925</xdr:colOff>
                    <xdr:row>228</xdr:row>
                    <xdr:rowOff>419100</xdr:rowOff>
                  </to>
                </anchor>
              </controlPr>
            </control>
          </mc:Choice>
        </mc:AlternateContent>
        <mc:AlternateContent xmlns:mc="http://schemas.openxmlformats.org/markup-compatibility/2006">
          <mc:Choice Requires="x14">
            <control shapeId="13593" r:id="rId279" name="Option Button 276">
              <controlPr defaultSize="0" autoFill="0" autoLine="0" autoPict="0">
                <anchor moveWithCells="1" sizeWithCells="1">
                  <from>
                    <xdr:col>1</xdr:col>
                    <xdr:colOff>57150</xdr:colOff>
                    <xdr:row>228</xdr:row>
                    <xdr:rowOff>200025</xdr:rowOff>
                  </from>
                  <to>
                    <xdr:col>1</xdr:col>
                    <xdr:colOff>466725</xdr:colOff>
                    <xdr:row>228</xdr:row>
                    <xdr:rowOff>419100</xdr:rowOff>
                  </to>
                </anchor>
              </controlPr>
            </control>
          </mc:Choice>
        </mc:AlternateContent>
        <mc:AlternateContent xmlns:mc="http://schemas.openxmlformats.org/markup-compatibility/2006">
          <mc:Choice Requires="x14">
            <control shapeId="13595" r:id="rId280" name="Group Box 277">
              <controlPr defaultSize="0" autoFill="0" autoPict="0">
                <anchor moveWithCells="1" sizeWithCells="1">
                  <from>
                    <xdr:col>1</xdr:col>
                    <xdr:colOff>0</xdr:colOff>
                    <xdr:row>239</xdr:row>
                    <xdr:rowOff>0</xdr:rowOff>
                  </from>
                  <to>
                    <xdr:col>5</xdr:col>
                    <xdr:colOff>800100</xdr:colOff>
                    <xdr:row>240</xdr:row>
                    <xdr:rowOff>0</xdr:rowOff>
                  </to>
                </anchor>
              </controlPr>
            </control>
          </mc:Choice>
        </mc:AlternateContent>
        <mc:AlternateContent xmlns:mc="http://schemas.openxmlformats.org/markup-compatibility/2006">
          <mc:Choice Requires="x14">
            <control shapeId="13596" r:id="rId281" name="Option Button 278">
              <controlPr defaultSize="0" autoFill="0" autoLine="0" autoPict="0">
                <anchor moveWithCells="1" sizeWithCells="1">
                  <from>
                    <xdr:col>5</xdr:col>
                    <xdr:colOff>19050</xdr:colOff>
                    <xdr:row>239</xdr:row>
                    <xdr:rowOff>200025</xdr:rowOff>
                  </from>
                  <to>
                    <xdr:col>5</xdr:col>
                    <xdr:colOff>609600</xdr:colOff>
                    <xdr:row>239</xdr:row>
                    <xdr:rowOff>419100</xdr:rowOff>
                  </to>
                </anchor>
              </controlPr>
            </control>
          </mc:Choice>
        </mc:AlternateContent>
        <mc:AlternateContent xmlns:mc="http://schemas.openxmlformats.org/markup-compatibility/2006">
          <mc:Choice Requires="x14">
            <control shapeId="13597" r:id="rId282" name="Option Button 279">
              <controlPr defaultSize="0" autoFill="0" autoLine="0" autoPict="0">
                <anchor moveWithCells="1" sizeWithCells="1">
                  <from>
                    <xdr:col>1</xdr:col>
                    <xdr:colOff>514350</xdr:colOff>
                    <xdr:row>239</xdr:row>
                    <xdr:rowOff>200025</xdr:rowOff>
                  </from>
                  <to>
                    <xdr:col>1</xdr:col>
                    <xdr:colOff>923925</xdr:colOff>
                    <xdr:row>239</xdr:row>
                    <xdr:rowOff>419100</xdr:rowOff>
                  </to>
                </anchor>
              </controlPr>
            </control>
          </mc:Choice>
        </mc:AlternateContent>
        <mc:AlternateContent xmlns:mc="http://schemas.openxmlformats.org/markup-compatibility/2006">
          <mc:Choice Requires="x14">
            <control shapeId="13598" r:id="rId283" name="Option Button 280">
              <controlPr defaultSize="0" autoFill="0" autoLine="0" autoPict="0">
                <anchor moveWithCells="1" sizeWithCells="1">
                  <from>
                    <xdr:col>1</xdr:col>
                    <xdr:colOff>57150</xdr:colOff>
                    <xdr:row>239</xdr:row>
                    <xdr:rowOff>200025</xdr:rowOff>
                  </from>
                  <to>
                    <xdr:col>1</xdr:col>
                    <xdr:colOff>466725</xdr:colOff>
                    <xdr:row>239</xdr:row>
                    <xdr:rowOff>419100</xdr:rowOff>
                  </to>
                </anchor>
              </controlPr>
            </control>
          </mc:Choice>
        </mc:AlternateContent>
        <mc:AlternateContent xmlns:mc="http://schemas.openxmlformats.org/markup-compatibility/2006">
          <mc:Choice Requires="x14">
            <control shapeId="13600" r:id="rId284" name="Group Box 281">
              <controlPr defaultSize="0" autoFill="0" autoPict="0">
                <anchor moveWithCells="1" sizeWithCells="1">
                  <from>
                    <xdr:col>1</xdr:col>
                    <xdr:colOff>0</xdr:colOff>
                    <xdr:row>240</xdr:row>
                    <xdr:rowOff>0</xdr:rowOff>
                  </from>
                  <to>
                    <xdr:col>5</xdr:col>
                    <xdr:colOff>800100</xdr:colOff>
                    <xdr:row>241</xdr:row>
                    <xdr:rowOff>0</xdr:rowOff>
                  </to>
                </anchor>
              </controlPr>
            </control>
          </mc:Choice>
        </mc:AlternateContent>
        <mc:AlternateContent xmlns:mc="http://schemas.openxmlformats.org/markup-compatibility/2006">
          <mc:Choice Requires="x14">
            <control shapeId="13601" r:id="rId285" name="Option Button 282">
              <controlPr defaultSize="0" autoFill="0" autoLine="0" autoPict="0">
                <anchor moveWithCells="1" sizeWithCells="1">
                  <from>
                    <xdr:col>5</xdr:col>
                    <xdr:colOff>19050</xdr:colOff>
                    <xdr:row>240</xdr:row>
                    <xdr:rowOff>200025</xdr:rowOff>
                  </from>
                  <to>
                    <xdr:col>5</xdr:col>
                    <xdr:colOff>609600</xdr:colOff>
                    <xdr:row>240</xdr:row>
                    <xdr:rowOff>419100</xdr:rowOff>
                  </to>
                </anchor>
              </controlPr>
            </control>
          </mc:Choice>
        </mc:AlternateContent>
        <mc:AlternateContent xmlns:mc="http://schemas.openxmlformats.org/markup-compatibility/2006">
          <mc:Choice Requires="x14">
            <control shapeId="13602" r:id="rId286" name="Option Button 283">
              <controlPr defaultSize="0" autoFill="0" autoLine="0" autoPict="0">
                <anchor moveWithCells="1" sizeWithCells="1">
                  <from>
                    <xdr:col>1</xdr:col>
                    <xdr:colOff>514350</xdr:colOff>
                    <xdr:row>240</xdr:row>
                    <xdr:rowOff>200025</xdr:rowOff>
                  </from>
                  <to>
                    <xdr:col>1</xdr:col>
                    <xdr:colOff>923925</xdr:colOff>
                    <xdr:row>240</xdr:row>
                    <xdr:rowOff>419100</xdr:rowOff>
                  </to>
                </anchor>
              </controlPr>
            </control>
          </mc:Choice>
        </mc:AlternateContent>
        <mc:AlternateContent xmlns:mc="http://schemas.openxmlformats.org/markup-compatibility/2006">
          <mc:Choice Requires="x14">
            <control shapeId="13603" r:id="rId287" name="Option Button 284">
              <controlPr defaultSize="0" autoFill="0" autoLine="0" autoPict="0">
                <anchor moveWithCells="1" sizeWithCells="1">
                  <from>
                    <xdr:col>1</xdr:col>
                    <xdr:colOff>57150</xdr:colOff>
                    <xdr:row>240</xdr:row>
                    <xdr:rowOff>200025</xdr:rowOff>
                  </from>
                  <to>
                    <xdr:col>1</xdr:col>
                    <xdr:colOff>466725</xdr:colOff>
                    <xdr:row>240</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50"/>
  <sheetViews>
    <sheetView view="pageBreakPreview" zoomScale="50" zoomScaleNormal="85" zoomScaleSheetLayoutView="50" workbookViewId="0"/>
  </sheetViews>
  <sheetFormatPr defaultColWidth="9" defaultRowHeight="13.5" x14ac:dyDescent="0.15"/>
  <cols>
    <col min="1" max="1" width="3" style="108" customWidth="1"/>
    <col min="2" max="2" width="13.875" style="110" customWidth="1"/>
    <col min="3" max="3" width="59.125" style="110" customWidth="1"/>
    <col min="4" max="4" width="11.75" style="110" customWidth="1"/>
    <col min="5" max="5" width="9.5" style="110" customWidth="1"/>
    <col min="6" max="6" width="10.625" style="108" customWidth="1"/>
    <col min="7" max="7" width="9" style="108"/>
    <col min="8" max="8" width="21.625" style="108" customWidth="1"/>
    <col min="9" max="9" width="10.75" style="25" customWidth="1"/>
    <col min="10" max="10" width="21.25" style="27" bestFit="1" customWidth="1"/>
    <col min="11" max="11" width="9" style="109"/>
    <col min="12" max="16384" width="9" style="108"/>
  </cols>
  <sheetData>
    <row r="1" spans="1:20" ht="14.25" x14ac:dyDescent="0.15">
      <c r="A1" s="5" t="str">
        <f>"〔利用者保護：" &amp;  評価結果報告書!B23 &amp; "〕"</f>
        <v>〔利用者保護：認可外保育〕</v>
      </c>
      <c r="B1" s="4"/>
      <c r="C1" s="4"/>
      <c r="D1" s="4"/>
      <c r="E1" s="3"/>
      <c r="F1" s="137" t="s">
        <v>137</v>
      </c>
      <c r="H1" s="23"/>
      <c r="S1" s="108" t="s">
        <v>5</v>
      </c>
    </row>
    <row r="2" spans="1:20" ht="14.25" customHeight="1" x14ac:dyDescent="0.15">
      <c r="A2" s="1"/>
      <c r="B2" s="4"/>
      <c r="C2" s="4"/>
      <c r="F2" s="6" t="str">
        <f>"《事業所名： " &amp; 評価結果報告書!B24 &amp; "》"</f>
        <v>《事業所名： 》</v>
      </c>
      <c r="H2" s="25"/>
      <c r="S2" s="108" t="b">
        <v>0</v>
      </c>
    </row>
    <row r="3" spans="1:20" s="21" customFormat="1" ht="14.25" thickBot="1" x14ac:dyDescent="0.2">
      <c r="A3" s="114" t="s">
        <v>97</v>
      </c>
      <c r="B3" s="74" t="s">
        <v>92</v>
      </c>
      <c r="C3" s="22"/>
      <c r="D3" s="22"/>
      <c r="E3" s="22"/>
      <c r="F3" s="26"/>
      <c r="G3" s="26"/>
      <c r="H3" s="7"/>
      <c r="I3" s="54"/>
      <c r="J3" s="7"/>
      <c r="K3" s="7"/>
      <c r="L3" s="7"/>
      <c r="M3" s="75"/>
      <c r="N3" s="75"/>
      <c r="O3" s="75"/>
      <c r="P3" s="75"/>
      <c r="Q3" s="75"/>
      <c r="R3" s="75"/>
      <c r="S3" s="75"/>
      <c r="T3" s="75"/>
    </row>
    <row r="4" spans="1:20" s="11" customFormat="1" ht="17.25" customHeight="1" x14ac:dyDescent="0.15">
      <c r="A4" s="86"/>
      <c r="B4" s="281"/>
      <c r="C4" s="282"/>
      <c r="D4" s="282"/>
      <c r="E4" s="282"/>
      <c r="F4" s="283"/>
      <c r="G4" s="87"/>
      <c r="H4" s="88"/>
      <c r="I4" s="89"/>
      <c r="J4" s="7" t="s">
        <v>73</v>
      </c>
      <c r="K4" s="88"/>
      <c r="L4" s="88"/>
      <c r="M4" s="90"/>
      <c r="N4" s="90"/>
      <c r="O4" s="90"/>
      <c r="P4" s="90"/>
      <c r="Q4" s="90"/>
      <c r="R4" s="90"/>
      <c r="S4" s="75" t="b">
        <v>1</v>
      </c>
      <c r="T4" s="90"/>
    </row>
    <row r="5" spans="1:20" s="85" customFormat="1" ht="30" customHeight="1" thickBot="1" x14ac:dyDescent="0.2">
      <c r="A5" s="145"/>
      <c r="B5" s="284" t="s">
        <v>287</v>
      </c>
      <c r="C5" s="285"/>
      <c r="D5" s="286" t="s">
        <v>288</v>
      </c>
      <c r="E5" s="286"/>
      <c r="F5" s="146" t="str">
        <f>IF(COUNT(P9:Q23) &gt; 0,COUNT(P9:P23) &amp; "／" &amp; COUNT(P9:Q23),"")</f>
        <v/>
      </c>
      <c r="G5" s="80"/>
      <c r="H5" s="81"/>
      <c r="I5" s="82"/>
      <c r="J5" s="83" t="s">
        <v>74</v>
      </c>
      <c r="K5" s="81"/>
      <c r="L5" s="81"/>
      <c r="M5" s="84"/>
      <c r="N5" s="84"/>
      <c r="O5" s="84"/>
      <c r="P5" s="84"/>
      <c r="Q5" s="84"/>
      <c r="R5" s="84"/>
      <c r="S5" s="75" t="b">
        <v>0</v>
      </c>
      <c r="T5" s="84"/>
    </row>
    <row r="6" spans="1:20" s="21" customFormat="1" ht="14.25" thickTop="1" x14ac:dyDescent="0.15">
      <c r="A6" s="91">
        <v>1</v>
      </c>
      <c r="B6" s="92" t="s">
        <v>163</v>
      </c>
      <c r="C6" s="279" t="str">
        <f>IF((MIN(I9:I10)=0),"標準項目の「あり」「なし」を選択してください","")</f>
        <v>標準項目の「あり」「なし」を選択してください</v>
      </c>
      <c r="D6" s="279"/>
      <c r="E6" s="279"/>
      <c r="F6" s="280"/>
      <c r="H6" s="75"/>
      <c r="I6" s="54"/>
      <c r="J6" s="7" t="s">
        <v>75</v>
      </c>
      <c r="K6" s="7"/>
      <c r="L6" s="75"/>
      <c r="M6" s="75"/>
      <c r="N6" s="75"/>
      <c r="O6" s="75"/>
      <c r="P6" s="75"/>
      <c r="Q6" s="75"/>
      <c r="R6" s="75"/>
      <c r="S6" s="75" t="b">
        <v>1</v>
      </c>
      <c r="T6" s="75"/>
    </row>
    <row r="7" spans="1:20" s="96" customFormat="1" ht="37.5" customHeight="1" x14ac:dyDescent="0.15">
      <c r="A7" s="93" t="s">
        <v>68</v>
      </c>
      <c r="B7" s="266" t="s">
        <v>289</v>
      </c>
      <c r="C7" s="267"/>
      <c r="D7" s="268" t="str">
        <f xml:space="preserve"> "評点（" &amp; REPT("○",COUNT(P9:P10)) &amp; REPT("●",COUNT(Q9:Q10)) &amp; "）"</f>
        <v>評点（）</v>
      </c>
      <c r="E7" s="268"/>
      <c r="F7" s="113" t="str">
        <f>IF(COUNT(R9:R10)&gt;0,"・非該当" &amp; COUNT(R9:R10),"")</f>
        <v/>
      </c>
      <c r="G7" s="80"/>
      <c r="H7" s="94"/>
      <c r="I7" s="95" t="str">
        <f>IF(MIN(I9:I10)=0,"",IF(COUNT(P9:Q10)=0,"-",IF(COUNT(P9:Q10)=COUNT(P9:P10),"A",IF(COUNT(P9:P10)=0,"C","B"))))</f>
        <v/>
      </c>
      <c r="J7" s="7" t="s">
        <v>62</v>
      </c>
      <c r="K7" s="95">
        <v>1</v>
      </c>
      <c r="L7" s="94">
        <v>17492</v>
      </c>
      <c r="M7" s="94"/>
      <c r="N7" s="94"/>
      <c r="O7" s="94"/>
      <c r="P7" s="94"/>
      <c r="Q7" s="94"/>
      <c r="R7" s="94"/>
      <c r="S7" s="75" t="b">
        <v>0</v>
      </c>
      <c r="T7" s="94"/>
    </row>
    <row r="8" spans="1:20" s="21" customFormat="1" x14ac:dyDescent="0.15">
      <c r="A8" s="91"/>
      <c r="B8" s="107" t="s">
        <v>63</v>
      </c>
      <c r="C8" s="269" t="s">
        <v>64</v>
      </c>
      <c r="D8" s="270"/>
      <c r="E8" s="270"/>
      <c r="F8" s="271"/>
      <c r="H8" s="75"/>
      <c r="I8" s="54"/>
      <c r="J8" s="7" t="s">
        <v>65</v>
      </c>
      <c r="K8" s="7"/>
      <c r="L8" s="75"/>
      <c r="M8" s="75"/>
      <c r="N8" s="75"/>
      <c r="O8" s="75"/>
      <c r="P8" s="75"/>
      <c r="Q8" s="75"/>
      <c r="R8" s="75"/>
      <c r="S8" s="75" t="b">
        <v>0</v>
      </c>
      <c r="T8" s="75"/>
    </row>
    <row r="9" spans="1:20" s="21" customFormat="1" ht="37.5" customHeight="1" x14ac:dyDescent="0.15">
      <c r="A9" s="91"/>
      <c r="B9" s="97"/>
      <c r="C9" s="272" t="s">
        <v>290</v>
      </c>
      <c r="D9" s="273"/>
      <c r="E9" s="274"/>
      <c r="F9" s="98"/>
      <c r="G9" s="80"/>
      <c r="H9" s="75"/>
      <c r="I9" s="54">
        <v>0</v>
      </c>
      <c r="J9" s="7" t="s">
        <v>66</v>
      </c>
      <c r="K9" s="7">
        <v>1</v>
      </c>
      <c r="L9" s="75">
        <v>60210</v>
      </c>
      <c r="M9" s="75"/>
      <c r="N9" s="75"/>
      <c r="O9" s="75"/>
      <c r="P9" s="75" t="str">
        <f>IF(I9=3,1,"")</f>
        <v/>
      </c>
      <c r="Q9" s="75" t="str">
        <f>IF(I9=2,1,"")</f>
        <v/>
      </c>
      <c r="R9" s="75" t="str">
        <f>IF(I9=1,1,"")</f>
        <v/>
      </c>
      <c r="S9" s="75" t="b">
        <v>0</v>
      </c>
      <c r="T9" s="75"/>
    </row>
    <row r="10" spans="1:20" s="21" customFormat="1" ht="37.5" customHeight="1" thickBot="1" x14ac:dyDescent="0.2">
      <c r="A10" s="148"/>
      <c r="B10" s="149"/>
      <c r="C10" s="303" t="s">
        <v>291</v>
      </c>
      <c r="D10" s="304"/>
      <c r="E10" s="305"/>
      <c r="F10" s="150"/>
      <c r="G10" s="80"/>
      <c r="H10" s="75"/>
      <c r="I10" s="54">
        <v>0</v>
      </c>
      <c r="J10" s="7" t="s">
        <v>66</v>
      </c>
      <c r="K10" s="7">
        <v>2</v>
      </c>
      <c r="L10" s="75">
        <v>60211</v>
      </c>
      <c r="M10" s="75"/>
      <c r="N10" s="75"/>
      <c r="O10" s="75"/>
      <c r="P10" s="75" t="str">
        <f>IF(I10=3,1,"")</f>
        <v/>
      </c>
      <c r="Q10" s="75" t="str">
        <f>IF(I10=2,1,"")</f>
        <v/>
      </c>
      <c r="R10" s="75" t="str">
        <f>IF(I10=1,1,"")</f>
        <v/>
      </c>
      <c r="S10" s="75" t="b">
        <v>0</v>
      </c>
      <c r="T10" s="75"/>
    </row>
    <row r="11" spans="1:20" s="21" customFormat="1" ht="14.25" thickTop="1" x14ac:dyDescent="0.15">
      <c r="A11" s="91">
        <v>2</v>
      </c>
      <c r="B11" s="92" t="s">
        <v>177</v>
      </c>
      <c r="C11" s="279" t="str">
        <f>IF((MIN(I14:I15)=0),"標準項目の「あり」「なし」を選択してください","")</f>
        <v>標準項目の「あり」「なし」を選択してください</v>
      </c>
      <c r="D11" s="279"/>
      <c r="E11" s="279"/>
      <c r="F11" s="280"/>
      <c r="H11" s="75"/>
      <c r="I11" s="54"/>
      <c r="J11" s="7" t="s">
        <v>75</v>
      </c>
      <c r="K11" s="7"/>
      <c r="L11" s="75"/>
      <c r="M11" s="75"/>
      <c r="N11" s="75"/>
      <c r="O11" s="75"/>
      <c r="P11" s="75"/>
      <c r="Q11" s="75"/>
      <c r="R11" s="75"/>
      <c r="S11" s="75" t="b">
        <v>1</v>
      </c>
      <c r="T11" s="75"/>
    </row>
    <row r="12" spans="1:20" s="96" customFormat="1" ht="37.5" customHeight="1" x14ac:dyDescent="0.15">
      <c r="A12" s="93" t="s">
        <v>68</v>
      </c>
      <c r="B12" s="266" t="s">
        <v>292</v>
      </c>
      <c r="C12" s="267"/>
      <c r="D12" s="268" t="str">
        <f xml:space="preserve"> "評点（" &amp; REPT("○",COUNT(P14:P15)) &amp; REPT("●",COUNT(Q14:Q15)) &amp; "）"</f>
        <v>評点（）</v>
      </c>
      <c r="E12" s="268"/>
      <c r="F12" s="113" t="str">
        <f>IF(COUNT(R14:R15)&gt;0,"・非該当" &amp; COUNT(R14:R15),"")</f>
        <v/>
      </c>
      <c r="G12" s="80"/>
      <c r="H12" s="94"/>
      <c r="I12" s="95" t="str">
        <f>IF(MIN(I14:I15)=0,"",IF(COUNT(P14:Q15)=0,"-",IF(COUNT(P14:Q15)=COUNT(P14:P15),"A",IF(COUNT(P14:P15)=0,"C","B"))))</f>
        <v/>
      </c>
      <c r="J12" s="7" t="s">
        <v>62</v>
      </c>
      <c r="K12" s="95">
        <v>2</v>
      </c>
      <c r="L12" s="94">
        <v>17493</v>
      </c>
      <c r="M12" s="94"/>
      <c r="N12" s="94"/>
      <c r="O12" s="94"/>
      <c r="P12" s="94"/>
      <c r="Q12" s="94"/>
      <c r="R12" s="94"/>
      <c r="S12" s="75" t="b">
        <v>0</v>
      </c>
      <c r="T12" s="94"/>
    </row>
    <row r="13" spans="1:20" s="21" customFormat="1" x14ac:dyDescent="0.15">
      <c r="A13" s="91"/>
      <c r="B13" s="107" t="s">
        <v>63</v>
      </c>
      <c r="C13" s="269" t="s">
        <v>64</v>
      </c>
      <c r="D13" s="270"/>
      <c r="E13" s="270"/>
      <c r="F13" s="271"/>
      <c r="H13" s="75"/>
      <c r="I13" s="54"/>
      <c r="J13" s="7" t="s">
        <v>65</v>
      </c>
      <c r="K13" s="7"/>
      <c r="L13" s="75"/>
      <c r="M13" s="75"/>
      <c r="N13" s="75"/>
      <c r="O13" s="75"/>
      <c r="P13" s="75"/>
      <c r="Q13" s="75"/>
      <c r="R13" s="75"/>
      <c r="S13" s="75" t="b">
        <v>0</v>
      </c>
      <c r="T13" s="75"/>
    </row>
    <row r="14" spans="1:20" s="21" customFormat="1" ht="37.5" customHeight="1" x14ac:dyDescent="0.15">
      <c r="A14" s="91"/>
      <c r="B14" s="97"/>
      <c r="C14" s="272" t="s">
        <v>293</v>
      </c>
      <c r="D14" s="273"/>
      <c r="E14" s="274"/>
      <c r="F14" s="98"/>
      <c r="G14" s="80"/>
      <c r="H14" s="75"/>
      <c r="I14" s="54">
        <v>0</v>
      </c>
      <c r="J14" s="7" t="s">
        <v>66</v>
      </c>
      <c r="K14" s="7">
        <v>1</v>
      </c>
      <c r="L14" s="75">
        <v>60212</v>
      </c>
      <c r="M14" s="75"/>
      <c r="N14" s="75"/>
      <c r="O14" s="75"/>
      <c r="P14" s="75" t="str">
        <f>IF(I14=3,1,"")</f>
        <v/>
      </c>
      <c r="Q14" s="75" t="str">
        <f>IF(I14=2,1,"")</f>
        <v/>
      </c>
      <c r="R14" s="75" t="str">
        <f>IF(I14=1,1,"")</f>
        <v/>
      </c>
      <c r="S14" s="75" t="b">
        <v>0</v>
      </c>
      <c r="T14" s="75"/>
    </row>
    <row r="15" spans="1:20" s="21" customFormat="1" ht="37.5" customHeight="1" thickBot="1" x14ac:dyDescent="0.2">
      <c r="A15" s="148"/>
      <c r="B15" s="149"/>
      <c r="C15" s="303" t="s">
        <v>294</v>
      </c>
      <c r="D15" s="304"/>
      <c r="E15" s="305"/>
      <c r="F15" s="150"/>
      <c r="G15" s="80"/>
      <c r="H15" s="75"/>
      <c r="I15" s="54">
        <v>0</v>
      </c>
      <c r="J15" s="7" t="s">
        <v>66</v>
      </c>
      <c r="K15" s="7">
        <v>2</v>
      </c>
      <c r="L15" s="75">
        <v>60213</v>
      </c>
      <c r="M15" s="75"/>
      <c r="N15" s="75"/>
      <c r="O15" s="75"/>
      <c r="P15" s="75" t="str">
        <f>IF(I15=3,1,"")</f>
        <v/>
      </c>
      <c r="Q15" s="75" t="str">
        <f>IF(I15=2,1,"")</f>
        <v/>
      </c>
      <c r="R15" s="75" t="str">
        <f>IF(I15=1,1,"")</f>
        <v/>
      </c>
      <c r="S15" s="75" t="b">
        <v>0</v>
      </c>
      <c r="T15" s="75"/>
    </row>
    <row r="16" spans="1:20" s="21" customFormat="1" ht="14.25" thickTop="1" x14ac:dyDescent="0.15">
      <c r="A16" s="91">
        <v>3</v>
      </c>
      <c r="B16" s="92" t="s">
        <v>195</v>
      </c>
      <c r="C16" s="279" t="str">
        <f>IF((MIN(I19:I23)=0),"標準項目の「あり」「なし」を選択してください","")</f>
        <v>標準項目の「あり」「なし」を選択してください</v>
      </c>
      <c r="D16" s="279"/>
      <c r="E16" s="279"/>
      <c r="F16" s="280"/>
      <c r="H16" s="75"/>
      <c r="I16" s="54"/>
      <c r="J16" s="7" t="s">
        <v>75</v>
      </c>
      <c r="K16" s="7"/>
      <c r="L16" s="75"/>
      <c r="M16" s="75"/>
      <c r="N16" s="75"/>
      <c r="O16" s="75"/>
      <c r="P16" s="75"/>
      <c r="Q16" s="75"/>
      <c r="R16" s="75"/>
      <c r="S16" s="75" t="b">
        <v>1</v>
      </c>
      <c r="T16" s="75"/>
    </row>
    <row r="17" spans="1:20" s="96" customFormat="1" ht="37.5" customHeight="1" x14ac:dyDescent="0.15">
      <c r="A17" s="93" t="s">
        <v>68</v>
      </c>
      <c r="B17" s="266" t="s">
        <v>295</v>
      </c>
      <c r="C17" s="267"/>
      <c r="D17" s="268" t="str">
        <f xml:space="preserve"> "評点（" &amp; REPT("○",COUNT(P19:P23)) &amp; REPT("●",COUNT(Q19:Q23)) &amp; "）"</f>
        <v>評点（）</v>
      </c>
      <c r="E17" s="268"/>
      <c r="F17" s="113" t="str">
        <f>IF(COUNT(R19:R23)&gt;0,"・非該当" &amp; COUNT(R19:R23),"")</f>
        <v/>
      </c>
      <c r="G17" s="80"/>
      <c r="H17" s="94"/>
      <c r="I17" s="95" t="str">
        <f>IF(MIN(I19:I23)=0,"",IF(COUNT(P19:Q23)=0,"-",IF(COUNT(P19:Q23)=COUNT(P19:P23),"A",IF(COUNT(P19:P23)=0,"C","B"))))</f>
        <v/>
      </c>
      <c r="J17" s="7" t="s">
        <v>62</v>
      </c>
      <c r="K17" s="95">
        <v>3</v>
      </c>
      <c r="L17" s="94">
        <v>17494</v>
      </c>
      <c r="M17" s="94"/>
      <c r="N17" s="94"/>
      <c r="O17" s="94"/>
      <c r="P17" s="94"/>
      <c r="Q17" s="94"/>
      <c r="R17" s="94"/>
      <c r="S17" s="75" t="b">
        <v>0</v>
      </c>
      <c r="T17" s="94"/>
    </row>
    <row r="18" spans="1:20" s="21" customFormat="1" x14ac:dyDescent="0.15">
      <c r="A18" s="91"/>
      <c r="B18" s="107" t="s">
        <v>63</v>
      </c>
      <c r="C18" s="269" t="s">
        <v>64</v>
      </c>
      <c r="D18" s="270"/>
      <c r="E18" s="270"/>
      <c r="F18" s="271"/>
      <c r="H18" s="75"/>
      <c r="I18" s="54"/>
      <c r="J18" s="7" t="s">
        <v>65</v>
      </c>
      <c r="K18" s="7"/>
      <c r="L18" s="75"/>
      <c r="M18" s="75"/>
      <c r="N18" s="75"/>
      <c r="O18" s="75"/>
      <c r="P18" s="75"/>
      <c r="Q18" s="75"/>
      <c r="R18" s="75"/>
      <c r="S18" s="75" t="b">
        <v>0</v>
      </c>
      <c r="T18" s="75"/>
    </row>
    <row r="19" spans="1:20" s="21" customFormat="1" ht="37.5" customHeight="1" x14ac:dyDescent="0.15">
      <c r="A19" s="91"/>
      <c r="B19" s="97"/>
      <c r="C19" s="272" t="s">
        <v>296</v>
      </c>
      <c r="D19" s="273"/>
      <c r="E19" s="274"/>
      <c r="F19" s="98"/>
      <c r="G19" s="80"/>
      <c r="H19" s="75"/>
      <c r="I19" s="54">
        <v>0</v>
      </c>
      <c r="J19" s="7" t="s">
        <v>66</v>
      </c>
      <c r="K19" s="7">
        <v>1</v>
      </c>
      <c r="L19" s="75">
        <v>60214</v>
      </c>
      <c r="M19" s="75"/>
      <c r="N19" s="75"/>
      <c r="O19" s="75"/>
      <c r="P19" s="75" t="str">
        <f>IF(I19=3,1,"")</f>
        <v/>
      </c>
      <c r="Q19" s="75" t="str">
        <f>IF(I19=2,1,"")</f>
        <v/>
      </c>
      <c r="R19" s="75" t="str">
        <f>IF(I19=1,1,"")</f>
        <v/>
      </c>
      <c r="S19" s="75" t="b">
        <v>0</v>
      </c>
      <c r="T19" s="75"/>
    </row>
    <row r="20" spans="1:20" s="21" customFormat="1" ht="37.5" customHeight="1" x14ac:dyDescent="0.15">
      <c r="A20" s="91"/>
      <c r="B20" s="97"/>
      <c r="C20" s="272" t="s">
        <v>297</v>
      </c>
      <c r="D20" s="273"/>
      <c r="E20" s="274"/>
      <c r="F20" s="98"/>
      <c r="G20" s="80"/>
      <c r="H20" s="75"/>
      <c r="I20" s="54">
        <v>0</v>
      </c>
      <c r="J20" s="7" t="s">
        <v>66</v>
      </c>
      <c r="K20" s="7">
        <v>2</v>
      </c>
      <c r="L20" s="75">
        <v>60215</v>
      </c>
      <c r="M20" s="75"/>
      <c r="N20" s="75"/>
      <c r="O20" s="75"/>
      <c r="P20" s="75" t="str">
        <f>IF(I20=3,1,"")</f>
        <v/>
      </c>
      <c r="Q20" s="75" t="str">
        <f>IF(I20=2,1,"")</f>
        <v/>
      </c>
      <c r="R20" s="75" t="str">
        <f>IF(I20=1,1,"")</f>
        <v/>
      </c>
      <c r="S20" s="75" t="b">
        <v>0</v>
      </c>
      <c r="T20" s="75"/>
    </row>
    <row r="21" spans="1:20" s="21" customFormat="1" ht="37.5" customHeight="1" x14ac:dyDescent="0.15">
      <c r="A21" s="91"/>
      <c r="B21" s="97"/>
      <c r="C21" s="272" t="s">
        <v>298</v>
      </c>
      <c r="D21" s="273"/>
      <c r="E21" s="274"/>
      <c r="F21" s="98"/>
      <c r="G21" s="80"/>
      <c r="H21" s="75"/>
      <c r="I21" s="54">
        <v>0</v>
      </c>
      <c r="J21" s="7" t="s">
        <v>66</v>
      </c>
      <c r="K21" s="7">
        <v>3</v>
      </c>
      <c r="L21" s="75">
        <v>60216</v>
      </c>
      <c r="M21" s="75"/>
      <c r="N21" s="75"/>
      <c r="O21" s="75"/>
      <c r="P21" s="75" t="str">
        <f>IF(I21=3,1,"")</f>
        <v/>
      </c>
      <c r="Q21" s="75" t="str">
        <f>IF(I21=2,1,"")</f>
        <v/>
      </c>
      <c r="R21" s="75" t="str">
        <f>IF(I21=1,1,"")</f>
        <v/>
      </c>
      <c r="S21" s="75" t="b">
        <v>0</v>
      </c>
      <c r="T21" s="75"/>
    </row>
    <row r="22" spans="1:20" s="21" customFormat="1" ht="37.5" customHeight="1" x14ac:dyDescent="0.15">
      <c r="A22" s="91"/>
      <c r="B22" s="97"/>
      <c r="C22" s="272" t="s">
        <v>299</v>
      </c>
      <c r="D22" s="273"/>
      <c r="E22" s="274"/>
      <c r="F22" s="98"/>
      <c r="G22" s="80"/>
      <c r="H22" s="75"/>
      <c r="I22" s="54">
        <v>0</v>
      </c>
      <c r="J22" s="7" t="s">
        <v>66</v>
      </c>
      <c r="K22" s="7">
        <v>4</v>
      </c>
      <c r="L22" s="75">
        <v>60217</v>
      </c>
      <c r="M22" s="75"/>
      <c r="N22" s="75"/>
      <c r="O22" s="75"/>
      <c r="P22" s="75" t="str">
        <f>IF(I22=3,1,"")</f>
        <v/>
      </c>
      <c r="Q22" s="75" t="str">
        <f>IF(I22=2,1,"")</f>
        <v/>
      </c>
      <c r="R22" s="75" t="str">
        <f>IF(I22=1,1,"")</f>
        <v/>
      </c>
      <c r="S22" s="75" t="b">
        <v>0</v>
      </c>
      <c r="T22" s="75"/>
    </row>
    <row r="23" spans="1:20" s="21" customFormat="1" ht="37.5" customHeight="1" thickBot="1" x14ac:dyDescent="0.2">
      <c r="A23" s="147"/>
      <c r="B23" s="152"/>
      <c r="C23" s="300" t="s">
        <v>300</v>
      </c>
      <c r="D23" s="301"/>
      <c r="E23" s="302"/>
      <c r="F23" s="153"/>
      <c r="G23" s="80"/>
      <c r="H23" s="75"/>
      <c r="I23" s="54">
        <v>0</v>
      </c>
      <c r="J23" s="7" t="s">
        <v>66</v>
      </c>
      <c r="K23" s="7">
        <v>5</v>
      </c>
      <c r="L23" s="75">
        <v>60218</v>
      </c>
      <c r="M23" s="75"/>
      <c r="N23" s="75"/>
      <c r="O23" s="75"/>
      <c r="P23" s="75" t="str">
        <f>IF(I23=3,1,"")</f>
        <v/>
      </c>
      <c r="Q23" s="75" t="str">
        <f>IF(I23=2,1,"")</f>
        <v/>
      </c>
      <c r="R23" s="75" t="str">
        <f>IF(I23=1,1,"")</f>
        <v/>
      </c>
      <c r="S23" s="75" t="b">
        <v>0</v>
      </c>
      <c r="T23" s="75"/>
    </row>
    <row r="24" spans="1:20" s="21" customFormat="1" ht="20.25" customHeight="1" x14ac:dyDescent="0.15">
      <c r="A24" s="151"/>
      <c r="B24" s="296" t="s">
        <v>301</v>
      </c>
      <c r="C24" s="297"/>
      <c r="D24" s="298" t="str">
        <f>IF(AND(LEN(HGcase1_3)&lt;&gt;0,COUNT(R18:R23)=5),HGcheckB_3,(IF(LEN(HGcheckA_3)&lt;&gt;0,HGcheckA_3, HGcheckB_3)))</f>
        <v>入力してください</v>
      </c>
      <c r="E24" s="298"/>
      <c r="F24" s="299"/>
      <c r="H24" s="75"/>
      <c r="I24" s="54"/>
      <c r="J24" s="7" t="s">
        <v>67</v>
      </c>
      <c r="K24" s="7"/>
      <c r="L24" s="75"/>
      <c r="M24" s="75"/>
      <c r="N24" s="75"/>
      <c r="O24" s="75"/>
      <c r="P24" s="75"/>
      <c r="Q24" s="75"/>
      <c r="R24" s="75"/>
      <c r="S24" s="75" t="b">
        <v>1</v>
      </c>
      <c r="T24" s="75"/>
    </row>
    <row r="25" spans="1:20" s="103" customFormat="1" ht="21" customHeight="1" x14ac:dyDescent="0.15">
      <c r="A25" s="105"/>
      <c r="B25" s="253"/>
      <c r="C25" s="254"/>
      <c r="D25" s="254"/>
      <c r="E25" s="254"/>
      <c r="F25" s="255"/>
      <c r="G25" s="2" t="str">
        <f>IF(LEN(B25)=0,"",IF(40-LEN(B25)&gt;0,"残り" &amp; 40-LEN(B25) &amp; "文字",IF(40-LEN(B25)=0,"","文字数がオーバーしています")))</f>
        <v/>
      </c>
      <c r="H25" s="100"/>
      <c r="I25" s="101"/>
      <c r="J25" s="7" t="s">
        <v>85</v>
      </c>
      <c r="K25" s="100"/>
      <c r="L25" s="100"/>
      <c r="M25" s="102"/>
      <c r="N25" s="102"/>
      <c r="O25" s="102"/>
      <c r="P25" s="102"/>
      <c r="Q25" s="102"/>
      <c r="R25" s="102"/>
      <c r="S25" s="75" t="b">
        <v>0</v>
      </c>
      <c r="T25" s="102"/>
    </row>
    <row r="26" spans="1:20" s="103" customFormat="1" ht="65.099999999999994" customHeight="1" x14ac:dyDescent="0.15">
      <c r="A26" s="106"/>
      <c r="B26" s="256"/>
      <c r="C26" s="257"/>
      <c r="D26" s="257"/>
      <c r="E26" s="257"/>
      <c r="F26" s="258"/>
      <c r="G26" s="2" t="str">
        <f>IF(LEN(B26)=0,"",IF(256-LEN(B26)&gt;0,"残り" &amp; 256-LEN(B26) &amp; "文字",IF(256-LEN(B26)=0,"","文字数がオーバーしています")))</f>
        <v/>
      </c>
      <c r="H26" s="100"/>
      <c r="I26" s="101"/>
      <c r="J26" s="7" t="s">
        <v>88</v>
      </c>
      <c r="K26" s="100"/>
      <c r="L26" s="100"/>
      <c r="M26" s="102"/>
      <c r="N26" s="102"/>
      <c r="O26" s="102"/>
      <c r="P26" s="102"/>
      <c r="Q26" s="102"/>
      <c r="R26" s="102"/>
      <c r="S26" s="75" t="b">
        <v>0</v>
      </c>
      <c r="T26" s="102"/>
    </row>
    <row r="27" spans="1:20" s="103" customFormat="1" ht="21" customHeight="1" x14ac:dyDescent="0.15">
      <c r="A27" s="106"/>
      <c r="B27" s="259"/>
      <c r="C27" s="260"/>
      <c r="D27" s="260"/>
      <c r="E27" s="260"/>
      <c r="F27" s="261"/>
      <c r="G27" s="2" t="str">
        <f>IF(LEN(B27)=0,"",IF(40-LEN(B27)&gt;0,"残り" &amp; 40-LEN(B27) &amp; "文字",IF(40-LEN(B27)=0,"","文字数がオーバーしています")))</f>
        <v/>
      </c>
      <c r="H27" s="100"/>
      <c r="I27" s="101"/>
      <c r="J27" s="7" t="s">
        <v>86</v>
      </c>
      <c r="K27" s="100"/>
      <c r="L27" s="100"/>
      <c r="M27" s="102"/>
      <c r="N27" s="102"/>
      <c r="O27" s="102"/>
      <c r="P27" s="102"/>
      <c r="Q27" s="102"/>
      <c r="R27" s="102"/>
      <c r="S27" s="75" t="b">
        <v>0</v>
      </c>
      <c r="T27" s="102"/>
    </row>
    <row r="28" spans="1:20" s="103" customFormat="1" ht="65.099999999999994" customHeight="1" x14ac:dyDescent="0.15">
      <c r="A28" s="106"/>
      <c r="B28" s="262"/>
      <c r="C28" s="262"/>
      <c r="D28" s="262"/>
      <c r="E28" s="262"/>
      <c r="F28" s="263"/>
      <c r="G28" s="2" t="str">
        <f>IF(LEN(B28)=0,"",IF(256-LEN(B28)&gt;0,"残り" &amp; 256-LEN(B28) &amp; "文字",IF(256-LEN(B28)=0,"","文字数がオーバーしています")))</f>
        <v/>
      </c>
      <c r="H28" s="100"/>
      <c r="I28" s="101"/>
      <c r="J28" s="7" t="s">
        <v>89</v>
      </c>
      <c r="K28" s="100"/>
      <c r="L28" s="100"/>
      <c r="M28" s="102"/>
      <c r="N28" s="102"/>
      <c r="O28" s="102"/>
      <c r="P28" s="102"/>
      <c r="Q28" s="102"/>
      <c r="R28" s="102"/>
      <c r="S28" s="75" t="b">
        <v>0</v>
      </c>
      <c r="T28" s="102"/>
    </row>
    <row r="29" spans="1:20" s="103" customFormat="1" ht="21" customHeight="1" x14ac:dyDescent="0.15">
      <c r="A29" s="106"/>
      <c r="B29" s="259"/>
      <c r="C29" s="260"/>
      <c r="D29" s="260"/>
      <c r="E29" s="260"/>
      <c r="F29" s="261"/>
      <c r="G29" s="2" t="str">
        <f>IF(LEN(B29)=0,"",IF(40-LEN(B29)&gt;0,"残り" &amp; 40-LEN(B29) &amp; "文字",IF(40-LEN(B29)=0,"","文字数がオーバーしています")))</f>
        <v/>
      </c>
      <c r="H29" s="100"/>
      <c r="I29" s="101"/>
      <c r="J29" s="7" t="s">
        <v>87</v>
      </c>
      <c r="K29" s="100"/>
      <c r="L29" s="100"/>
      <c r="M29" s="102"/>
      <c r="N29" s="102"/>
      <c r="O29" s="102"/>
      <c r="P29" s="102"/>
      <c r="Q29" s="102"/>
      <c r="R29" s="102"/>
      <c r="S29" s="75" t="b">
        <v>0</v>
      </c>
      <c r="T29" s="102"/>
    </row>
    <row r="30" spans="1:20" s="103" customFormat="1" ht="65.099999999999994" customHeight="1" thickBot="1" x14ac:dyDescent="0.2">
      <c r="A30" s="104"/>
      <c r="B30" s="264"/>
      <c r="C30" s="264"/>
      <c r="D30" s="264"/>
      <c r="E30" s="264"/>
      <c r="F30" s="265"/>
      <c r="G30" s="2" t="str">
        <f>IF(LEN(B30)=0,"",IF(256-LEN(B30)&gt;0,"残り" &amp; 256-LEN(B30) &amp; "文字",IF(256-LEN(B30)=0,"","文字数がオーバーしています")))</f>
        <v/>
      </c>
      <c r="H30" s="100"/>
      <c r="I30" s="101"/>
      <c r="J30" s="7" t="s">
        <v>90</v>
      </c>
      <c r="K30" s="100"/>
      <c r="L30" s="100"/>
      <c r="M30" s="102"/>
      <c r="N30" s="102"/>
      <c r="O30" s="102"/>
      <c r="P30" s="102"/>
      <c r="Q30" s="102"/>
      <c r="R30" s="102"/>
      <c r="S30" s="75" t="b">
        <v>0</v>
      </c>
      <c r="T30" s="102"/>
    </row>
    <row r="31" spans="1:20" ht="14.25" thickTop="1" x14ac:dyDescent="0.15">
      <c r="F31" s="111"/>
      <c r="G31" s="111"/>
      <c r="H31" s="111"/>
      <c r="I31" s="29"/>
      <c r="J31" s="28"/>
      <c r="L31" s="111"/>
    </row>
    <row r="32" spans="1:20" x14ac:dyDescent="0.15">
      <c r="F32" s="111"/>
      <c r="G32" s="111"/>
      <c r="H32" s="111"/>
      <c r="I32" s="29"/>
      <c r="J32" s="28"/>
      <c r="L32" s="111"/>
    </row>
    <row r="33" spans="6:12" x14ac:dyDescent="0.15">
      <c r="F33" s="111"/>
      <c r="G33" s="111"/>
      <c r="H33" s="111"/>
      <c r="I33" s="29"/>
      <c r="J33" s="28"/>
      <c r="L33" s="111"/>
    </row>
    <row r="34" spans="6:12" x14ac:dyDescent="0.15">
      <c r="F34" s="111"/>
      <c r="G34" s="111"/>
      <c r="H34" s="111"/>
      <c r="I34" s="29"/>
      <c r="J34" s="28"/>
      <c r="L34" s="111"/>
    </row>
    <row r="35" spans="6:12" x14ac:dyDescent="0.15">
      <c r="F35" s="111"/>
      <c r="G35" s="111"/>
      <c r="H35" s="111"/>
      <c r="I35" s="29"/>
      <c r="J35" s="28"/>
      <c r="L35" s="111"/>
    </row>
    <row r="36" spans="6:12" x14ac:dyDescent="0.15">
      <c r="F36" s="111"/>
      <c r="G36" s="111"/>
      <c r="H36" s="111"/>
      <c r="I36" s="29"/>
      <c r="J36" s="28"/>
      <c r="L36" s="111"/>
    </row>
    <row r="37" spans="6:12" x14ac:dyDescent="0.15">
      <c r="F37" s="111"/>
      <c r="G37" s="111"/>
      <c r="H37" s="111"/>
      <c r="I37" s="29"/>
      <c r="J37" s="28"/>
      <c r="L37" s="111"/>
    </row>
    <row r="38" spans="6:12" x14ac:dyDescent="0.15">
      <c r="F38" s="111"/>
      <c r="G38" s="111"/>
      <c r="H38" s="111"/>
      <c r="I38" s="29"/>
      <c r="J38" s="28"/>
      <c r="L38" s="111"/>
    </row>
    <row r="39" spans="6:12" x14ac:dyDescent="0.15">
      <c r="F39" s="111"/>
      <c r="G39" s="111"/>
      <c r="H39" s="111"/>
      <c r="I39" s="29"/>
      <c r="J39" s="28"/>
      <c r="L39" s="111"/>
    </row>
    <row r="40" spans="6:12" x14ac:dyDescent="0.15">
      <c r="F40" s="111"/>
      <c r="G40" s="111"/>
      <c r="H40" s="111"/>
      <c r="I40" s="29"/>
      <c r="J40" s="28"/>
      <c r="L40" s="111"/>
    </row>
    <row r="41" spans="6:12" x14ac:dyDescent="0.15">
      <c r="F41" s="111"/>
      <c r="G41" s="111"/>
      <c r="H41" s="111"/>
      <c r="I41" s="29"/>
      <c r="J41" s="28"/>
      <c r="L41" s="111"/>
    </row>
    <row r="42" spans="6:12" x14ac:dyDescent="0.15">
      <c r="F42" s="111"/>
      <c r="G42" s="111"/>
      <c r="H42" s="111"/>
      <c r="I42" s="29"/>
      <c r="J42" s="28"/>
      <c r="L42" s="111"/>
    </row>
    <row r="43" spans="6:12" x14ac:dyDescent="0.15">
      <c r="F43" s="111"/>
      <c r="G43" s="111"/>
      <c r="H43" s="111"/>
      <c r="I43" s="29"/>
      <c r="J43" s="28"/>
      <c r="L43" s="111"/>
    </row>
    <row r="44" spans="6:12" x14ac:dyDescent="0.15">
      <c r="F44" s="111"/>
      <c r="G44" s="111"/>
      <c r="H44" s="111"/>
      <c r="I44" s="29"/>
      <c r="J44" s="28"/>
      <c r="L44" s="111"/>
    </row>
    <row r="45" spans="6:12" x14ac:dyDescent="0.15">
      <c r="F45" s="111"/>
      <c r="G45" s="111"/>
      <c r="H45" s="111"/>
      <c r="I45" s="29"/>
      <c r="J45" s="28"/>
      <c r="L45" s="111"/>
    </row>
    <row r="46" spans="6:12" x14ac:dyDescent="0.15">
      <c r="F46" s="111"/>
      <c r="G46" s="111"/>
      <c r="H46" s="111"/>
      <c r="I46" s="29"/>
      <c r="J46" s="28"/>
      <c r="L46" s="111"/>
    </row>
    <row r="47" spans="6:12" x14ac:dyDescent="0.15">
      <c r="F47" s="111"/>
      <c r="G47" s="111"/>
      <c r="H47" s="111"/>
      <c r="I47" s="29"/>
      <c r="J47" s="28"/>
      <c r="L47" s="111"/>
    </row>
    <row r="48" spans="6:12" x14ac:dyDescent="0.15">
      <c r="F48" s="111"/>
      <c r="G48" s="111"/>
      <c r="H48" s="111"/>
      <c r="I48" s="29"/>
      <c r="J48" s="28"/>
      <c r="L48" s="111"/>
    </row>
    <row r="49" spans="6:12" x14ac:dyDescent="0.15">
      <c r="F49" s="111"/>
      <c r="G49" s="111"/>
      <c r="H49" s="111"/>
      <c r="I49" s="29"/>
      <c r="J49" s="28"/>
      <c r="L49" s="111"/>
    </row>
    <row r="50" spans="6:12" x14ac:dyDescent="0.15">
      <c r="F50" s="111"/>
      <c r="G50" s="111"/>
      <c r="H50" s="111"/>
      <c r="I50" s="29"/>
      <c r="J50" s="28"/>
      <c r="L50" s="111"/>
    </row>
    <row r="51" spans="6:12" x14ac:dyDescent="0.15">
      <c r="F51" s="111"/>
      <c r="G51" s="111"/>
      <c r="H51" s="111"/>
      <c r="I51" s="29"/>
      <c r="J51" s="28"/>
      <c r="L51" s="111"/>
    </row>
    <row r="52" spans="6:12" x14ac:dyDescent="0.15">
      <c r="F52" s="111"/>
      <c r="G52" s="111"/>
      <c r="H52" s="111"/>
      <c r="I52" s="29"/>
      <c r="J52" s="28"/>
      <c r="L52" s="111"/>
    </row>
    <row r="53" spans="6:12" x14ac:dyDescent="0.15">
      <c r="F53" s="111"/>
      <c r="G53" s="111"/>
      <c r="H53" s="111"/>
      <c r="I53" s="29"/>
      <c r="J53" s="28"/>
      <c r="L53" s="111"/>
    </row>
    <row r="54" spans="6:12" x14ac:dyDescent="0.15">
      <c r="F54" s="111"/>
      <c r="G54" s="111"/>
      <c r="H54" s="111"/>
      <c r="I54" s="29"/>
      <c r="J54" s="28"/>
      <c r="L54" s="111"/>
    </row>
    <row r="55" spans="6:12" x14ac:dyDescent="0.15">
      <c r="F55" s="111"/>
      <c r="G55" s="111"/>
      <c r="H55" s="111"/>
      <c r="I55" s="29"/>
      <c r="J55" s="28"/>
      <c r="L55" s="111"/>
    </row>
    <row r="56" spans="6:12" x14ac:dyDescent="0.15">
      <c r="F56" s="111"/>
      <c r="G56" s="111"/>
      <c r="H56" s="111"/>
      <c r="I56" s="29"/>
      <c r="J56" s="28"/>
      <c r="L56" s="111"/>
    </row>
    <row r="57" spans="6:12" x14ac:dyDescent="0.15">
      <c r="F57" s="111"/>
      <c r="G57" s="111"/>
      <c r="H57" s="111"/>
      <c r="I57" s="29"/>
      <c r="J57" s="28"/>
      <c r="L57" s="111"/>
    </row>
    <row r="58" spans="6:12" x14ac:dyDescent="0.15">
      <c r="F58" s="111"/>
      <c r="G58" s="111"/>
      <c r="H58" s="111"/>
      <c r="I58" s="29"/>
      <c r="J58" s="28"/>
      <c r="L58" s="111"/>
    </row>
    <row r="59" spans="6:12" x14ac:dyDescent="0.15">
      <c r="F59" s="111"/>
      <c r="G59" s="111"/>
      <c r="H59" s="111"/>
      <c r="I59" s="29"/>
      <c r="J59" s="28"/>
      <c r="L59" s="111"/>
    </row>
    <row r="60" spans="6:12" x14ac:dyDescent="0.15">
      <c r="F60" s="111"/>
      <c r="G60" s="111"/>
      <c r="H60" s="111"/>
      <c r="I60" s="29"/>
      <c r="J60" s="28"/>
      <c r="L60" s="111"/>
    </row>
    <row r="61" spans="6:12" x14ac:dyDescent="0.15">
      <c r="F61" s="111"/>
      <c r="G61" s="111"/>
      <c r="H61" s="111"/>
      <c r="I61" s="29"/>
      <c r="J61" s="28"/>
      <c r="L61" s="111"/>
    </row>
    <row r="62" spans="6:12" x14ac:dyDescent="0.15">
      <c r="F62" s="111"/>
      <c r="G62" s="111"/>
      <c r="H62" s="111"/>
      <c r="I62" s="29"/>
      <c r="J62" s="28"/>
      <c r="L62" s="111"/>
    </row>
    <row r="63" spans="6:12" x14ac:dyDescent="0.15">
      <c r="F63" s="111"/>
      <c r="G63" s="111"/>
      <c r="H63" s="111"/>
      <c r="I63" s="29"/>
      <c r="J63" s="28"/>
      <c r="L63" s="111"/>
    </row>
    <row r="64" spans="6:12" x14ac:dyDescent="0.15">
      <c r="F64" s="111"/>
      <c r="G64" s="111"/>
      <c r="H64" s="111"/>
      <c r="I64" s="29"/>
      <c r="J64" s="28"/>
      <c r="L64" s="111"/>
    </row>
    <row r="65" spans="6:12" x14ac:dyDescent="0.15">
      <c r="F65" s="111"/>
      <c r="G65" s="111"/>
      <c r="H65" s="111"/>
      <c r="I65" s="29"/>
      <c r="J65" s="28"/>
      <c r="L65" s="111"/>
    </row>
    <row r="66" spans="6:12" x14ac:dyDescent="0.15">
      <c r="F66" s="111"/>
      <c r="G66" s="111"/>
      <c r="H66" s="111"/>
      <c r="I66" s="29"/>
      <c r="J66" s="28"/>
      <c r="L66" s="111"/>
    </row>
    <row r="67" spans="6:12" x14ac:dyDescent="0.15">
      <c r="F67" s="111"/>
      <c r="G67" s="111"/>
      <c r="H67" s="111"/>
      <c r="I67" s="29"/>
      <c r="J67" s="28"/>
      <c r="L67" s="111"/>
    </row>
    <row r="68" spans="6:12" x14ac:dyDescent="0.15">
      <c r="F68" s="111"/>
      <c r="G68" s="111"/>
      <c r="H68" s="111"/>
      <c r="I68" s="29"/>
      <c r="J68" s="28"/>
      <c r="L68" s="111"/>
    </row>
    <row r="69" spans="6:12" x14ac:dyDescent="0.15">
      <c r="F69" s="111"/>
      <c r="G69" s="111"/>
      <c r="H69" s="111"/>
      <c r="I69" s="29"/>
      <c r="J69" s="28"/>
      <c r="L69" s="111"/>
    </row>
    <row r="70" spans="6:12" x14ac:dyDescent="0.15">
      <c r="F70" s="111"/>
      <c r="G70" s="111"/>
      <c r="H70" s="111"/>
      <c r="I70" s="29"/>
      <c r="J70" s="28"/>
      <c r="L70" s="111"/>
    </row>
    <row r="71" spans="6:12" x14ac:dyDescent="0.15">
      <c r="F71" s="111"/>
      <c r="G71" s="111"/>
      <c r="H71" s="111"/>
      <c r="I71" s="29"/>
      <c r="J71" s="28"/>
      <c r="L71" s="111"/>
    </row>
    <row r="72" spans="6:12" x14ac:dyDescent="0.15">
      <c r="F72" s="111"/>
      <c r="G72" s="111"/>
      <c r="H72" s="111"/>
      <c r="I72" s="29"/>
      <c r="J72" s="28"/>
      <c r="L72" s="111"/>
    </row>
    <row r="73" spans="6:12" x14ac:dyDescent="0.15">
      <c r="F73" s="111"/>
      <c r="G73" s="111"/>
      <c r="H73" s="111"/>
      <c r="I73" s="29"/>
      <c r="J73" s="28"/>
      <c r="L73" s="111"/>
    </row>
    <row r="74" spans="6:12" x14ac:dyDescent="0.15">
      <c r="F74" s="111"/>
      <c r="G74" s="111"/>
      <c r="H74" s="111"/>
      <c r="I74" s="29"/>
      <c r="J74" s="28"/>
      <c r="L74" s="111"/>
    </row>
    <row r="75" spans="6:12" x14ac:dyDescent="0.15">
      <c r="F75" s="111"/>
      <c r="G75" s="111"/>
      <c r="H75" s="111"/>
      <c r="I75" s="29"/>
      <c r="J75" s="28"/>
      <c r="L75" s="111"/>
    </row>
    <row r="76" spans="6:12" x14ac:dyDescent="0.15">
      <c r="F76" s="111"/>
      <c r="G76" s="111"/>
      <c r="H76" s="111"/>
      <c r="I76" s="29"/>
      <c r="J76" s="28"/>
      <c r="L76" s="111"/>
    </row>
    <row r="77" spans="6:12" x14ac:dyDescent="0.15">
      <c r="F77" s="111"/>
      <c r="G77" s="111"/>
      <c r="H77" s="111"/>
      <c r="I77" s="29"/>
      <c r="J77" s="28"/>
      <c r="L77" s="111"/>
    </row>
    <row r="78" spans="6:12" x14ac:dyDescent="0.15">
      <c r="F78" s="111"/>
      <c r="G78" s="111"/>
      <c r="H78" s="111"/>
      <c r="I78" s="29"/>
      <c r="J78" s="28"/>
      <c r="L78" s="111"/>
    </row>
    <row r="79" spans="6:12" x14ac:dyDescent="0.15">
      <c r="F79" s="111"/>
      <c r="G79" s="111"/>
      <c r="H79" s="111"/>
      <c r="I79" s="29"/>
      <c r="J79" s="28"/>
      <c r="L79" s="111"/>
    </row>
    <row r="80" spans="6:12" x14ac:dyDescent="0.15">
      <c r="F80" s="111"/>
      <c r="G80" s="111"/>
      <c r="H80" s="111"/>
      <c r="I80" s="29"/>
      <c r="J80" s="28"/>
      <c r="L80" s="111"/>
    </row>
    <row r="81" spans="6:12" x14ac:dyDescent="0.15">
      <c r="F81" s="111"/>
      <c r="G81" s="111"/>
      <c r="H81" s="111"/>
      <c r="I81" s="29"/>
      <c r="J81" s="28"/>
      <c r="L81" s="111"/>
    </row>
    <row r="82" spans="6:12" x14ac:dyDescent="0.15">
      <c r="F82" s="111"/>
      <c r="G82" s="111"/>
      <c r="H82" s="111"/>
      <c r="I82" s="29"/>
      <c r="J82" s="28"/>
      <c r="L82" s="111"/>
    </row>
    <row r="83" spans="6:12" x14ac:dyDescent="0.15">
      <c r="F83" s="111"/>
      <c r="G83" s="111"/>
      <c r="H83" s="111"/>
      <c r="I83" s="29"/>
      <c r="J83" s="28"/>
      <c r="L83" s="111"/>
    </row>
    <row r="84" spans="6:12" x14ac:dyDescent="0.15">
      <c r="F84" s="111"/>
      <c r="G84" s="111"/>
      <c r="H84" s="111"/>
      <c r="I84" s="29"/>
      <c r="J84" s="28"/>
      <c r="L84" s="111"/>
    </row>
    <row r="85" spans="6:12" x14ac:dyDescent="0.15">
      <c r="F85" s="111"/>
      <c r="G85" s="111"/>
      <c r="H85" s="111"/>
      <c r="I85" s="29"/>
      <c r="J85" s="28"/>
      <c r="L85" s="111"/>
    </row>
    <row r="86" spans="6:12" x14ac:dyDescent="0.15">
      <c r="F86" s="111"/>
      <c r="G86" s="111"/>
      <c r="H86" s="111"/>
      <c r="I86" s="29"/>
      <c r="J86" s="28"/>
      <c r="L86" s="111"/>
    </row>
    <row r="87" spans="6:12" x14ac:dyDescent="0.15">
      <c r="F87" s="111"/>
      <c r="G87" s="111"/>
      <c r="H87" s="111"/>
      <c r="I87" s="29"/>
      <c r="J87" s="28"/>
      <c r="L87" s="111"/>
    </row>
    <row r="88" spans="6:12" x14ac:dyDescent="0.15">
      <c r="F88" s="111"/>
      <c r="G88" s="111"/>
      <c r="H88" s="111"/>
      <c r="I88" s="29"/>
      <c r="J88" s="28"/>
      <c r="L88" s="111"/>
    </row>
    <row r="89" spans="6:12" x14ac:dyDescent="0.15">
      <c r="F89" s="111"/>
      <c r="G89" s="111"/>
      <c r="H89" s="111"/>
      <c r="I89" s="29"/>
      <c r="J89" s="28"/>
      <c r="L89" s="111"/>
    </row>
    <row r="90" spans="6:12" x14ac:dyDescent="0.15">
      <c r="F90" s="111"/>
      <c r="G90" s="111"/>
      <c r="H90" s="111"/>
      <c r="I90" s="29"/>
      <c r="J90" s="28"/>
      <c r="L90" s="111"/>
    </row>
    <row r="91" spans="6:12" x14ac:dyDescent="0.15">
      <c r="F91" s="111"/>
      <c r="G91" s="111"/>
      <c r="H91" s="111"/>
      <c r="I91" s="29"/>
      <c r="J91" s="28"/>
      <c r="L91" s="111"/>
    </row>
    <row r="92" spans="6:12" x14ac:dyDescent="0.15">
      <c r="F92" s="111"/>
      <c r="G92" s="111"/>
      <c r="H92" s="111"/>
      <c r="I92" s="29"/>
      <c r="J92" s="28"/>
      <c r="L92" s="111"/>
    </row>
    <row r="93" spans="6:12" x14ac:dyDescent="0.15">
      <c r="F93" s="111"/>
      <c r="G93" s="111"/>
      <c r="H93" s="111"/>
      <c r="I93" s="29"/>
      <c r="J93" s="28"/>
      <c r="L93" s="111"/>
    </row>
    <row r="94" spans="6:12" x14ac:dyDescent="0.15">
      <c r="F94" s="111"/>
      <c r="G94" s="111"/>
      <c r="H94" s="111"/>
      <c r="I94" s="29"/>
      <c r="J94" s="28"/>
      <c r="L94" s="111"/>
    </row>
    <row r="95" spans="6:12" x14ac:dyDescent="0.15">
      <c r="F95" s="111"/>
      <c r="G95" s="111"/>
      <c r="H95" s="111"/>
      <c r="I95" s="29"/>
      <c r="J95" s="28"/>
      <c r="L95" s="111"/>
    </row>
    <row r="96" spans="6:12" x14ac:dyDescent="0.15">
      <c r="F96" s="111"/>
      <c r="G96" s="111"/>
      <c r="H96" s="111"/>
      <c r="I96" s="29"/>
      <c r="J96" s="28"/>
      <c r="L96" s="111"/>
    </row>
    <row r="97" spans="6:12" x14ac:dyDescent="0.15">
      <c r="F97" s="111"/>
      <c r="G97" s="111"/>
      <c r="H97" s="111"/>
      <c r="I97" s="29"/>
      <c r="J97" s="28"/>
      <c r="L97" s="111"/>
    </row>
    <row r="98" spans="6:12" x14ac:dyDescent="0.15">
      <c r="F98" s="111"/>
      <c r="G98" s="111"/>
      <c r="H98" s="111"/>
      <c r="I98" s="29"/>
      <c r="J98" s="28"/>
      <c r="L98" s="111"/>
    </row>
    <row r="99" spans="6:12" x14ac:dyDescent="0.15">
      <c r="F99" s="111"/>
      <c r="G99" s="111"/>
      <c r="H99" s="111"/>
      <c r="I99" s="29"/>
      <c r="J99" s="28"/>
      <c r="L99" s="111"/>
    </row>
    <row r="100" spans="6:12" x14ac:dyDescent="0.15">
      <c r="F100" s="111"/>
      <c r="G100" s="111"/>
      <c r="H100" s="111"/>
      <c r="I100" s="29"/>
      <c r="J100" s="28"/>
      <c r="L100" s="111"/>
    </row>
    <row r="101" spans="6:12" x14ac:dyDescent="0.15">
      <c r="F101" s="111"/>
      <c r="G101" s="111"/>
      <c r="H101" s="111"/>
      <c r="I101" s="29"/>
      <c r="J101" s="28"/>
      <c r="L101" s="111"/>
    </row>
    <row r="102" spans="6:12" x14ac:dyDescent="0.15">
      <c r="F102" s="111"/>
      <c r="G102" s="111"/>
      <c r="H102" s="111"/>
      <c r="I102" s="29"/>
      <c r="J102" s="28"/>
      <c r="L102" s="111"/>
    </row>
    <row r="103" spans="6:12" x14ac:dyDescent="0.15">
      <c r="F103" s="111"/>
      <c r="G103" s="111"/>
      <c r="H103" s="111"/>
      <c r="I103" s="29"/>
      <c r="J103" s="28"/>
      <c r="L103" s="111"/>
    </row>
    <row r="104" spans="6:12" x14ac:dyDescent="0.15">
      <c r="F104" s="111"/>
      <c r="G104" s="111"/>
      <c r="H104" s="111"/>
      <c r="I104" s="29"/>
      <c r="J104" s="28"/>
      <c r="L104" s="111"/>
    </row>
    <row r="105" spans="6:12" x14ac:dyDescent="0.15">
      <c r="F105" s="111"/>
      <c r="G105" s="111"/>
      <c r="H105" s="111"/>
      <c r="I105" s="29"/>
      <c r="J105" s="28"/>
      <c r="L105" s="111"/>
    </row>
    <row r="106" spans="6:12" x14ac:dyDescent="0.15">
      <c r="F106" s="111"/>
      <c r="G106" s="111"/>
      <c r="H106" s="111"/>
      <c r="I106" s="29"/>
      <c r="J106" s="28"/>
      <c r="L106" s="111"/>
    </row>
    <row r="107" spans="6:12" x14ac:dyDescent="0.15">
      <c r="F107" s="111"/>
      <c r="G107" s="111"/>
      <c r="H107" s="111"/>
      <c r="I107" s="29"/>
      <c r="J107" s="28"/>
      <c r="L107" s="111"/>
    </row>
    <row r="108" spans="6:12" x14ac:dyDescent="0.15">
      <c r="F108" s="111"/>
      <c r="G108" s="111"/>
      <c r="H108" s="111"/>
      <c r="I108" s="29"/>
      <c r="J108" s="28"/>
      <c r="L108" s="111"/>
    </row>
    <row r="109" spans="6:12" x14ac:dyDescent="0.15">
      <c r="F109" s="111"/>
      <c r="G109" s="111"/>
      <c r="H109" s="111"/>
      <c r="I109" s="29"/>
      <c r="J109" s="28"/>
      <c r="L109" s="111"/>
    </row>
    <row r="110" spans="6:12" x14ac:dyDescent="0.15">
      <c r="F110" s="111"/>
      <c r="G110" s="111"/>
      <c r="H110" s="111"/>
      <c r="I110" s="29"/>
      <c r="J110" s="28"/>
      <c r="L110" s="111"/>
    </row>
    <row r="111" spans="6:12" x14ac:dyDescent="0.15">
      <c r="F111" s="111"/>
      <c r="G111" s="111"/>
      <c r="H111" s="111"/>
      <c r="I111" s="29"/>
      <c r="J111" s="28"/>
      <c r="L111" s="111"/>
    </row>
    <row r="112" spans="6:12" x14ac:dyDescent="0.15">
      <c r="F112" s="111"/>
      <c r="G112" s="111"/>
      <c r="H112" s="111"/>
      <c r="I112" s="29"/>
      <c r="J112" s="28"/>
      <c r="L112" s="111"/>
    </row>
    <row r="113" spans="6:12" x14ac:dyDescent="0.15">
      <c r="F113" s="111"/>
      <c r="G113" s="111"/>
      <c r="H113" s="111"/>
      <c r="I113" s="29"/>
      <c r="J113" s="28"/>
      <c r="L113" s="111"/>
    </row>
    <row r="114" spans="6:12" x14ac:dyDescent="0.15">
      <c r="F114" s="111"/>
      <c r="G114" s="111"/>
      <c r="H114" s="111"/>
      <c r="I114" s="29"/>
      <c r="J114" s="28"/>
      <c r="L114" s="111"/>
    </row>
    <row r="115" spans="6:12" x14ac:dyDescent="0.15">
      <c r="F115" s="111"/>
      <c r="G115" s="111"/>
      <c r="H115" s="111"/>
      <c r="I115" s="29"/>
      <c r="J115" s="28"/>
      <c r="L115" s="111"/>
    </row>
    <row r="116" spans="6:12" x14ac:dyDescent="0.15">
      <c r="F116" s="111"/>
      <c r="G116" s="111"/>
      <c r="H116" s="111"/>
      <c r="I116" s="29"/>
      <c r="J116" s="28"/>
      <c r="L116" s="111"/>
    </row>
    <row r="117" spans="6:12" x14ac:dyDescent="0.15">
      <c r="F117" s="111"/>
      <c r="G117" s="111"/>
      <c r="H117" s="111"/>
      <c r="I117" s="29"/>
      <c r="J117" s="28"/>
      <c r="L117" s="111"/>
    </row>
    <row r="118" spans="6:12" x14ac:dyDescent="0.15">
      <c r="F118" s="111"/>
      <c r="G118" s="111"/>
      <c r="H118" s="111"/>
      <c r="I118" s="29"/>
      <c r="J118" s="28"/>
      <c r="L118" s="111"/>
    </row>
    <row r="119" spans="6:12" x14ac:dyDescent="0.15">
      <c r="F119" s="111"/>
      <c r="G119" s="111"/>
      <c r="H119" s="111"/>
      <c r="I119" s="29"/>
      <c r="J119" s="28"/>
      <c r="L119" s="111"/>
    </row>
    <row r="120" spans="6:12" x14ac:dyDescent="0.15">
      <c r="F120" s="111"/>
      <c r="G120" s="111"/>
      <c r="H120" s="111"/>
      <c r="I120" s="29"/>
      <c r="J120" s="28"/>
      <c r="L120" s="111"/>
    </row>
    <row r="121" spans="6:12" x14ac:dyDescent="0.15">
      <c r="F121" s="111"/>
      <c r="G121" s="111"/>
      <c r="H121" s="111"/>
      <c r="I121" s="29"/>
      <c r="J121" s="28"/>
      <c r="L121" s="111"/>
    </row>
    <row r="122" spans="6:12" x14ac:dyDescent="0.15">
      <c r="F122" s="111"/>
      <c r="G122" s="111"/>
      <c r="H122" s="111"/>
      <c r="I122" s="29"/>
      <c r="J122" s="28"/>
      <c r="L122" s="111"/>
    </row>
    <row r="123" spans="6:12" x14ac:dyDescent="0.15">
      <c r="F123" s="111"/>
      <c r="G123" s="111"/>
      <c r="H123" s="111"/>
      <c r="I123" s="29"/>
      <c r="J123" s="28"/>
      <c r="L123" s="111"/>
    </row>
    <row r="124" spans="6:12" x14ac:dyDescent="0.15">
      <c r="F124" s="111"/>
      <c r="G124" s="111"/>
      <c r="H124" s="111"/>
      <c r="I124" s="29"/>
      <c r="J124" s="28"/>
      <c r="L124" s="111"/>
    </row>
    <row r="125" spans="6:12" x14ac:dyDescent="0.15">
      <c r="F125" s="111"/>
      <c r="G125" s="111"/>
      <c r="H125" s="111"/>
      <c r="I125" s="29"/>
      <c r="J125" s="28"/>
      <c r="L125" s="111"/>
    </row>
    <row r="126" spans="6:12" x14ac:dyDescent="0.15">
      <c r="F126" s="111"/>
      <c r="G126" s="111"/>
      <c r="H126" s="111"/>
      <c r="I126" s="29"/>
      <c r="J126" s="28"/>
      <c r="L126" s="111"/>
    </row>
    <row r="127" spans="6:12" x14ac:dyDescent="0.15">
      <c r="F127" s="111"/>
      <c r="G127" s="111"/>
      <c r="H127" s="111"/>
      <c r="I127" s="29"/>
      <c r="J127" s="28"/>
      <c r="L127" s="111"/>
    </row>
    <row r="128" spans="6:12" x14ac:dyDescent="0.15">
      <c r="F128" s="111"/>
      <c r="G128" s="111"/>
      <c r="H128" s="111"/>
      <c r="I128" s="29"/>
      <c r="J128" s="28"/>
      <c r="L128" s="111"/>
    </row>
    <row r="129" spans="6:12" x14ac:dyDescent="0.15">
      <c r="F129" s="111"/>
      <c r="G129" s="111"/>
      <c r="H129" s="111"/>
      <c r="I129" s="29"/>
      <c r="J129" s="28"/>
      <c r="L129" s="111"/>
    </row>
    <row r="130" spans="6:12" x14ac:dyDescent="0.15">
      <c r="F130" s="111"/>
      <c r="G130" s="111"/>
      <c r="H130" s="111"/>
      <c r="I130" s="29"/>
      <c r="J130" s="28"/>
      <c r="L130" s="111"/>
    </row>
    <row r="131" spans="6:12" x14ac:dyDescent="0.15">
      <c r="F131" s="111"/>
      <c r="G131" s="111"/>
      <c r="H131" s="111"/>
      <c r="I131" s="29"/>
      <c r="J131" s="28"/>
      <c r="L131" s="111"/>
    </row>
    <row r="132" spans="6:12" x14ac:dyDescent="0.15">
      <c r="F132" s="111"/>
      <c r="G132" s="111"/>
      <c r="H132" s="111"/>
      <c r="I132" s="29"/>
      <c r="J132" s="28"/>
      <c r="L132" s="111"/>
    </row>
    <row r="133" spans="6:12" x14ac:dyDescent="0.15">
      <c r="F133" s="111"/>
      <c r="G133" s="111"/>
      <c r="H133" s="111"/>
      <c r="I133" s="29"/>
      <c r="J133" s="28"/>
      <c r="L133" s="111"/>
    </row>
    <row r="134" spans="6:12" x14ac:dyDescent="0.15">
      <c r="F134" s="111"/>
      <c r="G134" s="111"/>
      <c r="H134" s="111"/>
      <c r="I134" s="29"/>
      <c r="J134" s="28"/>
      <c r="L134" s="111"/>
    </row>
    <row r="135" spans="6:12" x14ac:dyDescent="0.15">
      <c r="F135" s="111"/>
      <c r="G135" s="111"/>
      <c r="H135" s="111"/>
      <c r="I135" s="29"/>
      <c r="J135" s="28"/>
      <c r="L135" s="111"/>
    </row>
    <row r="136" spans="6:12" x14ac:dyDescent="0.15">
      <c r="F136" s="111"/>
      <c r="G136" s="111"/>
      <c r="H136" s="111"/>
      <c r="I136" s="29"/>
      <c r="J136" s="28"/>
      <c r="L136" s="111"/>
    </row>
    <row r="137" spans="6:12" x14ac:dyDescent="0.15">
      <c r="F137" s="111"/>
      <c r="G137" s="111"/>
      <c r="H137" s="111"/>
      <c r="I137" s="29"/>
      <c r="J137" s="28"/>
      <c r="L137" s="111"/>
    </row>
    <row r="138" spans="6:12" x14ac:dyDescent="0.15">
      <c r="F138" s="111"/>
      <c r="G138" s="111"/>
      <c r="H138" s="111"/>
      <c r="I138" s="29"/>
      <c r="J138" s="28"/>
      <c r="L138" s="111"/>
    </row>
    <row r="139" spans="6:12" x14ac:dyDescent="0.15">
      <c r="F139" s="111"/>
      <c r="G139" s="111"/>
      <c r="H139" s="111"/>
      <c r="I139" s="29"/>
      <c r="J139" s="28"/>
      <c r="L139" s="111"/>
    </row>
    <row r="140" spans="6:12" x14ac:dyDescent="0.15">
      <c r="F140" s="111"/>
      <c r="G140" s="111"/>
      <c r="H140" s="111"/>
      <c r="I140" s="29"/>
      <c r="J140" s="28"/>
      <c r="L140" s="111"/>
    </row>
    <row r="141" spans="6:12" x14ac:dyDescent="0.15">
      <c r="F141" s="111"/>
      <c r="G141" s="111"/>
      <c r="H141" s="111"/>
      <c r="I141" s="29"/>
      <c r="J141" s="28"/>
      <c r="L141" s="111"/>
    </row>
    <row r="142" spans="6:12" x14ac:dyDescent="0.15">
      <c r="F142" s="111"/>
      <c r="G142" s="111"/>
      <c r="H142" s="111"/>
      <c r="I142" s="29"/>
      <c r="J142" s="28"/>
      <c r="L142" s="111"/>
    </row>
    <row r="143" spans="6:12" x14ac:dyDescent="0.15">
      <c r="F143" s="111"/>
      <c r="G143" s="111"/>
      <c r="H143" s="111"/>
      <c r="I143" s="29"/>
      <c r="J143" s="28"/>
      <c r="L143" s="111"/>
    </row>
    <row r="144" spans="6:12" x14ac:dyDescent="0.15">
      <c r="F144" s="111"/>
      <c r="G144" s="111"/>
      <c r="H144" s="111"/>
      <c r="I144" s="29"/>
      <c r="J144" s="28"/>
      <c r="L144" s="111"/>
    </row>
    <row r="145" spans="6:12" x14ac:dyDescent="0.15">
      <c r="F145" s="111"/>
      <c r="G145" s="111"/>
      <c r="H145" s="111"/>
      <c r="I145" s="29"/>
      <c r="J145" s="28"/>
      <c r="L145" s="111"/>
    </row>
    <row r="146" spans="6:12" x14ac:dyDescent="0.15">
      <c r="F146" s="111"/>
      <c r="G146" s="111"/>
      <c r="H146" s="111"/>
      <c r="I146" s="29"/>
      <c r="J146" s="28"/>
      <c r="L146" s="111"/>
    </row>
    <row r="147" spans="6:12" x14ac:dyDescent="0.15">
      <c r="F147" s="111"/>
      <c r="G147" s="111"/>
      <c r="H147" s="111"/>
      <c r="I147" s="29"/>
      <c r="J147" s="28"/>
      <c r="L147" s="111"/>
    </row>
    <row r="148" spans="6:12" x14ac:dyDescent="0.15">
      <c r="F148" s="111"/>
      <c r="G148" s="111"/>
      <c r="H148" s="111"/>
      <c r="I148" s="29"/>
      <c r="J148" s="28"/>
      <c r="L148" s="111"/>
    </row>
    <row r="149" spans="6:12" x14ac:dyDescent="0.15">
      <c r="F149" s="111"/>
      <c r="G149" s="111"/>
      <c r="H149" s="111"/>
      <c r="I149" s="29"/>
      <c r="J149" s="28"/>
      <c r="L149" s="111"/>
    </row>
    <row r="150" spans="6:12" x14ac:dyDescent="0.15">
      <c r="F150" s="111"/>
      <c r="G150" s="111"/>
      <c r="H150" s="111"/>
      <c r="I150" s="29"/>
      <c r="J150" s="28"/>
      <c r="L150" s="111"/>
    </row>
    <row r="151" spans="6:12" x14ac:dyDescent="0.15">
      <c r="F151" s="111"/>
      <c r="G151" s="111"/>
      <c r="H151" s="111"/>
      <c r="I151" s="29"/>
      <c r="J151" s="28"/>
      <c r="L151" s="111"/>
    </row>
    <row r="152" spans="6:12" x14ac:dyDescent="0.15">
      <c r="F152" s="111"/>
      <c r="G152" s="111"/>
      <c r="H152" s="111"/>
      <c r="I152" s="29"/>
      <c r="J152" s="28"/>
      <c r="L152" s="111"/>
    </row>
    <row r="153" spans="6:12" x14ac:dyDescent="0.15">
      <c r="F153" s="111"/>
      <c r="G153" s="111"/>
      <c r="H153" s="111"/>
      <c r="I153" s="29"/>
      <c r="J153" s="28"/>
      <c r="L153" s="111"/>
    </row>
    <row r="154" spans="6:12" x14ac:dyDescent="0.15">
      <c r="F154" s="111"/>
      <c r="G154" s="111"/>
      <c r="H154" s="111"/>
      <c r="I154" s="29"/>
      <c r="J154" s="28"/>
      <c r="L154" s="111"/>
    </row>
    <row r="155" spans="6:12" x14ac:dyDescent="0.15">
      <c r="F155" s="111"/>
      <c r="G155" s="111"/>
      <c r="H155" s="111"/>
      <c r="I155" s="29"/>
      <c r="J155" s="28"/>
      <c r="L155" s="111"/>
    </row>
    <row r="156" spans="6:12" x14ac:dyDescent="0.15">
      <c r="F156" s="111"/>
      <c r="G156" s="111"/>
      <c r="H156" s="111"/>
      <c r="I156" s="29"/>
      <c r="J156" s="28"/>
      <c r="L156" s="111"/>
    </row>
    <row r="157" spans="6:12" x14ac:dyDescent="0.15">
      <c r="F157" s="111"/>
      <c r="G157" s="111"/>
      <c r="H157" s="111"/>
      <c r="I157" s="29"/>
      <c r="J157" s="28"/>
      <c r="L157" s="111"/>
    </row>
    <row r="158" spans="6:12" x14ac:dyDescent="0.15">
      <c r="F158" s="111"/>
      <c r="G158" s="111"/>
      <c r="H158" s="111"/>
      <c r="I158" s="29"/>
      <c r="J158" s="28"/>
      <c r="L158" s="111"/>
    </row>
    <row r="159" spans="6:12" x14ac:dyDescent="0.15">
      <c r="F159" s="111"/>
      <c r="G159" s="111"/>
      <c r="H159" s="111"/>
      <c r="I159" s="29"/>
      <c r="J159" s="28"/>
      <c r="L159" s="111"/>
    </row>
    <row r="160" spans="6:12" x14ac:dyDescent="0.15">
      <c r="F160" s="111"/>
      <c r="G160" s="111"/>
      <c r="H160" s="111"/>
      <c r="I160" s="29"/>
      <c r="J160" s="28"/>
      <c r="L160" s="111"/>
    </row>
    <row r="161" spans="6:12" x14ac:dyDescent="0.15">
      <c r="F161" s="111"/>
      <c r="G161" s="111"/>
      <c r="H161" s="111"/>
      <c r="I161" s="29"/>
      <c r="J161" s="28"/>
      <c r="L161" s="111"/>
    </row>
    <row r="162" spans="6:12" x14ac:dyDescent="0.15">
      <c r="F162" s="111"/>
      <c r="G162" s="111"/>
      <c r="H162" s="111"/>
      <c r="I162" s="29"/>
      <c r="J162" s="28"/>
      <c r="L162" s="111"/>
    </row>
    <row r="163" spans="6:12" x14ac:dyDescent="0.15">
      <c r="F163" s="111"/>
      <c r="G163" s="111"/>
      <c r="H163" s="111"/>
      <c r="I163" s="29"/>
      <c r="J163" s="28"/>
      <c r="L163" s="111"/>
    </row>
    <row r="164" spans="6:12" x14ac:dyDescent="0.15">
      <c r="F164" s="111"/>
      <c r="G164" s="111"/>
      <c r="H164" s="111"/>
      <c r="I164" s="29"/>
      <c r="J164" s="28"/>
      <c r="L164" s="111"/>
    </row>
    <row r="165" spans="6:12" x14ac:dyDescent="0.15">
      <c r="F165" s="111"/>
      <c r="G165" s="111"/>
      <c r="H165" s="111"/>
      <c r="I165" s="29"/>
      <c r="J165" s="28"/>
      <c r="L165" s="111"/>
    </row>
    <row r="166" spans="6:12" x14ac:dyDescent="0.15">
      <c r="F166" s="111"/>
      <c r="G166" s="111"/>
      <c r="H166" s="111"/>
      <c r="I166" s="29"/>
      <c r="J166" s="28"/>
      <c r="L166" s="111"/>
    </row>
    <row r="167" spans="6:12" x14ac:dyDescent="0.15">
      <c r="F167" s="111"/>
      <c r="G167" s="111"/>
      <c r="H167" s="111"/>
      <c r="I167" s="29"/>
      <c r="J167" s="28"/>
      <c r="L167" s="111"/>
    </row>
    <row r="168" spans="6:12" x14ac:dyDescent="0.15">
      <c r="F168" s="111"/>
      <c r="G168" s="111"/>
      <c r="H168" s="111"/>
      <c r="I168" s="29"/>
      <c r="J168" s="28"/>
      <c r="L168" s="111"/>
    </row>
    <row r="169" spans="6:12" x14ac:dyDescent="0.15">
      <c r="F169" s="111"/>
      <c r="G169" s="111"/>
      <c r="H169" s="111"/>
      <c r="I169" s="29"/>
      <c r="J169" s="28"/>
      <c r="L169" s="111"/>
    </row>
    <row r="170" spans="6:12" x14ac:dyDescent="0.15">
      <c r="F170" s="111"/>
      <c r="G170" s="111"/>
      <c r="H170" s="111"/>
      <c r="I170" s="29"/>
      <c r="J170" s="28"/>
      <c r="L170" s="111"/>
    </row>
    <row r="171" spans="6:12" x14ac:dyDescent="0.15">
      <c r="F171" s="111"/>
      <c r="G171" s="111"/>
      <c r="H171" s="111"/>
      <c r="I171" s="29"/>
      <c r="J171" s="28"/>
      <c r="L171" s="111"/>
    </row>
    <row r="172" spans="6:12" x14ac:dyDescent="0.15">
      <c r="F172" s="111"/>
      <c r="G172" s="111"/>
      <c r="H172" s="111"/>
      <c r="I172" s="29"/>
      <c r="J172" s="28"/>
      <c r="L172" s="111"/>
    </row>
    <row r="173" spans="6:12" x14ac:dyDescent="0.15">
      <c r="F173" s="111"/>
      <c r="G173" s="111"/>
      <c r="H173" s="111"/>
      <c r="I173" s="29"/>
      <c r="J173" s="28"/>
      <c r="L173" s="111"/>
    </row>
    <row r="174" spans="6:12" x14ac:dyDescent="0.15">
      <c r="F174" s="111"/>
      <c r="G174" s="111"/>
      <c r="H174" s="111"/>
      <c r="I174" s="29"/>
      <c r="J174" s="28"/>
      <c r="L174" s="111"/>
    </row>
    <row r="175" spans="6:12" x14ac:dyDescent="0.15">
      <c r="F175" s="111"/>
      <c r="G175" s="111"/>
      <c r="H175" s="111"/>
      <c r="I175" s="29"/>
      <c r="J175" s="28"/>
      <c r="L175" s="111"/>
    </row>
    <row r="176" spans="6:12" x14ac:dyDescent="0.15">
      <c r="F176" s="111"/>
      <c r="G176" s="111"/>
      <c r="H176" s="111"/>
      <c r="I176" s="29"/>
      <c r="J176" s="28"/>
      <c r="L176" s="111"/>
    </row>
    <row r="177" spans="6:12" x14ac:dyDescent="0.15">
      <c r="F177" s="111"/>
      <c r="G177" s="111"/>
      <c r="H177" s="111"/>
      <c r="I177" s="29"/>
      <c r="J177" s="28"/>
      <c r="L177" s="111"/>
    </row>
    <row r="178" spans="6:12" x14ac:dyDescent="0.15">
      <c r="F178" s="111"/>
      <c r="G178" s="111"/>
      <c r="H178" s="111"/>
      <c r="I178" s="29"/>
      <c r="J178" s="28"/>
      <c r="L178" s="111"/>
    </row>
    <row r="179" spans="6:12" x14ac:dyDescent="0.15">
      <c r="J179" s="28"/>
    </row>
    <row r="180" spans="6:12" x14ac:dyDescent="0.15">
      <c r="J180" s="28"/>
    </row>
    <row r="181" spans="6:12" x14ac:dyDescent="0.15">
      <c r="J181" s="28"/>
    </row>
    <row r="182" spans="6:12" x14ac:dyDescent="0.15">
      <c r="J182" s="28"/>
    </row>
    <row r="183" spans="6:12" x14ac:dyDescent="0.15">
      <c r="J183" s="28"/>
    </row>
    <row r="184" spans="6:12" x14ac:dyDescent="0.15">
      <c r="J184" s="28"/>
    </row>
    <row r="185" spans="6:12" x14ac:dyDescent="0.15">
      <c r="J185" s="28"/>
    </row>
    <row r="186" spans="6:12" x14ac:dyDescent="0.15">
      <c r="J186" s="28"/>
    </row>
    <row r="187" spans="6:12" x14ac:dyDescent="0.15">
      <c r="J187" s="28"/>
    </row>
    <row r="188" spans="6:12" x14ac:dyDescent="0.15">
      <c r="J188" s="28"/>
    </row>
    <row r="189" spans="6:12" x14ac:dyDescent="0.15">
      <c r="J189" s="28"/>
    </row>
    <row r="190" spans="6:12" x14ac:dyDescent="0.15">
      <c r="J190" s="28"/>
    </row>
    <row r="191" spans="6:12" x14ac:dyDescent="0.15">
      <c r="J191" s="28"/>
    </row>
    <row r="192" spans="6:12"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row r="249" spans="2:20" s="21" customFormat="1" x14ac:dyDescent="0.15">
      <c r="B249" s="22"/>
      <c r="C249" s="22"/>
      <c r="D249" s="22"/>
      <c r="E249" s="22"/>
      <c r="F249" s="26"/>
      <c r="G249" s="26"/>
      <c r="H249" s="7"/>
      <c r="I249" s="54"/>
      <c r="J249" s="7"/>
      <c r="K249" s="7"/>
      <c r="L249" s="7"/>
      <c r="M249" s="75"/>
      <c r="N249" s="75"/>
      <c r="O249" s="75"/>
      <c r="P249" s="75"/>
      <c r="Q249" s="75"/>
      <c r="R249" s="75"/>
      <c r="S249" s="75" t="b">
        <v>0</v>
      </c>
      <c r="T249" s="75"/>
    </row>
    <row r="250" spans="2:20" s="21" customFormat="1" x14ac:dyDescent="0.15">
      <c r="B250" s="22"/>
      <c r="C250" s="22"/>
      <c r="D250" s="22"/>
      <c r="E250" s="22"/>
      <c r="F250" s="26"/>
      <c r="G250" s="26"/>
      <c r="H250" s="7"/>
      <c r="I250" s="54"/>
      <c r="J250" s="7"/>
      <c r="K250" s="7"/>
      <c r="L250" s="7"/>
      <c r="M250" s="75"/>
      <c r="N250" s="75"/>
      <c r="O250" s="75"/>
      <c r="P250" s="75"/>
      <c r="Q250" s="75"/>
      <c r="R250" s="75"/>
      <c r="S250" s="75" t="b">
        <v>0</v>
      </c>
      <c r="T250" s="75"/>
    </row>
  </sheetData>
  <sheetProtection algorithmName="SHA-512" hashValue="O1cierwZsKarrAI57s05MJbRUvcrgJt/vu2qlRLACj+QfXp2IrXPedM/2dn1aiRODysDfQaTcuHe9tupR9K3MQ==" saltValue="LXNjcZsE1iKYnY6HU2HWaw==" spinCount="100000" sheet="1" objects="1" scenarios="1" formatCells="0"/>
  <mergeCells count="32">
    <mergeCell ref="B4:F4"/>
    <mergeCell ref="B5:C5"/>
    <mergeCell ref="D5:E5"/>
    <mergeCell ref="C6:F6"/>
    <mergeCell ref="B7:C7"/>
    <mergeCell ref="D7:E7"/>
    <mergeCell ref="C8:F8"/>
    <mergeCell ref="C9:E9"/>
    <mergeCell ref="C10:E10"/>
    <mergeCell ref="C11:F11"/>
    <mergeCell ref="B12:C12"/>
    <mergeCell ref="D12:E12"/>
    <mergeCell ref="C23:E23"/>
    <mergeCell ref="C13:F13"/>
    <mergeCell ref="C14:E14"/>
    <mergeCell ref="C15:E15"/>
    <mergeCell ref="C16:F16"/>
    <mergeCell ref="B17:C17"/>
    <mergeCell ref="D17:E17"/>
    <mergeCell ref="C18:F18"/>
    <mergeCell ref="C19:E19"/>
    <mergeCell ref="C20:E20"/>
    <mergeCell ref="C21:E21"/>
    <mergeCell ref="C22:E22"/>
    <mergeCell ref="B29:F29"/>
    <mergeCell ref="B30:F30"/>
    <mergeCell ref="B24:C24"/>
    <mergeCell ref="D24:F24"/>
    <mergeCell ref="B25:F25"/>
    <mergeCell ref="B26:F26"/>
    <mergeCell ref="B27:F27"/>
    <mergeCell ref="B28:F28"/>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F3F5E7DC-A978-4645-94F6-75146858D5C0}">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6C402546-96EF-4435-BE9F-F6CAEDABC6F2}">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sizeWithCells="1">
                  <from>
                    <xdr:col>1</xdr:col>
                    <xdr:colOff>0</xdr:colOff>
                    <xdr:row>8</xdr:row>
                    <xdr:rowOff>0</xdr:rowOff>
                  </from>
                  <to>
                    <xdr:col>6</xdr:col>
                    <xdr:colOff>9525</xdr:colOff>
                    <xdr:row>9</xdr:row>
                    <xdr:rowOff>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sizeWithCells="1">
                  <from>
                    <xdr:col>5</xdr:col>
                    <xdr:colOff>28575</xdr:colOff>
                    <xdr:row>8</xdr:row>
                    <xdr:rowOff>200025</xdr:rowOff>
                  </from>
                  <to>
                    <xdr:col>5</xdr:col>
                    <xdr:colOff>619125</xdr:colOff>
                    <xdr:row>8</xdr:row>
                    <xdr:rowOff>419100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sizeWithCells="1">
                  <from>
                    <xdr:col>1</xdr:col>
                    <xdr:colOff>514350</xdr:colOff>
                    <xdr:row>8</xdr:row>
                    <xdr:rowOff>200025</xdr:rowOff>
                  </from>
                  <to>
                    <xdr:col>1</xdr:col>
                    <xdr:colOff>923925</xdr:colOff>
                    <xdr:row>8</xdr:row>
                    <xdr:rowOff>419100</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14341" r:id="rId8" name="Group Box 5">
              <controlPr defaultSize="0" autoFill="0" autoPict="0">
                <anchor moveWithCells="1" sizeWithCells="1">
                  <from>
                    <xdr:col>1</xdr:col>
                    <xdr:colOff>0</xdr:colOff>
                    <xdr:row>9</xdr:row>
                    <xdr:rowOff>0</xdr:rowOff>
                  </from>
                  <to>
                    <xdr:col>6</xdr:col>
                    <xdr:colOff>9525</xdr:colOff>
                    <xdr:row>10</xdr:row>
                    <xdr:rowOff>0</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sizeWithCells="1">
                  <from>
                    <xdr:col>5</xdr:col>
                    <xdr:colOff>28575</xdr:colOff>
                    <xdr:row>9</xdr:row>
                    <xdr:rowOff>200025</xdr:rowOff>
                  </from>
                  <to>
                    <xdr:col>5</xdr:col>
                    <xdr:colOff>619125</xdr:colOff>
                    <xdr:row>9</xdr:row>
                    <xdr:rowOff>419100</xdr:rowOff>
                  </to>
                </anchor>
              </controlPr>
            </control>
          </mc:Choice>
        </mc:AlternateContent>
        <mc:AlternateContent xmlns:mc="http://schemas.openxmlformats.org/markup-compatibility/2006">
          <mc:Choice Requires="x14">
            <control shapeId="14343" r:id="rId10" name="Option Button 7">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4345" r:id="rId12" name="Group Box 9">
              <controlPr defaultSize="0" autoFill="0" autoPict="0">
                <anchor moveWithCells="1" sizeWithCells="1">
                  <from>
                    <xdr:col>1</xdr:col>
                    <xdr:colOff>0</xdr:colOff>
                    <xdr:row>13</xdr:row>
                    <xdr:rowOff>0</xdr:rowOff>
                  </from>
                  <to>
                    <xdr:col>6</xdr:col>
                    <xdr:colOff>9525</xdr:colOff>
                    <xdr:row>14</xdr:row>
                    <xdr:rowOff>0</xdr:rowOff>
                  </to>
                </anchor>
              </controlPr>
            </control>
          </mc:Choice>
        </mc:AlternateContent>
        <mc:AlternateContent xmlns:mc="http://schemas.openxmlformats.org/markup-compatibility/2006">
          <mc:Choice Requires="x14">
            <control shapeId="14346" r:id="rId13" name="Option Button 10">
              <controlPr defaultSize="0" autoFill="0" autoLine="0" autoPict="0">
                <anchor moveWithCells="1" sizeWithCells="1">
                  <from>
                    <xdr:col>5</xdr:col>
                    <xdr:colOff>28575</xdr:colOff>
                    <xdr:row>13</xdr:row>
                    <xdr:rowOff>200025</xdr:rowOff>
                  </from>
                  <to>
                    <xdr:col>5</xdr:col>
                    <xdr:colOff>619125</xdr:colOff>
                    <xdr:row>13</xdr:row>
                    <xdr:rowOff>419100</xdr:rowOff>
                  </to>
                </anchor>
              </controlPr>
            </control>
          </mc:Choice>
        </mc:AlternateContent>
        <mc:AlternateContent xmlns:mc="http://schemas.openxmlformats.org/markup-compatibility/2006">
          <mc:Choice Requires="x14">
            <control shapeId="14347" r:id="rId14" name="Option Button 11">
              <controlPr defaultSize="0" autoFill="0" autoLine="0" autoPict="0">
                <anchor moveWithCells="1" sizeWithCells="1">
                  <from>
                    <xdr:col>1</xdr:col>
                    <xdr:colOff>514350</xdr:colOff>
                    <xdr:row>13</xdr:row>
                    <xdr:rowOff>200025</xdr:rowOff>
                  </from>
                  <to>
                    <xdr:col>1</xdr:col>
                    <xdr:colOff>923925</xdr:colOff>
                    <xdr:row>13</xdr:row>
                    <xdr:rowOff>419100</xdr:rowOff>
                  </to>
                </anchor>
              </controlPr>
            </control>
          </mc:Choice>
        </mc:AlternateContent>
        <mc:AlternateContent xmlns:mc="http://schemas.openxmlformats.org/markup-compatibility/2006">
          <mc:Choice Requires="x14">
            <control shapeId="14348" r:id="rId15" name="Option Button 12">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14349" r:id="rId16" name="Group Box 13">
              <controlPr defaultSize="0" autoFill="0" autoPict="0">
                <anchor moveWithCells="1" sizeWithCells="1">
                  <from>
                    <xdr:col>1</xdr:col>
                    <xdr:colOff>0</xdr:colOff>
                    <xdr:row>14</xdr:row>
                    <xdr:rowOff>0</xdr:rowOff>
                  </from>
                  <to>
                    <xdr:col>6</xdr:col>
                    <xdr:colOff>9525</xdr:colOff>
                    <xdr:row>15</xdr:row>
                    <xdr:rowOff>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sizeWithCells="1">
                  <from>
                    <xdr:col>5</xdr:col>
                    <xdr:colOff>28575</xdr:colOff>
                    <xdr:row>14</xdr:row>
                    <xdr:rowOff>200025</xdr:rowOff>
                  </from>
                  <to>
                    <xdr:col>5</xdr:col>
                    <xdr:colOff>619125</xdr:colOff>
                    <xdr:row>14</xdr:row>
                    <xdr:rowOff>419100</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sizeWithCells="1">
                  <from>
                    <xdr:col>1</xdr:col>
                    <xdr:colOff>514350</xdr:colOff>
                    <xdr:row>14</xdr:row>
                    <xdr:rowOff>200025</xdr:rowOff>
                  </from>
                  <to>
                    <xdr:col>1</xdr:col>
                    <xdr:colOff>923925</xdr:colOff>
                    <xdr:row>14</xdr:row>
                    <xdr:rowOff>419100</xdr:rowOff>
                  </to>
                </anchor>
              </controlPr>
            </control>
          </mc:Choice>
        </mc:AlternateContent>
        <mc:AlternateContent xmlns:mc="http://schemas.openxmlformats.org/markup-compatibility/2006">
          <mc:Choice Requires="x14">
            <control shapeId="14352" r:id="rId19" name="Option Button 16">
              <controlPr defaultSize="0" autoFill="0" autoLine="0" autoPict="0">
                <anchor moveWithCells="1" sizeWithCells="1">
                  <from>
                    <xdr:col>1</xdr:col>
                    <xdr:colOff>57150</xdr:colOff>
                    <xdr:row>14</xdr:row>
                    <xdr:rowOff>200025</xdr:rowOff>
                  </from>
                  <to>
                    <xdr:col>1</xdr:col>
                    <xdr:colOff>466725</xdr:colOff>
                    <xdr:row>14</xdr:row>
                    <xdr:rowOff>419100</xdr:rowOff>
                  </to>
                </anchor>
              </controlPr>
            </control>
          </mc:Choice>
        </mc:AlternateContent>
        <mc:AlternateContent xmlns:mc="http://schemas.openxmlformats.org/markup-compatibility/2006">
          <mc:Choice Requires="x14">
            <control shapeId="14353" r:id="rId20" name="Group Box 17">
              <controlPr defaultSize="0" autoFill="0" autoPict="0">
                <anchor moveWithCells="1" sizeWithCells="1">
                  <from>
                    <xdr:col>1</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14354" r:id="rId21" name="Option Button 18">
              <controlPr defaultSize="0" autoFill="0" autoLine="0" autoPict="0">
                <anchor moveWithCells="1" sizeWithCells="1">
                  <from>
                    <xdr:col>5</xdr:col>
                    <xdr:colOff>28575</xdr:colOff>
                    <xdr:row>18</xdr:row>
                    <xdr:rowOff>200025</xdr:rowOff>
                  </from>
                  <to>
                    <xdr:col>5</xdr:col>
                    <xdr:colOff>619125</xdr:colOff>
                    <xdr:row>18</xdr:row>
                    <xdr:rowOff>419100</xdr:rowOff>
                  </to>
                </anchor>
              </controlPr>
            </control>
          </mc:Choice>
        </mc:AlternateContent>
        <mc:AlternateContent xmlns:mc="http://schemas.openxmlformats.org/markup-compatibility/2006">
          <mc:Choice Requires="x14">
            <control shapeId="14355" r:id="rId22" name="Option Button 19">
              <controlPr defaultSize="0" autoFill="0" autoLine="0" autoPict="0">
                <anchor moveWithCells="1" sizeWithCells="1">
                  <from>
                    <xdr:col>1</xdr:col>
                    <xdr:colOff>514350</xdr:colOff>
                    <xdr:row>18</xdr:row>
                    <xdr:rowOff>200025</xdr:rowOff>
                  </from>
                  <to>
                    <xdr:col>1</xdr:col>
                    <xdr:colOff>923925</xdr:colOff>
                    <xdr:row>18</xdr:row>
                    <xdr:rowOff>419100</xdr:rowOff>
                  </to>
                </anchor>
              </controlPr>
            </control>
          </mc:Choice>
        </mc:AlternateContent>
        <mc:AlternateContent xmlns:mc="http://schemas.openxmlformats.org/markup-compatibility/2006">
          <mc:Choice Requires="x14">
            <control shapeId="14356" r:id="rId23" name="Option Button 20">
              <controlPr defaultSize="0" autoFill="0" autoLine="0" autoPict="0">
                <anchor moveWithCells="1" sizeWithCells="1">
                  <from>
                    <xdr:col>1</xdr:col>
                    <xdr:colOff>57150</xdr:colOff>
                    <xdr:row>18</xdr:row>
                    <xdr:rowOff>200025</xdr:rowOff>
                  </from>
                  <to>
                    <xdr:col>1</xdr:col>
                    <xdr:colOff>466725</xdr:colOff>
                    <xdr:row>18</xdr:row>
                    <xdr:rowOff>419100</xdr:rowOff>
                  </to>
                </anchor>
              </controlPr>
            </control>
          </mc:Choice>
        </mc:AlternateContent>
        <mc:AlternateContent xmlns:mc="http://schemas.openxmlformats.org/markup-compatibility/2006">
          <mc:Choice Requires="x14">
            <control shapeId="14357" r:id="rId24" name="Group Box 21">
              <controlPr defaultSize="0" autoFill="0" autoPict="0">
                <anchor moveWithCells="1" sizeWithCells="1">
                  <from>
                    <xdr:col>1</xdr:col>
                    <xdr:colOff>0</xdr:colOff>
                    <xdr:row>19</xdr:row>
                    <xdr:rowOff>0</xdr:rowOff>
                  </from>
                  <to>
                    <xdr:col>6</xdr:col>
                    <xdr:colOff>9525</xdr:colOff>
                    <xdr:row>20</xdr:row>
                    <xdr:rowOff>0</xdr:rowOff>
                  </to>
                </anchor>
              </controlPr>
            </control>
          </mc:Choice>
        </mc:AlternateContent>
        <mc:AlternateContent xmlns:mc="http://schemas.openxmlformats.org/markup-compatibility/2006">
          <mc:Choice Requires="x14">
            <control shapeId="14358" r:id="rId25" name="Option Button 22">
              <controlPr defaultSize="0" autoFill="0" autoLine="0" autoPict="0">
                <anchor moveWithCells="1" sizeWithCells="1">
                  <from>
                    <xdr:col>5</xdr:col>
                    <xdr:colOff>28575</xdr:colOff>
                    <xdr:row>19</xdr:row>
                    <xdr:rowOff>200025</xdr:rowOff>
                  </from>
                  <to>
                    <xdr:col>5</xdr:col>
                    <xdr:colOff>619125</xdr:colOff>
                    <xdr:row>19</xdr:row>
                    <xdr:rowOff>419100</xdr:rowOff>
                  </to>
                </anchor>
              </controlPr>
            </control>
          </mc:Choice>
        </mc:AlternateContent>
        <mc:AlternateContent xmlns:mc="http://schemas.openxmlformats.org/markup-compatibility/2006">
          <mc:Choice Requires="x14">
            <control shapeId="14359" r:id="rId26" name="Option Button 23">
              <controlPr defaultSize="0" autoFill="0" autoLine="0" autoPict="0">
                <anchor moveWithCells="1" sizeWithCells="1">
                  <from>
                    <xdr:col>1</xdr:col>
                    <xdr:colOff>514350</xdr:colOff>
                    <xdr:row>19</xdr:row>
                    <xdr:rowOff>200025</xdr:rowOff>
                  </from>
                  <to>
                    <xdr:col>1</xdr:col>
                    <xdr:colOff>923925</xdr:colOff>
                    <xdr:row>19</xdr:row>
                    <xdr:rowOff>419100</xdr:rowOff>
                  </to>
                </anchor>
              </controlPr>
            </control>
          </mc:Choice>
        </mc:AlternateContent>
        <mc:AlternateContent xmlns:mc="http://schemas.openxmlformats.org/markup-compatibility/2006">
          <mc:Choice Requires="x14">
            <control shapeId="14360" r:id="rId27" name="Option Button 24">
              <controlPr defaultSize="0" autoFill="0" autoLine="0" autoPict="0">
                <anchor moveWithCells="1" sizeWithCells="1">
                  <from>
                    <xdr:col>1</xdr:col>
                    <xdr:colOff>57150</xdr:colOff>
                    <xdr:row>19</xdr:row>
                    <xdr:rowOff>200025</xdr:rowOff>
                  </from>
                  <to>
                    <xdr:col>1</xdr:col>
                    <xdr:colOff>466725</xdr:colOff>
                    <xdr:row>19</xdr:row>
                    <xdr:rowOff>419100</xdr:rowOff>
                  </to>
                </anchor>
              </controlPr>
            </control>
          </mc:Choice>
        </mc:AlternateContent>
        <mc:AlternateContent xmlns:mc="http://schemas.openxmlformats.org/markup-compatibility/2006">
          <mc:Choice Requires="x14">
            <control shapeId="14361" r:id="rId28" name="Group Box 25">
              <controlPr defaultSize="0" autoFill="0" autoPict="0">
                <anchor moveWithCells="1" sizeWithCells="1">
                  <from>
                    <xdr:col>1</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14362" r:id="rId29" name="Option Button 26">
              <controlPr defaultSize="0" autoFill="0" autoLine="0" autoPict="0">
                <anchor moveWithCells="1" sizeWithCells="1">
                  <from>
                    <xdr:col>5</xdr:col>
                    <xdr:colOff>28575</xdr:colOff>
                    <xdr:row>20</xdr:row>
                    <xdr:rowOff>200025</xdr:rowOff>
                  </from>
                  <to>
                    <xdr:col>5</xdr:col>
                    <xdr:colOff>619125</xdr:colOff>
                    <xdr:row>20</xdr:row>
                    <xdr:rowOff>419100</xdr:rowOff>
                  </to>
                </anchor>
              </controlPr>
            </control>
          </mc:Choice>
        </mc:AlternateContent>
        <mc:AlternateContent xmlns:mc="http://schemas.openxmlformats.org/markup-compatibility/2006">
          <mc:Choice Requires="x14">
            <control shapeId="14363" r:id="rId30" name="Option Button 27">
              <controlPr defaultSize="0" autoFill="0" autoLine="0" autoPict="0">
                <anchor moveWithCells="1" sizeWithCells="1">
                  <from>
                    <xdr:col>1</xdr:col>
                    <xdr:colOff>514350</xdr:colOff>
                    <xdr:row>20</xdr:row>
                    <xdr:rowOff>200025</xdr:rowOff>
                  </from>
                  <to>
                    <xdr:col>1</xdr:col>
                    <xdr:colOff>923925</xdr:colOff>
                    <xdr:row>20</xdr:row>
                    <xdr:rowOff>419100</xdr:rowOff>
                  </to>
                </anchor>
              </controlPr>
            </control>
          </mc:Choice>
        </mc:AlternateContent>
        <mc:AlternateContent xmlns:mc="http://schemas.openxmlformats.org/markup-compatibility/2006">
          <mc:Choice Requires="x14">
            <control shapeId="14364" r:id="rId31" name="Option Button 28">
              <controlPr defaultSize="0" autoFill="0" autoLine="0" autoPict="0">
                <anchor moveWithCells="1" sizeWithCells="1">
                  <from>
                    <xdr:col>1</xdr:col>
                    <xdr:colOff>57150</xdr:colOff>
                    <xdr:row>20</xdr:row>
                    <xdr:rowOff>200025</xdr:rowOff>
                  </from>
                  <to>
                    <xdr:col>1</xdr:col>
                    <xdr:colOff>466725</xdr:colOff>
                    <xdr:row>20</xdr:row>
                    <xdr:rowOff>419100</xdr:rowOff>
                  </to>
                </anchor>
              </controlPr>
            </control>
          </mc:Choice>
        </mc:AlternateContent>
        <mc:AlternateContent xmlns:mc="http://schemas.openxmlformats.org/markup-compatibility/2006">
          <mc:Choice Requires="x14">
            <control shapeId="14365" r:id="rId32" name="Group Box 29">
              <controlPr defaultSize="0" autoFill="0" autoPict="0">
                <anchor moveWithCells="1" sizeWithCells="1">
                  <from>
                    <xdr:col>1</xdr:col>
                    <xdr:colOff>0</xdr:colOff>
                    <xdr:row>21</xdr:row>
                    <xdr:rowOff>0</xdr:rowOff>
                  </from>
                  <to>
                    <xdr:col>6</xdr:col>
                    <xdr:colOff>9525</xdr:colOff>
                    <xdr:row>22</xdr:row>
                    <xdr:rowOff>0</xdr:rowOff>
                  </to>
                </anchor>
              </controlPr>
            </control>
          </mc:Choice>
        </mc:AlternateContent>
        <mc:AlternateContent xmlns:mc="http://schemas.openxmlformats.org/markup-compatibility/2006">
          <mc:Choice Requires="x14">
            <control shapeId="14366" r:id="rId33" name="Option Button 30">
              <controlPr defaultSize="0" autoFill="0" autoLine="0" autoPict="0">
                <anchor moveWithCells="1" sizeWithCells="1">
                  <from>
                    <xdr:col>5</xdr:col>
                    <xdr:colOff>28575</xdr:colOff>
                    <xdr:row>21</xdr:row>
                    <xdr:rowOff>200025</xdr:rowOff>
                  </from>
                  <to>
                    <xdr:col>5</xdr:col>
                    <xdr:colOff>619125</xdr:colOff>
                    <xdr:row>21</xdr:row>
                    <xdr:rowOff>419100</xdr:rowOff>
                  </to>
                </anchor>
              </controlPr>
            </control>
          </mc:Choice>
        </mc:AlternateContent>
        <mc:AlternateContent xmlns:mc="http://schemas.openxmlformats.org/markup-compatibility/2006">
          <mc:Choice Requires="x14">
            <control shapeId="14367" r:id="rId34" name="Option Button 31">
              <controlPr defaultSize="0" autoFill="0" autoLine="0" autoPict="0">
                <anchor moveWithCells="1" sizeWithCells="1">
                  <from>
                    <xdr:col>1</xdr:col>
                    <xdr:colOff>514350</xdr:colOff>
                    <xdr:row>21</xdr:row>
                    <xdr:rowOff>200025</xdr:rowOff>
                  </from>
                  <to>
                    <xdr:col>1</xdr:col>
                    <xdr:colOff>923925</xdr:colOff>
                    <xdr:row>21</xdr:row>
                    <xdr:rowOff>419100</xdr:rowOff>
                  </to>
                </anchor>
              </controlPr>
            </control>
          </mc:Choice>
        </mc:AlternateContent>
        <mc:AlternateContent xmlns:mc="http://schemas.openxmlformats.org/markup-compatibility/2006">
          <mc:Choice Requires="x14">
            <control shapeId="14368" r:id="rId35" name="Option Button 32">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14369" r:id="rId36" name="Group Box 33">
              <controlPr defaultSize="0" autoFill="0" autoPict="0">
                <anchor moveWithCells="1" sizeWithCells="1">
                  <from>
                    <xdr:col>1</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14370" r:id="rId37" name="Option Button 34">
              <controlPr defaultSize="0" autoFill="0" autoLine="0" autoPict="0">
                <anchor moveWithCells="1" sizeWithCells="1">
                  <from>
                    <xdr:col>5</xdr:col>
                    <xdr:colOff>28575</xdr:colOff>
                    <xdr:row>22</xdr:row>
                    <xdr:rowOff>200025</xdr:rowOff>
                  </from>
                  <to>
                    <xdr:col>5</xdr:col>
                    <xdr:colOff>619125</xdr:colOff>
                    <xdr:row>22</xdr:row>
                    <xdr:rowOff>419100</xdr:rowOff>
                  </to>
                </anchor>
              </controlPr>
            </control>
          </mc:Choice>
        </mc:AlternateContent>
        <mc:AlternateContent xmlns:mc="http://schemas.openxmlformats.org/markup-compatibility/2006">
          <mc:Choice Requires="x14">
            <control shapeId="14371" r:id="rId38" name="Option Button 35">
              <controlPr defaultSize="0" autoFill="0" autoLine="0" autoPict="0">
                <anchor moveWithCells="1" sizeWithCells="1">
                  <from>
                    <xdr:col>1</xdr:col>
                    <xdr:colOff>514350</xdr:colOff>
                    <xdr:row>22</xdr:row>
                    <xdr:rowOff>200025</xdr:rowOff>
                  </from>
                  <to>
                    <xdr:col>1</xdr:col>
                    <xdr:colOff>923925</xdr:colOff>
                    <xdr:row>22</xdr:row>
                    <xdr:rowOff>419100</xdr:rowOff>
                  </to>
                </anchor>
              </controlPr>
            </control>
          </mc:Choice>
        </mc:AlternateContent>
        <mc:AlternateContent xmlns:mc="http://schemas.openxmlformats.org/markup-compatibility/2006">
          <mc:Choice Requires="x14">
            <control shapeId="14372" r:id="rId39" name="Option Button 36">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8"/>
  <sheetViews>
    <sheetView zoomScaleNormal="100" zoomScaleSheetLayoutView="100" workbookViewId="0">
      <selection activeCell="AI1" sqref="AI1"/>
    </sheetView>
  </sheetViews>
  <sheetFormatPr defaultColWidth="3.125" defaultRowHeight="13.5" x14ac:dyDescent="0.15"/>
  <cols>
    <col min="1" max="34" width="3.125" style="116" customWidth="1"/>
    <col min="35" max="35" width="80.625" style="116" customWidth="1"/>
    <col min="36" max="36" width="3.125" style="117" customWidth="1"/>
    <col min="37" max="37" width="11.5" style="117" customWidth="1"/>
    <col min="38" max="38" width="3.125" style="117" customWidth="1"/>
    <col min="39" max="47" width="3.125" style="126" customWidth="1"/>
    <col min="48" max="52" width="3.125" style="118" customWidth="1"/>
    <col min="53" max="16384" width="3.125" style="116"/>
  </cols>
  <sheetData>
    <row r="1" spans="1:42" x14ac:dyDescent="0.15">
      <c r="A1" s="142" t="str">
        <f>"〔事業者が特に力を入れている取り組み：" &amp;  評価結果報告書!B23 &amp; "〕"</f>
        <v>〔事業者が特に力を入れている取り組み：認可外保育〕</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15"/>
      <c r="AE1" s="115"/>
      <c r="AF1" s="115"/>
      <c r="AG1" s="136" t="s">
        <v>137</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9"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06" t="s">
        <v>112</v>
      </c>
      <c r="C4" s="307"/>
      <c r="D4" s="307"/>
      <c r="E4" s="307"/>
      <c r="F4" s="307"/>
      <c r="G4" s="307"/>
      <c r="H4" s="307"/>
      <c r="I4" s="307"/>
      <c r="J4" s="307"/>
      <c r="K4" s="307"/>
      <c r="L4" s="307"/>
      <c r="M4" s="307"/>
      <c r="N4" s="307"/>
      <c r="O4" s="307"/>
      <c r="P4" s="308" t="str">
        <f>IF(AND($F$5="",AND($F$6="",$F$7="")),"",IF(AND($F$5="",OR($F$6&lt;&gt;"",$F$7&lt;&gt;"")),"評価項目を選択してください",IF(AND($F$6="",$F$7=""),"タイトル①、本文①を入力してください",IF(AND($F$6&lt;&gt;"",$F$7=""),"内容①を入力してください",IF(AND($F$7&lt;&gt;"",$F$6=""),"タイトル①を入力してください","")))))</f>
        <v/>
      </c>
      <c r="Q4" s="308"/>
      <c r="R4" s="308"/>
      <c r="S4" s="308"/>
      <c r="T4" s="308"/>
      <c r="U4" s="308"/>
      <c r="V4" s="308"/>
      <c r="W4" s="308"/>
      <c r="X4" s="308"/>
      <c r="Y4" s="308"/>
      <c r="Z4" s="308"/>
      <c r="AA4" s="308"/>
      <c r="AB4" s="308"/>
      <c r="AC4" s="308"/>
      <c r="AD4" s="308"/>
      <c r="AE4" s="308"/>
      <c r="AF4" s="308"/>
      <c r="AG4" s="309"/>
      <c r="AK4" s="117" t="s">
        <v>99</v>
      </c>
      <c r="AL4" s="117">
        <v>1</v>
      </c>
    </row>
    <row r="5" spans="1:42" ht="60" customHeight="1" thickTop="1" x14ac:dyDescent="0.15">
      <c r="A5" s="115"/>
      <c r="B5" s="120" t="s">
        <v>100</v>
      </c>
      <c r="C5" s="121"/>
      <c r="D5" s="121"/>
      <c r="E5" s="122"/>
      <c r="F5" s="322" t="str">
        <f>IF($AJ$5&lt;=1,"",VLOOKUP($AJ5,$AN$25:$AV$48,5,FALSE))</f>
        <v/>
      </c>
      <c r="G5" s="322"/>
      <c r="H5" s="322"/>
      <c r="I5" s="322"/>
      <c r="J5" s="322"/>
      <c r="K5" s="323"/>
      <c r="L5" s="324" t="str">
        <f>IF($AJ$5&lt;=1,"",VLOOKUP($AJ5,$AN$25:$AV$48,6,FALSE))</f>
        <v/>
      </c>
      <c r="M5" s="325"/>
      <c r="N5" s="325"/>
      <c r="O5" s="325"/>
      <c r="P5" s="325"/>
      <c r="Q5" s="325"/>
      <c r="R5" s="325"/>
      <c r="S5" s="325"/>
      <c r="T5" s="325"/>
      <c r="U5" s="325"/>
      <c r="V5" s="325"/>
      <c r="W5" s="325"/>
      <c r="X5" s="325"/>
      <c r="Y5" s="325"/>
      <c r="Z5" s="325"/>
      <c r="AA5" s="325"/>
      <c r="AB5" s="325"/>
      <c r="AC5" s="325"/>
      <c r="AD5" s="325"/>
      <c r="AE5" s="325"/>
      <c r="AF5" s="325"/>
      <c r="AG5" s="326"/>
      <c r="AJ5" s="123">
        <v>0</v>
      </c>
      <c r="AK5" s="117" t="s">
        <v>107</v>
      </c>
      <c r="AL5" s="117">
        <v>1</v>
      </c>
      <c r="AN5" s="126" t="str">
        <f>IF($AJ$5&lt;=1,"",VLOOKUP($AJ5,$AN$25:$AV$48,7,FALSE))</f>
        <v/>
      </c>
      <c r="AO5" s="126" t="str">
        <f>IF($AJ$5&lt;=1,"",VLOOKUP($AJ5,$AN$25:$AV$48,8,FALSE))</f>
        <v/>
      </c>
      <c r="AP5" s="126" t="str">
        <f>IF($AJ$5&lt;=1,"",VLOOKUP($AJ5,$AN$25:$AV$48,9,FALSE))</f>
        <v/>
      </c>
    </row>
    <row r="6" spans="1:42" ht="25.5" customHeight="1" x14ac:dyDescent="0.15">
      <c r="A6" s="115"/>
      <c r="B6" s="310" t="s">
        <v>101</v>
      </c>
      <c r="C6" s="311"/>
      <c r="D6" s="312"/>
      <c r="E6" s="313"/>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5"/>
      <c r="AH6" s="2" t="str">
        <f>IF(LEN(F6)=0,"",IF(40-LEN(F6)&gt;0,"残り" &amp; 40-LEN(F6) &amp; "文字",IF(40-LEN(F6)=0,"","文字数がオーバーしています")))</f>
        <v/>
      </c>
      <c r="AK6" s="117" t="s">
        <v>108</v>
      </c>
      <c r="AL6" s="117">
        <v>1</v>
      </c>
    </row>
    <row r="7" spans="1:42" ht="139.5" customHeight="1" thickBot="1" x14ac:dyDescent="0.2">
      <c r="A7" s="115"/>
      <c r="B7" s="316" t="s">
        <v>102</v>
      </c>
      <c r="C7" s="317"/>
      <c r="D7" s="317"/>
      <c r="E7" s="318"/>
      <c r="F7" s="319"/>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1"/>
      <c r="AH7" s="2" t="str">
        <f>IF(LEN(F7)=0,"",IF(256-LEN(F7)&gt;0,"残り" &amp; 256-LEN(F7) &amp; "文字",IF(256-LEN(F7)=0,"","文字数がオーバーしています")))</f>
        <v/>
      </c>
      <c r="AJ7" s="125" t="str">
        <f>IF(AND($AJ$5&lt;=1,$F$6&lt;&gt;"",$F$7&lt;&gt;""),"NG",IF(AND($F$5&lt;&gt;"",OR($F$6&lt;&gt;"",$F$7&lt;&gt;"")),"OK","NG"))</f>
        <v>NG</v>
      </c>
      <c r="AK7" s="117" t="s">
        <v>109</v>
      </c>
      <c r="AL7" s="117">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17" t="s">
        <v>110</v>
      </c>
      <c r="AL8" s="117">
        <v>1</v>
      </c>
    </row>
    <row r="9" spans="1:42" ht="20.25" customHeight="1" thickBot="1" x14ac:dyDescent="0.2">
      <c r="A9" s="115"/>
      <c r="B9" s="306" t="s">
        <v>113</v>
      </c>
      <c r="C9" s="307"/>
      <c r="D9" s="307"/>
      <c r="E9" s="307"/>
      <c r="F9" s="307"/>
      <c r="G9" s="307"/>
      <c r="H9" s="307"/>
      <c r="I9" s="307"/>
      <c r="J9" s="307"/>
      <c r="K9" s="307"/>
      <c r="L9" s="307"/>
      <c r="M9" s="307"/>
      <c r="N9" s="307"/>
      <c r="O9" s="307"/>
      <c r="P9" s="308"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08"/>
      <c r="R9" s="308"/>
      <c r="S9" s="308"/>
      <c r="T9" s="308"/>
      <c r="U9" s="308"/>
      <c r="V9" s="308"/>
      <c r="W9" s="308"/>
      <c r="X9" s="308"/>
      <c r="Y9" s="308"/>
      <c r="Z9" s="308"/>
      <c r="AA9" s="308"/>
      <c r="AB9" s="308"/>
      <c r="AC9" s="308"/>
      <c r="AD9" s="308"/>
      <c r="AE9" s="308"/>
      <c r="AF9" s="308"/>
      <c r="AG9" s="309"/>
      <c r="AK9" s="117" t="s">
        <v>111</v>
      </c>
      <c r="AL9" s="117">
        <v>2</v>
      </c>
    </row>
    <row r="10" spans="1:42" ht="60" customHeight="1" thickTop="1" x14ac:dyDescent="0.15">
      <c r="A10" s="115"/>
      <c r="B10" s="120" t="s">
        <v>100</v>
      </c>
      <c r="C10" s="121"/>
      <c r="D10" s="121"/>
      <c r="E10" s="122"/>
      <c r="F10" s="322" t="str">
        <f>IF($AJ$10&lt;=1,"",VLOOKUP($AJ10,$AN$25:$AV$48,5,FALSE))</f>
        <v/>
      </c>
      <c r="G10" s="322"/>
      <c r="H10" s="322"/>
      <c r="I10" s="322"/>
      <c r="J10" s="322"/>
      <c r="K10" s="323"/>
      <c r="L10" s="324" t="str">
        <f>IF($AJ$10&lt;=1,"",VLOOKUP($AJ10,$AN$25:$AV$48,6,FALSE))</f>
        <v/>
      </c>
      <c r="M10" s="325"/>
      <c r="N10" s="325"/>
      <c r="O10" s="325"/>
      <c r="P10" s="325"/>
      <c r="Q10" s="325"/>
      <c r="R10" s="325"/>
      <c r="S10" s="325"/>
      <c r="T10" s="325"/>
      <c r="U10" s="325"/>
      <c r="V10" s="325"/>
      <c r="W10" s="325"/>
      <c r="X10" s="325"/>
      <c r="Y10" s="325"/>
      <c r="Z10" s="325"/>
      <c r="AA10" s="325"/>
      <c r="AB10" s="325"/>
      <c r="AC10" s="325"/>
      <c r="AD10" s="325"/>
      <c r="AE10" s="325"/>
      <c r="AF10" s="325"/>
      <c r="AG10" s="326"/>
      <c r="AJ10" s="123">
        <v>0</v>
      </c>
      <c r="AK10" s="117" t="s">
        <v>107</v>
      </c>
      <c r="AL10" s="117">
        <v>2</v>
      </c>
      <c r="AN10" s="126" t="str">
        <f>IF($AJ$10&lt;=1,"",VLOOKUP($AJ10,$AN$25:$AV$48,7,FALSE))</f>
        <v/>
      </c>
      <c r="AO10" s="126" t="str">
        <f>IF($AJ$10&lt;=1,"",VLOOKUP($AJ10,$AN$25:$AV$48,8,FALSE))</f>
        <v/>
      </c>
      <c r="AP10" s="126" t="str">
        <f>IF($AJ$10&lt;=1,"",VLOOKUP($AJ10,$AN$25:$AV$48,9,FALSE))</f>
        <v/>
      </c>
    </row>
    <row r="11" spans="1:42" ht="25.5" customHeight="1" x14ac:dyDescent="0.15">
      <c r="A11" s="115"/>
      <c r="B11" s="310" t="s">
        <v>103</v>
      </c>
      <c r="C11" s="311"/>
      <c r="D11" s="312"/>
      <c r="E11" s="313"/>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5"/>
      <c r="AH11" s="2" t="str">
        <f>IF(LEN(F11)=0,"",IF(40-LEN(F11)&gt;0,"残り" &amp; 40-LEN(F11) &amp; "文字",IF(40-LEN(F11)=0,"","文字数がオーバーしています")))</f>
        <v/>
      </c>
      <c r="AK11" s="117" t="s">
        <v>108</v>
      </c>
      <c r="AL11" s="117">
        <v>2</v>
      </c>
    </row>
    <row r="12" spans="1:42" ht="139.5" customHeight="1" thickBot="1" x14ac:dyDescent="0.2">
      <c r="A12" s="115"/>
      <c r="B12" s="316" t="s">
        <v>104</v>
      </c>
      <c r="C12" s="317"/>
      <c r="D12" s="317"/>
      <c r="E12" s="318"/>
      <c r="F12" s="319"/>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1"/>
      <c r="AH12" s="2" t="str">
        <f>IF(LEN(F12)=0,"",IF(256-LEN(F12)&gt;0,"残り" &amp; 256-LEN(F12) &amp; "文字",IF(256-LEN(F12)=0,"","文字数がオーバーしています")))</f>
        <v/>
      </c>
      <c r="AJ12" s="125" t="str">
        <f>IF(AND($AJ$10&lt;=1,$F$11&lt;&gt;"",$F$12&lt;&gt;""),"NG",IF(AND($F$10&lt;&gt;"",OR($F$11&lt;&gt;"",$F$12&lt;&gt;"")),"OK","NG"))</f>
        <v>NG</v>
      </c>
      <c r="AK12" s="117" t="s">
        <v>109</v>
      </c>
      <c r="AL12" s="117">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17" t="s">
        <v>110</v>
      </c>
      <c r="AL13" s="117">
        <v>2</v>
      </c>
    </row>
    <row r="14" spans="1:42" ht="20.25" customHeight="1" thickBot="1" x14ac:dyDescent="0.2">
      <c r="A14" s="115"/>
      <c r="B14" s="306" t="s">
        <v>114</v>
      </c>
      <c r="C14" s="307"/>
      <c r="D14" s="307"/>
      <c r="E14" s="307"/>
      <c r="F14" s="307"/>
      <c r="G14" s="307"/>
      <c r="H14" s="307"/>
      <c r="I14" s="307"/>
      <c r="J14" s="307"/>
      <c r="K14" s="307"/>
      <c r="L14" s="307"/>
      <c r="M14" s="307"/>
      <c r="N14" s="307"/>
      <c r="O14" s="307"/>
      <c r="P14" s="308"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08"/>
      <c r="R14" s="308"/>
      <c r="S14" s="308"/>
      <c r="T14" s="308"/>
      <c r="U14" s="308"/>
      <c r="V14" s="308"/>
      <c r="W14" s="308"/>
      <c r="X14" s="308"/>
      <c r="Y14" s="308"/>
      <c r="Z14" s="308"/>
      <c r="AA14" s="308"/>
      <c r="AB14" s="308"/>
      <c r="AC14" s="308"/>
      <c r="AD14" s="308"/>
      <c r="AE14" s="308"/>
      <c r="AF14" s="308"/>
      <c r="AG14" s="309"/>
      <c r="AK14" s="117" t="s">
        <v>111</v>
      </c>
      <c r="AL14" s="117">
        <v>3</v>
      </c>
    </row>
    <row r="15" spans="1:42" ht="60" customHeight="1" thickTop="1" x14ac:dyDescent="0.15">
      <c r="A15" s="115"/>
      <c r="B15" s="120" t="s">
        <v>100</v>
      </c>
      <c r="C15" s="121"/>
      <c r="D15" s="121"/>
      <c r="E15" s="122"/>
      <c r="F15" s="322" t="str">
        <f>IF($AJ$15&lt;=1,"",VLOOKUP($AJ15,$AN$25:$AV$48,5,FALSE))</f>
        <v/>
      </c>
      <c r="G15" s="322"/>
      <c r="H15" s="322"/>
      <c r="I15" s="322"/>
      <c r="J15" s="322"/>
      <c r="K15" s="323"/>
      <c r="L15" s="324" t="str">
        <f>IF($AJ$15&lt;=1,"",VLOOKUP($AJ15,$AN$25:$AV$48,6,FALSE))</f>
        <v/>
      </c>
      <c r="M15" s="325"/>
      <c r="N15" s="325"/>
      <c r="O15" s="325"/>
      <c r="P15" s="325"/>
      <c r="Q15" s="325"/>
      <c r="R15" s="325"/>
      <c r="S15" s="325"/>
      <c r="T15" s="325"/>
      <c r="U15" s="325"/>
      <c r="V15" s="325"/>
      <c r="W15" s="325"/>
      <c r="X15" s="325"/>
      <c r="Y15" s="325"/>
      <c r="Z15" s="325"/>
      <c r="AA15" s="325"/>
      <c r="AB15" s="325"/>
      <c r="AC15" s="325"/>
      <c r="AD15" s="325"/>
      <c r="AE15" s="325"/>
      <c r="AF15" s="325"/>
      <c r="AG15" s="326"/>
      <c r="AJ15" s="123">
        <v>0</v>
      </c>
      <c r="AK15" s="117" t="s">
        <v>107</v>
      </c>
      <c r="AL15" s="117">
        <v>3</v>
      </c>
      <c r="AN15" s="126" t="str">
        <f>IF($AJ$15&lt;=1,"",VLOOKUP($AJ15,$AN$25:$AV$48,7,FALSE))</f>
        <v/>
      </c>
      <c r="AO15" s="126" t="str">
        <f>IF($AJ$15&lt;=1,"",VLOOKUP($AJ15,$AN$25:$AV$48,8,FALSE))</f>
        <v/>
      </c>
      <c r="AP15" s="126" t="str">
        <f>IF($AJ$15&lt;=1,"",VLOOKUP($AJ15,$AN$25:$AV$48,9,FALSE))</f>
        <v/>
      </c>
    </row>
    <row r="16" spans="1:42" ht="25.5" customHeight="1" x14ac:dyDescent="0.15">
      <c r="A16" s="115"/>
      <c r="B16" s="310" t="s">
        <v>105</v>
      </c>
      <c r="C16" s="311"/>
      <c r="D16" s="312"/>
      <c r="E16" s="313"/>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5"/>
      <c r="AH16" s="2" t="str">
        <f>IF(LEN(F16)=0,"",IF(40-LEN(F16)&gt;0,"残り" &amp; 40-LEN(F16) &amp; "文字",IF(40-LEN(F16)=0,"","文字数がオーバーしています")))</f>
        <v/>
      </c>
      <c r="AK16" s="117" t="s">
        <v>108</v>
      </c>
      <c r="AL16" s="117">
        <v>3</v>
      </c>
    </row>
    <row r="17" spans="1:48" ht="139.5" customHeight="1" thickBot="1" x14ac:dyDescent="0.2">
      <c r="A17" s="115"/>
      <c r="B17" s="316" t="s">
        <v>106</v>
      </c>
      <c r="C17" s="317"/>
      <c r="D17" s="317"/>
      <c r="E17" s="318"/>
      <c r="F17" s="319"/>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1"/>
      <c r="AH17" s="2" t="str">
        <f>IF(LEN(F17)=0,"",IF(256-LEN(F17)&gt;0,"残り" &amp; 256-LEN(F17) &amp; "文字",IF(256-LEN(F17)=0,"","文字数がオーバーしています")))</f>
        <v/>
      </c>
      <c r="AJ17" s="125" t="str">
        <f>IF(AND($AJ$15&lt;=1,$F$16&lt;&gt;"",$F$17&lt;&gt;""),"NG",IF(AND($F$15&lt;&gt;"",OR($F$16&lt;&gt;"",$F$17&lt;&gt;"")),"OK","NG"))</f>
        <v>NG</v>
      </c>
      <c r="AK17" s="117" t="s">
        <v>109</v>
      </c>
      <c r="AL17" s="117">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6</v>
      </c>
      <c r="AP26" s="126">
        <v>1</v>
      </c>
      <c r="AQ26" s="126">
        <v>1</v>
      </c>
      <c r="AR26" s="154" t="s">
        <v>302</v>
      </c>
      <c r="AS26" s="154" t="s">
        <v>164</v>
      </c>
      <c r="AT26" s="154" t="s">
        <v>303</v>
      </c>
      <c r="AU26" s="154" t="s">
        <v>304</v>
      </c>
      <c r="AV26" s="155" t="s">
        <v>305</v>
      </c>
    </row>
    <row r="27" spans="1:48" x14ac:dyDescent="0.15">
      <c r="AN27" s="126">
        <v>3</v>
      </c>
      <c r="AO27" s="126">
        <v>6</v>
      </c>
      <c r="AP27" s="126">
        <v>2</v>
      </c>
      <c r="AQ27" s="126">
        <v>1</v>
      </c>
      <c r="AR27" s="154" t="s">
        <v>306</v>
      </c>
      <c r="AS27" s="154" t="s">
        <v>173</v>
      </c>
      <c r="AT27" s="154" t="s">
        <v>303</v>
      </c>
      <c r="AU27" s="154" t="s">
        <v>307</v>
      </c>
      <c r="AV27" s="155" t="s">
        <v>308</v>
      </c>
    </row>
    <row r="28" spans="1:48" x14ac:dyDescent="0.15">
      <c r="AN28" s="126">
        <v>4</v>
      </c>
      <c r="AO28" s="126">
        <v>6</v>
      </c>
      <c r="AP28" s="126">
        <v>2</v>
      </c>
      <c r="AQ28" s="126">
        <v>2</v>
      </c>
      <c r="AR28" s="154" t="s">
        <v>309</v>
      </c>
      <c r="AS28" s="154" t="s">
        <v>178</v>
      </c>
      <c r="AT28" s="154" t="s">
        <v>303</v>
      </c>
      <c r="AU28" s="154" t="s">
        <v>307</v>
      </c>
      <c r="AV28" s="155" t="s">
        <v>310</v>
      </c>
    </row>
    <row r="29" spans="1:48" x14ac:dyDescent="0.15">
      <c r="AN29" s="126">
        <v>5</v>
      </c>
      <c r="AO29" s="126">
        <v>6</v>
      </c>
      <c r="AP29" s="126">
        <v>3</v>
      </c>
      <c r="AQ29" s="126">
        <v>1</v>
      </c>
      <c r="AR29" s="154" t="s">
        <v>311</v>
      </c>
      <c r="AS29" s="154" t="s">
        <v>185</v>
      </c>
      <c r="AT29" s="154" t="s">
        <v>303</v>
      </c>
      <c r="AU29" s="154" t="s">
        <v>312</v>
      </c>
      <c r="AV29" s="155" t="s">
        <v>313</v>
      </c>
    </row>
    <row r="30" spans="1:48" x14ac:dyDescent="0.15">
      <c r="AN30" s="126">
        <v>6</v>
      </c>
      <c r="AO30" s="126">
        <v>6</v>
      </c>
      <c r="AP30" s="126">
        <v>3</v>
      </c>
      <c r="AQ30" s="126">
        <v>2</v>
      </c>
      <c r="AR30" s="154" t="s">
        <v>314</v>
      </c>
      <c r="AS30" s="154" t="s">
        <v>189</v>
      </c>
      <c r="AT30" s="154" t="s">
        <v>303</v>
      </c>
      <c r="AU30" s="154" t="s">
        <v>312</v>
      </c>
      <c r="AV30" s="155" t="s">
        <v>315</v>
      </c>
    </row>
    <row r="31" spans="1:48" x14ac:dyDescent="0.15">
      <c r="AN31" s="126">
        <v>7</v>
      </c>
      <c r="AO31" s="126">
        <v>6</v>
      </c>
      <c r="AP31" s="126">
        <v>3</v>
      </c>
      <c r="AQ31" s="126">
        <v>3</v>
      </c>
      <c r="AR31" s="154" t="s">
        <v>316</v>
      </c>
      <c r="AS31" s="154" t="s">
        <v>196</v>
      </c>
      <c r="AT31" s="154" t="s">
        <v>303</v>
      </c>
      <c r="AU31" s="154" t="s">
        <v>312</v>
      </c>
      <c r="AV31" s="155" t="s">
        <v>317</v>
      </c>
    </row>
    <row r="32" spans="1:48" x14ac:dyDescent="0.15">
      <c r="AN32" s="126">
        <v>8</v>
      </c>
      <c r="AO32" s="126">
        <v>6</v>
      </c>
      <c r="AP32" s="126">
        <v>3</v>
      </c>
      <c r="AQ32" s="126">
        <v>4</v>
      </c>
      <c r="AR32" s="154" t="s">
        <v>318</v>
      </c>
      <c r="AS32" s="154" t="s">
        <v>200</v>
      </c>
      <c r="AT32" s="154" t="s">
        <v>303</v>
      </c>
      <c r="AU32" s="154" t="s">
        <v>312</v>
      </c>
      <c r="AV32" s="155" t="s">
        <v>319</v>
      </c>
    </row>
    <row r="33" spans="40:48" x14ac:dyDescent="0.15">
      <c r="AN33" s="126">
        <v>9</v>
      </c>
      <c r="AO33" s="126">
        <v>6</v>
      </c>
      <c r="AP33" s="126">
        <v>5</v>
      </c>
      <c r="AQ33" s="126">
        <v>1</v>
      </c>
      <c r="AR33" s="154" t="s">
        <v>320</v>
      </c>
      <c r="AS33" s="154" t="s">
        <v>206</v>
      </c>
      <c r="AT33" s="154" t="s">
        <v>303</v>
      </c>
      <c r="AU33" s="154" t="s">
        <v>321</v>
      </c>
      <c r="AV33" s="155" t="s">
        <v>322</v>
      </c>
    </row>
    <row r="34" spans="40:48" x14ac:dyDescent="0.15">
      <c r="AN34" s="126">
        <v>10</v>
      </c>
      <c r="AO34" s="126">
        <v>6</v>
      </c>
      <c r="AP34" s="126">
        <v>5</v>
      </c>
      <c r="AQ34" s="126">
        <v>2</v>
      </c>
      <c r="AR34" s="154" t="s">
        <v>323</v>
      </c>
      <c r="AS34" s="154" t="s">
        <v>209</v>
      </c>
      <c r="AT34" s="154" t="s">
        <v>303</v>
      </c>
      <c r="AU34" s="154" t="s">
        <v>321</v>
      </c>
      <c r="AV34" s="155" t="s">
        <v>324</v>
      </c>
    </row>
    <row r="35" spans="40:48" x14ac:dyDescent="0.15">
      <c r="AN35" s="126">
        <v>11</v>
      </c>
      <c r="AO35" s="126">
        <v>6</v>
      </c>
      <c r="AP35" s="126">
        <v>6</v>
      </c>
      <c r="AQ35" s="126">
        <v>1</v>
      </c>
      <c r="AR35" s="154" t="s">
        <v>325</v>
      </c>
      <c r="AS35" s="154" t="s">
        <v>216</v>
      </c>
      <c r="AT35" s="154" t="s">
        <v>303</v>
      </c>
      <c r="AU35" s="154" t="s">
        <v>326</v>
      </c>
      <c r="AV35" s="155" t="s">
        <v>327</v>
      </c>
    </row>
    <row r="36" spans="40:48" x14ac:dyDescent="0.15">
      <c r="AN36" s="126">
        <v>12</v>
      </c>
      <c r="AO36" s="126">
        <v>6</v>
      </c>
      <c r="AP36" s="126">
        <v>6</v>
      </c>
      <c r="AQ36" s="126">
        <v>2</v>
      </c>
      <c r="AR36" s="154" t="s">
        <v>328</v>
      </c>
      <c r="AS36" s="154" t="s">
        <v>220</v>
      </c>
      <c r="AT36" s="154" t="s">
        <v>303</v>
      </c>
      <c r="AU36" s="154" t="s">
        <v>326</v>
      </c>
      <c r="AV36" s="155" t="s">
        <v>329</v>
      </c>
    </row>
    <row r="37" spans="40:48" x14ac:dyDescent="0.15">
      <c r="AN37" s="126">
        <v>13</v>
      </c>
      <c r="AO37" s="126">
        <v>6</v>
      </c>
      <c r="AP37" s="126">
        <v>4</v>
      </c>
      <c r="AQ37" s="126">
        <v>1</v>
      </c>
      <c r="AR37" s="154" t="s">
        <v>330</v>
      </c>
      <c r="AS37" s="154" t="s">
        <v>226</v>
      </c>
      <c r="AT37" s="154" t="s">
        <v>303</v>
      </c>
      <c r="AU37" s="154" t="s">
        <v>331</v>
      </c>
      <c r="AV37" s="155" t="s">
        <v>332</v>
      </c>
    </row>
    <row r="38" spans="40:48" x14ac:dyDescent="0.15">
      <c r="AN38" s="126">
        <v>14</v>
      </c>
      <c r="AO38" s="126">
        <v>6</v>
      </c>
      <c r="AP38" s="126">
        <v>4</v>
      </c>
      <c r="AQ38" s="126">
        <v>2</v>
      </c>
      <c r="AR38" s="154" t="s">
        <v>333</v>
      </c>
      <c r="AS38" s="154" t="s">
        <v>234</v>
      </c>
      <c r="AT38" s="154" t="s">
        <v>303</v>
      </c>
      <c r="AU38" s="154" t="s">
        <v>331</v>
      </c>
      <c r="AV38" s="155" t="s">
        <v>334</v>
      </c>
    </row>
    <row r="39" spans="40:48" x14ac:dyDescent="0.15">
      <c r="AN39" s="126">
        <v>15</v>
      </c>
      <c r="AO39" s="126">
        <v>6</v>
      </c>
      <c r="AP39" s="126">
        <v>4</v>
      </c>
      <c r="AQ39" s="126">
        <v>3</v>
      </c>
      <c r="AR39" s="154" t="s">
        <v>335</v>
      </c>
      <c r="AS39" s="154" t="s">
        <v>240</v>
      </c>
      <c r="AT39" s="154" t="s">
        <v>303</v>
      </c>
      <c r="AU39" s="154" t="s">
        <v>331</v>
      </c>
      <c r="AV39" s="155" t="s">
        <v>336</v>
      </c>
    </row>
    <row r="40" spans="40:48" x14ac:dyDescent="0.15">
      <c r="AN40" s="126">
        <v>16</v>
      </c>
      <c r="AO40" s="126">
        <v>6</v>
      </c>
      <c r="AP40" s="126">
        <v>4</v>
      </c>
      <c r="AQ40" s="126">
        <v>4</v>
      </c>
      <c r="AR40" s="154" t="s">
        <v>337</v>
      </c>
      <c r="AS40" s="154" t="s">
        <v>248</v>
      </c>
      <c r="AT40" s="154" t="s">
        <v>303</v>
      </c>
      <c r="AU40" s="154" t="s">
        <v>331</v>
      </c>
      <c r="AV40" s="155" t="s">
        <v>338</v>
      </c>
    </row>
    <row r="41" spans="40:48" x14ac:dyDescent="0.15">
      <c r="AN41" s="126">
        <v>17</v>
      </c>
      <c r="AO41" s="126">
        <v>6</v>
      </c>
      <c r="AP41" s="126">
        <v>4</v>
      </c>
      <c r="AQ41" s="126">
        <v>5</v>
      </c>
      <c r="AR41" s="154" t="s">
        <v>339</v>
      </c>
      <c r="AS41" s="154" t="s">
        <v>253</v>
      </c>
      <c r="AT41" s="154" t="s">
        <v>303</v>
      </c>
      <c r="AU41" s="154" t="s">
        <v>331</v>
      </c>
      <c r="AV41" s="155" t="s">
        <v>340</v>
      </c>
    </row>
    <row r="42" spans="40:48" x14ac:dyDescent="0.15">
      <c r="AN42" s="126">
        <v>18</v>
      </c>
      <c r="AO42" s="126">
        <v>6</v>
      </c>
      <c r="AP42" s="126">
        <v>4</v>
      </c>
      <c r="AQ42" s="126">
        <v>6</v>
      </c>
      <c r="AR42" s="154" t="s">
        <v>341</v>
      </c>
      <c r="AS42" s="154" t="s">
        <v>259</v>
      </c>
      <c r="AT42" s="154" t="s">
        <v>303</v>
      </c>
      <c r="AU42" s="154" t="s">
        <v>331</v>
      </c>
      <c r="AV42" s="155" t="s">
        <v>342</v>
      </c>
    </row>
    <row r="43" spans="40:48" x14ac:dyDescent="0.15">
      <c r="AN43" s="126">
        <v>19</v>
      </c>
      <c r="AO43" s="126">
        <v>6</v>
      </c>
      <c r="AP43" s="126">
        <v>4</v>
      </c>
      <c r="AQ43" s="126">
        <v>7</v>
      </c>
      <c r="AR43" s="154" t="s">
        <v>343</v>
      </c>
      <c r="AS43" s="154" t="s">
        <v>267</v>
      </c>
      <c r="AT43" s="154" t="s">
        <v>303</v>
      </c>
      <c r="AU43" s="154" t="s">
        <v>331</v>
      </c>
      <c r="AV43" s="155" t="s">
        <v>344</v>
      </c>
    </row>
    <row r="44" spans="40:48" x14ac:dyDescent="0.15">
      <c r="AN44" s="126">
        <v>20</v>
      </c>
      <c r="AO44" s="126">
        <v>6</v>
      </c>
      <c r="AP44" s="126">
        <v>4</v>
      </c>
      <c r="AQ44" s="126">
        <v>8</v>
      </c>
      <c r="AR44" s="154" t="s">
        <v>345</v>
      </c>
      <c r="AS44" s="154" t="s">
        <v>274</v>
      </c>
      <c r="AT44" s="154" t="s">
        <v>303</v>
      </c>
      <c r="AU44" s="154" t="s">
        <v>331</v>
      </c>
      <c r="AV44" s="155" t="s">
        <v>346</v>
      </c>
    </row>
    <row r="45" spans="40:48" x14ac:dyDescent="0.15">
      <c r="AN45" s="126">
        <v>21</v>
      </c>
      <c r="AO45" s="126">
        <v>6</v>
      </c>
      <c r="AP45" s="126">
        <v>4</v>
      </c>
      <c r="AQ45" s="126">
        <v>9</v>
      </c>
      <c r="AR45" s="154" t="s">
        <v>347</v>
      </c>
      <c r="AS45" s="154" t="s">
        <v>282</v>
      </c>
      <c r="AT45" s="154" t="s">
        <v>303</v>
      </c>
      <c r="AU45" s="154" t="s">
        <v>331</v>
      </c>
      <c r="AV45" s="155" t="s">
        <v>348</v>
      </c>
    </row>
    <row r="46" spans="40:48" x14ac:dyDescent="0.15">
      <c r="AN46" s="126">
        <v>22</v>
      </c>
      <c r="AO46" s="126">
        <v>99</v>
      </c>
      <c r="AP46" s="126">
        <v>99</v>
      </c>
      <c r="AQ46" s="126">
        <v>1</v>
      </c>
      <c r="AR46" s="154" t="s">
        <v>349</v>
      </c>
      <c r="AS46" s="154" t="s">
        <v>289</v>
      </c>
      <c r="AT46" s="154" t="s">
        <v>350</v>
      </c>
      <c r="AU46" s="154" t="s">
        <v>351</v>
      </c>
      <c r="AV46" s="155" t="s">
        <v>352</v>
      </c>
    </row>
    <row r="47" spans="40:48" x14ac:dyDescent="0.15">
      <c r="AN47" s="126">
        <v>23</v>
      </c>
      <c r="AO47" s="126">
        <v>99</v>
      </c>
      <c r="AP47" s="126">
        <v>99</v>
      </c>
      <c r="AQ47" s="126">
        <v>2</v>
      </c>
      <c r="AR47" s="154" t="s">
        <v>353</v>
      </c>
      <c r="AS47" s="154" t="s">
        <v>292</v>
      </c>
      <c r="AT47" s="154" t="s">
        <v>350</v>
      </c>
      <c r="AU47" s="154" t="s">
        <v>351</v>
      </c>
      <c r="AV47" s="155" t="s">
        <v>354</v>
      </c>
    </row>
    <row r="48" spans="40:48" x14ac:dyDescent="0.15">
      <c r="AN48" s="126">
        <v>24</v>
      </c>
      <c r="AO48" s="126">
        <v>99</v>
      </c>
      <c r="AP48" s="126">
        <v>99</v>
      </c>
      <c r="AQ48" s="126">
        <v>3</v>
      </c>
      <c r="AR48" s="154" t="s">
        <v>355</v>
      </c>
      <c r="AS48" s="154" t="s">
        <v>295</v>
      </c>
      <c r="AT48" s="154" t="s">
        <v>350</v>
      </c>
      <c r="AU48" s="154" t="s">
        <v>351</v>
      </c>
      <c r="AV48" s="155" t="s">
        <v>356</v>
      </c>
    </row>
  </sheetData>
  <sheetProtection algorithmName="SHA-512" hashValue="mvKK9Ugd8xvDNo5CfSBSQyvTWXy4YMChO6ncP6uRjXiR5ngTiiLnCrpNeue7Qtte7qMa8pYZ3XmPzwaiDB1pgA==" saltValue="uuOpsQZFGZ4NzwdHBuZktw==" spinCount="100000" sheet="1" objects="1" scenarios="1" formatCells="0"/>
  <mergeCells count="24">
    <mergeCell ref="B12:E12"/>
    <mergeCell ref="F12:AG12"/>
    <mergeCell ref="B16:E16"/>
    <mergeCell ref="F16:AG16"/>
    <mergeCell ref="F10:K10"/>
    <mergeCell ref="L10:AG10"/>
    <mergeCell ref="B17:E17"/>
    <mergeCell ref="F17:AG17"/>
    <mergeCell ref="F15:K15"/>
    <mergeCell ref="L15:AG15"/>
    <mergeCell ref="B14:O14"/>
    <mergeCell ref="P14:AG14"/>
    <mergeCell ref="B9:O9"/>
    <mergeCell ref="P9:AG9"/>
    <mergeCell ref="B11:E11"/>
    <mergeCell ref="F11:AG11"/>
    <mergeCell ref="B4:O4"/>
    <mergeCell ref="P4:AG4"/>
    <mergeCell ref="B6:E6"/>
    <mergeCell ref="F6:AG6"/>
    <mergeCell ref="B7:E7"/>
    <mergeCell ref="F7:AG7"/>
    <mergeCell ref="F5:K5"/>
    <mergeCell ref="L5:AG5"/>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〔全体の評価講評：認可外保育〕</v>
      </c>
      <c r="B1" s="33"/>
      <c r="C1" s="33"/>
      <c r="D1" s="137" t="s">
        <v>137</v>
      </c>
    </row>
    <row r="2" spans="1:5" ht="18" customHeight="1" x14ac:dyDescent="0.15">
      <c r="A2" s="327" t="str">
        <f>"《事業所名： " &amp; 評価結果報告書!B24 &amp; "》"</f>
        <v>《事業所名： 》</v>
      </c>
      <c r="B2" s="327"/>
      <c r="C2" s="327"/>
      <c r="D2" s="327"/>
    </row>
    <row r="3" spans="1:5" ht="18" customHeight="1" x14ac:dyDescent="0.15">
      <c r="A3" s="18" t="s">
        <v>0</v>
      </c>
      <c r="B3" s="330" t="s">
        <v>2</v>
      </c>
      <c r="C3" s="331"/>
      <c r="D3" s="332"/>
    </row>
    <row r="4" spans="1:5" ht="30" customHeight="1" x14ac:dyDescent="0.15">
      <c r="A4" s="328">
        <v>1</v>
      </c>
      <c r="B4" s="19" t="s">
        <v>3</v>
      </c>
      <c r="C4" s="220"/>
      <c r="D4" s="222"/>
      <c r="E4" s="2" t="str">
        <f>IF(LEN(C4)=0,"",IF(64-LEN(C4)&gt;0,"残り" &amp; 64-LEN(C4) &amp; "文字",IF(64-LEN(C4)=0,"","文字数がオーバーしています")))</f>
        <v/>
      </c>
    </row>
    <row r="5" spans="1:5" ht="87.95" customHeight="1" x14ac:dyDescent="0.15">
      <c r="A5" s="329"/>
      <c r="B5" s="20" t="s">
        <v>6</v>
      </c>
      <c r="C5" s="333"/>
      <c r="D5" s="334"/>
      <c r="E5" s="2" t="str">
        <f>IF(LEN(C5)=0,"",IF(256-LEN(C5)&gt;0,"残り" &amp; 256-LEN(C5) &amp; "文字",IF(256-LEN(C5)=0,"","文字数がオーバーしています")))</f>
        <v/>
      </c>
    </row>
    <row r="6" spans="1:5" ht="30" customHeight="1" x14ac:dyDescent="0.15">
      <c r="A6" s="328">
        <v>2</v>
      </c>
      <c r="B6" s="19" t="s">
        <v>3</v>
      </c>
      <c r="C6" s="220"/>
      <c r="D6" s="222"/>
      <c r="E6" s="2" t="str">
        <f>IF(LEN(C6)=0,"",IF(64-LEN(C6)&gt;0,"残り" &amp; 64-LEN(C6) &amp; "文字",IF(64-LEN(C6)=0,"","文字数がオーバーしています")))</f>
        <v/>
      </c>
    </row>
    <row r="7" spans="1:5" ht="87.95" customHeight="1" x14ac:dyDescent="0.15">
      <c r="A7" s="329"/>
      <c r="B7" s="20" t="s">
        <v>4</v>
      </c>
      <c r="C7" s="333"/>
      <c r="D7" s="334"/>
      <c r="E7" s="2" t="str">
        <f>IF(LEN(C7)=0,"",IF(256-LEN(C7)&gt;0,"残り" &amp; 256-LEN(C7) &amp; "文字",IF(256-LEN(C7)=0,"","文字数がオーバーしています")))</f>
        <v/>
      </c>
    </row>
    <row r="8" spans="1:5" ht="30" customHeight="1" x14ac:dyDescent="0.15">
      <c r="A8" s="328">
        <v>3</v>
      </c>
      <c r="B8" s="19" t="s">
        <v>3</v>
      </c>
      <c r="C8" s="220"/>
      <c r="D8" s="222"/>
      <c r="E8" s="2" t="str">
        <f>IF(LEN(C8)=0,"",IF(64-LEN(C8)&gt;0,"残り" &amp; 64-LEN(C8) &amp; "文字",IF(64-LEN(C8)=0,"","文字数がオーバーしています")))</f>
        <v/>
      </c>
    </row>
    <row r="9" spans="1:5" ht="87.95" customHeight="1" x14ac:dyDescent="0.15">
      <c r="A9" s="329"/>
      <c r="B9" s="20" t="s">
        <v>4</v>
      </c>
      <c r="C9" s="333"/>
      <c r="D9" s="334"/>
      <c r="E9" s="2" t="str">
        <f>IF(LEN(C9)=0,"",IF(256-LEN(C9)&gt;0,"残り" &amp; 256-LEN(C9) &amp; "文字",IF(256-LEN(C9)=0,"","文字数がオーバーしています")))</f>
        <v/>
      </c>
    </row>
    <row r="10" spans="1:5" ht="18" customHeight="1" x14ac:dyDescent="0.15">
      <c r="A10" s="18" t="s">
        <v>0</v>
      </c>
      <c r="B10" s="330" t="s">
        <v>7</v>
      </c>
      <c r="C10" s="331"/>
      <c r="D10" s="332"/>
    </row>
    <row r="11" spans="1:5" ht="30" customHeight="1" x14ac:dyDescent="0.15">
      <c r="A11" s="328">
        <v>1</v>
      </c>
      <c r="B11" s="19" t="s">
        <v>3</v>
      </c>
      <c r="C11" s="220"/>
      <c r="D11" s="222"/>
      <c r="E11" s="2" t="str">
        <f>IF(LEN(C11)=0,"",IF(64-LEN(C11)&gt;0,"残り" &amp; 64-LEN(C11) &amp; "文字",IF(64-LEN(C11)=0,"","文字数がオーバーしています")))</f>
        <v/>
      </c>
    </row>
    <row r="12" spans="1:5" ht="87.95" customHeight="1" x14ac:dyDescent="0.15">
      <c r="A12" s="329"/>
      <c r="B12" s="20" t="s">
        <v>4</v>
      </c>
      <c r="C12" s="333"/>
      <c r="D12" s="334"/>
      <c r="E12" s="2" t="str">
        <f>IF(LEN(C12)=0,"",IF(256-LEN(C12)&gt;0,"残り" &amp; 256-LEN(C12) &amp; "文字",IF(256-LEN(C12)=0,"","文字数がオーバーしています")))</f>
        <v/>
      </c>
    </row>
    <row r="13" spans="1:5" ht="30" customHeight="1" x14ac:dyDescent="0.15">
      <c r="A13" s="328">
        <v>2</v>
      </c>
      <c r="B13" s="19" t="s">
        <v>3</v>
      </c>
      <c r="C13" s="220"/>
      <c r="D13" s="222"/>
      <c r="E13" s="2" t="str">
        <f>IF(LEN(C13)=0,"",IF(64-LEN(C13)&gt;0,"残り" &amp; 64-LEN(C13) &amp; "文字",IF(64-LEN(C13)=0,"","文字数がオーバーしています")))</f>
        <v/>
      </c>
    </row>
    <row r="14" spans="1:5" ht="87.95" customHeight="1" x14ac:dyDescent="0.15">
      <c r="A14" s="329"/>
      <c r="B14" s="20" t="s">
        <v>4</v>
      </c>
      <c r="C14" s="333"/>
      <c r="D14" s="334"/>
      <c r="E14" s="2" t="str">
        <f>IF(LEN(C14)=0,"",IF(256-LEN(C14)&gt;0,"残り" &amp; 256-LEN(C14) &amp; "文字",IF(256-LEN(C14)=0,"","文字数がオーバーしています")))</f>
        <v/>
      </c>
    </row>
    <row r="15" spans="1:5" ht="30" customHeight="1" x14ac:dyDescent="0.15">
      <c r="A15" s="328">
        <v>3</v>
      </c>
      <c r="B15" s="19" t="s">
        <v>3</v>
      </c>
      <c r="C15" s="220"/>
      <c r="D15" s="222"/>
      <c r="E15" s="2" t="str">
        <f>IF(LEN(C15)=0,"",IF(64-LEN(C15)&gt;0,"残り" &amp; 64-LEN(C15) &amp; "文字",IF(64-LEN(C15)=0,"","文字数がオーバーしています")))</f>
        <v/>
      </c>
    </row>
    <row r="16" spans="1:5" ht="87.95" customHeight="1" x14ac:dyDescent="0.15">
      <c r="A16" s="329"/>
      <c r="B16" s="20" t="s">
        <v>4</v>
      </c>
      <c r="C16" s="333"/>
      <c r="D16" s="334"/>
      <c r="E16" s="2" t="str">
        <f>IF(LEN(C16)=0,"",IF(256-LEN(C16)&gt;0,"残り" &amp; 256-LEN(C16) &amp; "文字",IF(256-LEN(C16)=0,"","文字数がオーバーしています")))</f>
        <v/>
      </c>
    </row>
  </sheetData>
  <sheetProtection algorithmName="SHA-512" hashValue="ODF2AR6FA2Io+5Q2k9WHm+pfSn6nsl/kNdUBfJSDApfo111FkHLXqMxfSSbp85euV1pN50HcybXyql36/tc/KQ==" saltValue="Pbz2JhzDX2ThycIe+7FdWQ==" spinCount="100000" sheet="1" objects="1" scenarios="1" formatCells="0"/>
  <mergeCells count="21">
    <mergeCell ref="A15:A16"/>
    <mergeCell ref="C14:D14"/>
    <mergeCell ref="C15:D15"/>
    <mergeCell ref="C16:D16"/>
    <mergeCell ref="C11:D11"/>
    <mergeCell ref="C12:D12"/>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評価結果報告書</vt:lpstr>
      <vt:lpstr>理念・方針等</vt:lpstr>
      <vt:lpstr>利用者調査Ｃ（月極保育用利用者調査）</vt:lpstr>
      <vt:lpstr>利用者調査Ｃ（時間預かり（一時預かり）保育用利用者調査）</vt:lpstr>
      <vt:lpstr>サービス分析</vt:lpstr>
      <vt:lpstr>利用者保護</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評価結果報告書!Print_Area</vt:lpstr>
      <vt:lpstr>'利用者調査Ｃ（月極保育用利用者調査）'!Print_Area</vt:lpstr>
      <vt:lpstr>'利用者調査Ｃ（時間預かり（一時預かり）保育用利用者調査）'!Print_Area</vt:lpstr>
      <vt:lpstr>利用者保護!Print_Area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2022-03-17T07:22:25Z</cp:lastPrinted>
  <dcterms:created xsi:type="dcterms:W3CDTF">2002-06-03T00:57:06Z</dcterms:created>
  <dcterms:modified xsi:type="dcterms:W3CDTF">2022-03-17T07:24:34Z</dcterms:modified>
</cp:coreProperties>
</file>