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drawings/drawing4.xml" ContentType="application/vnd.openxmlformats-officedocument.drawing+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drawings/drawing5.xml" ContentType="application/vnd.openxmlformats-officedocument.drawing+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drawings/drawing6.xml" ContentType="application/vnd.openxmlformats-officedocument.drawing+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drawings/drawing7.xml" ContentType="application/vnd.openxmlformats-officedocument.drawing+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drawings/drawing8.xml" ContentType="application/vnd.openxmlformats-officedocument.drawing+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drawings/drawing9.xml" ContentType="application/vnd.openxmlformats-officedocument.drawing+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drawings/drawing10.xml" ContentType="application/vnd.openxmlformats-officedocument.drawing+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drawings/drawing11.xml" ContentType="application/vnd.openxmlformats-officedocument.drawing+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drawings/drawing12.xml" ContentType="application/vnd.openxmlformats-officedocument.drawing+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福祉評価結果\評価結果出力\"/>
    </mc:Choice>
  </mc:AlternateContent>
  <xr:revisionPtr revIDLastSave="0" documentId="13_ncr:1_{65713CC4-8DCE-47F5-BF8F-68CCDCE5A0F2}" xr6:coauthVersionLast="47" xr6:coauthVersionMax="47" xr10:uidLastSave="{00000000-0000-0000-0000-000000000000}"/>
  <bookViews>
    <workbookView xWindow="-120" yWindow="-120" windowWidth="29040" windowHeight="15840" tabRatio="902" xr2:uid="{00000000-000D-0000-FFFF-FFFF00000000}"/>
  </bookViews>
  <sheets>
    <sheet name="報告書" sheetId="76" r:id="rId1"/>
    <sheet name="理念・方針等" sheetId="75" r:id="rId2"/>
    <sheet name="利Ｂ" sheetId="69" r:id="rId3"/>
    <sheet name="利（生活）" sheetId="77" r:id="rId4"/>
    <sheet name="利（自立（機能））" sheetId="78" r:id="rId5"/>
    <sheet name="利（自立（生活））" sheetId="79" r:id="rId6"/>
    <sheet name="利（自立（宿泊））" sheetId="80" r:id="rId7"/>
    <sheet name="利（就労移行）" sheetId="81" r:id="rId8"/>
    <sheet name="利（就労（A型））" sheetId="82" r:id="rId9"/>
    <sheet name="利（就労（B型））" sheetId="83" r:id="rId10"/>
    <sheet name="組織マネ" sheetId="61" r:id="rId11"/>
    <sheet name="サービス分析（プロセス・実施共通）" sheetId="53" r:id="rId12"/>
    <sheet name="サ（生活）" sheetId="84" r:id="rId13"/>
    <sheet name="サ（自立（機能））" sheetId="85" r:id="rId14"/>
    <sheet name="サ（自立（生活））" sheetId="86" r:id="rId15"/>
    <sheet name="サ（自立（宿泊））" sheetId="87" r:id="rId16"/>
    <sheet name="サ（就労移行）" sheetId="88" r:id="rId17"/>
    <sheet name="サ（就労（A型））" sheetId="89" r:id="rId18"/>
    <sheet name="サ（就労（B型））" sheetId="90" r:id="rId19"/>
    <sheet name="力を入れている" sheetId="74" r:id="rId20"/>
    <sheet name="全体講評" sheetId="66" r:id="rId21"/>
  </sheets>
  <definedNames>
    <definedName name="_xlnm._FilterDatabase" localSheetId="19" hidden="1">力を入れている!$B$14:$AG$17</definedName>
    <definedName name="case1_1">IF(AND(LEN(組織マネ!$B$26)=0,LEN(組織マネ!$B$27)=0,LEN(組織マネ!$B$28)=0,LEN(組織マネ!$B$29)=0,LEN(組織マネ!$B$30)=0,LEN(組織マネ!$B$31)=0),"カテゴリー1の講評を入力してください","")</definedName>
    <definedName name="case1_2">IF(AND(LEN(組織マネ!$B$59)=0,LEN(組織マネ!$B$60)=0,LEN(組織マネ!$B$61)=0,LEN(組織マネ!$B$62)=0,LEN(組織マネ!$B$63)=0,LEN(組織マネ!$B$64)=0),"カテゴリー2の講評を入力してください","")</definedName>
    <definedName name="case1_3">IF(AND(LEN(組織マネ!$B$100)=0,LEN(組織マネ!$B$101)=0,LEN(組織マネ!$B$102)=0,LEN(組織マネ!$B$103)=0,LEN(組織マネ!$B$104)=0,LEN(組織マネ!$B$105)=0),"カテゴリー3の講評を入力してください","")</definedName>
    <definedName name="case1_4">IF(AND(LEN(組織マネ!$B$128)=0,LEN(組織マネ!$B$129)=0,LEN(組織マネ!$B$130)=0,LEN(組織マネ!$B$131)=0,LEN(組織マネ!$B$132)=0,LEN(組織マネ!$B$133)=0),"カテゴリー4の講評を入力してください","")</definedName>
    <definedName name="case1_5">IF(AND(LEN(組織マネ!$B$171)=0,LEN(組織マネ!$B$172)=0,LEN(組織マネ!$B$173)=0,LEN(組織マネ!$B$174)=0,LEN(組織マネ!$B$175)=0,LEN(組織マネ!$B$176)=0),"カテゴリー5の講評を入力してください","")</definedName>
    <definedName name="case2_1">IF(AND(LEN(組織マネ!$B$26)=0,LEN(組織マネ!$B$27)=0),"講評①は必須、②③は任意","")</definedName>
    <definedName name="case2_2">IF(AND(LEN(組織マネ!$B$59)=0,LEN(組織マネ!$B$60)=0),"講評①は必須、②③は任意","")</definedName>
    <definedName name="case2_3">IF(AND(LEN(組織マネ!$B$100)=0,LEN(組織マネ!$B$101)=0),"講評①は必須、②③は任意","")</definedName>
    <definedName name="case2_4">IF(AND(LEN(組織マネ!$B$128)=0,LEN(組織マネ!$B$129)=0),"講評①は必須、②③は任意","")</definedName>
    <definedName name="case2_5">IF(AND(LEN(組織マネ!$B$171)=0,LEN(組織マネ!$B$172)=0),"講評①は必須、②③は任意","")</definedName>
    <definedName name="case3_1">IF(AND(LEN(組織マネ!$B$26)=0,LEN(組織マネ!$B$27)&lt;&gt;0),"講評タイトル①を入力してください",IF(AND(LEN(組織マネ!$B$26)&lt;&gt;0,LEN(組織マネ!$B$27)=0),"講評本文①を入力してください",""))</definedName>
    <definedName name="case3_2">IF(AND(LEN(組織マネ!$B$59)=0,LEN(組織マネ!$B$60)&lt;&gt;0),"講評タイトル①を入力してください",IF(AND(LEN(組織マネ!$B$59)&lt;&gt;0,LEN(組織マネ!$B$60)=0),"講評本文①を入力してください",""))</definedName>
    <definedName name="case3_3">IF(AND(LEN(組織マネ!$B$100)=0,LEN(組織マネ!$B$101)&lt;&gt;0),"講評タイトル①を入力してください",IF(AND(LEN(組織マネ!$B$100)&lt;&gt;0,LEN(組織マネ!$B$101)=0),"講評本文①を入力してください",""))</definedName>
    <definedName name="case3_4">IF(AND(LEN(組織マネ!$B$128)=0,LEN(組織マネ!$B$129)&lt;&gt;0),"講評タイトル①を入力してください",IF(AND(LEN(組織マネ!$B$128)&lt;&gt;0,LEN(組織マネ!$B$129)=0),"講評本文①を入力してください",""))</definedName>
    <definedName name="case3_5">IF(AND(LEN(組織マネ!$B$171)=0,LEN(組織マネ!$B$172)&lt;&gt;0),"講評タイトル①を入力してください",IF(AND(LEN(組織マネ!$B$171)&lt;&gt;0,LEN(組織マネ!$B$172)=0),"講評本文①を入力してください",""))</definedName>
    <definedName name="case4_1">IF(AND(LEN(組織マネ!$B$26)&lt;&gt;0,LEN(組織マネ!$B$27)&lt;&gt;0,LEN(組織マネ!$B$28)&lt;&gt;0,LEN(組織マネ!$B$29)=0),"講評本文②を入力してください","")</definedName>
    <definedName name="case4_2">IF(AND(LEN(組織マネ!$B$59)&lt;&gt;0,LEN(組織マネ!$B$60)&lt;&gt;0,LEN(組織マネ!$B$61)&lt;&gt;0,LEN(組織マネ!$B$62)=0),"講評本文②を入力してください","")</definedName>
    <definedName name="case4_3">IF(AND(LEN(組織マネ!$B$100)&lt;&gt;0,LEN(組織マネ!$B$101)&lt;&gt;0,LEN(組織マネ!$B$102)&lt;&gt;0,LEN(組織マネ!$B$103)=0),"講評本文②を入力してください","")</definedName>
    <definedName name="case4_4">IF(AND(LEN(組織マネ!$B$128)&lt;&gt;0,LEN(組織マネ!$B$129)&lt;&gt;0,LEN(組織マネ!$B$130)&lt;&gt;0,LEN(組織マネ!$B$131)=0),"講評本文②を入力してください","")</definedName>
    <definedName name="case4_5">IF(AND(LEN(組織マネ!$B$171)&lt;&gt;0,LEN(組織マネ!$B$172)&lt;&gt;0,LEN(組織マネ!$B$173)&lt;&gt;0,LEN(組織マネ!$B$174)=0),"講評本文②を入力してください","")</definedName>
    <definedName name="case5_1">IF(AND(LEN(組織マネ!$B$26)&lt;&gt;0,LEN(組織マネ!$B$27)&lt;&gt;0,LEN(組織マネ!$B$28)=0,LEN(組織マネ!$B$29)&lt;&gt;0),"講評タイトル②を入力してください","")</definedName>
    <definedName name="case5_2">IF(AND(LEN(組織マネ!$B$59)&lt;&gt;0,LEN(組織マネ!$B$60)&lt;&gt;0,LEN(組織マネ!$B$61)=0,LEN(組織マネ!$B$62)&lt;&gt;0),"講評タイトル②を入力してください","")</definedName>
    <definedName name="case5_3">IF(AND(LEN(組織マネ!$B$100)&lt;&gt;0,LEN(組織マネ!$B$101)&lt;&gt;0,LEN(組織マネ!$B$102)=0,LEN(組織マネ!$B$103)&lt;&gt;0),"講評タイトル②を入力してください","")</definedName>
    <definedName name="case5_4">IF(AND(LEN(組織マネ!$B$128)&lt;&gt;0,LEN(組織マネ!$B$129)&lt;&gt;0,LEN(組織マネ!$B$130)=0,LEN(組織マネ!$B$131)&lt;&gt;0),"講評タイトル②を入力してください","")</definedName>
    <definedName name="case5_5">IF(AND(LEN(組織マネ!$B$171)&lt;&gt;0,LEN(組織マネ!$B$172)&lt;&gt;0,LEN(組織マネ!$B$173)=0,LEN(組織マネ!$B$174)&lt;&gt;0),"講評タイトル②を入力してください","")</definedName>
    <definedName name="case6_1">IF(AND(LEN(組織マネ!$B$26)&lt;&gt;0,LEN(組織マネ!$B$27)&lt;&gt;0,LEN(組織マネ!$B$28)&lt;&gt;0,LEN(組織マネ!$B$29)&lt;&gt;0,LEN(組織マネ!$B$30)=0,LEN(組織マネ!$B$31)&lt;&gt;0),"講評タイトル③を入力してください","")</definedName>
    <definedName name="case6_2">IF(AND(LEN(組織マネ!$B$59)&lt;&gt;0,LEN(組織マネ!$B$60)&lt;&gt;0,LEN(組織マネ!$B$61)&lt;&gt;0,LEN(組織マネ!$B$62)&lt;&gt;0,LEN(組織マネ!$B$63)=0,LEN(組織マネ!$B$64)&lt;&gt;0),"講評タイトル③を入力してください","")</definedName>
    <definedName name="case6_3">IF(AND(LEN(組織マネ!$B$100)&lt;&gt;0,LEN(組織マネ!$B$101)&lt;&gt;0,LEN(組織マネ!$B$102)&lt;&gt;0,LEN(組織マネ!$B$103)&lt;&gt;0,LEN(組織マネ!$B$104)=0,LEN(組織マネ!$B$105)&lt;&gt;0),"講評タイトル③を入力してください","")</definedName>
    <definedName name="case6_4">IF(AND(LEN(組織マネ!$B$128)&lt;&gt;0,LEN(組織マネ!$B$129)&lt;&gt;0,LEN(組織マネ!$B$130)&lt;&gt;0,LEN(組織マネ!$B$131)&lt;&gt;0,LEN(組織マネ!$B$132)=0,LEN(組織マネ!$B$133)&lt;&gt;0),"講評タイトル③を入力してください","")</definedName>
    <definedName name="case6_5">IF(AND(LEN(組織マネ!$B$171)&lt;&gt;0,LEN(組織マネ!$B$172)&lt;&gt;0,LEN(組織マネ!$B$173)&lt;&gt;0,LEN(組織マネ!$B$174)&lt;&gt;0,LEN(組織マネ!$B$175)=0,LEN(組織マネ!$B$176)&lt;&gt;0),"講評タイトル③を入力してください","")</definedName>
    <definedName name="case7_1">IF(AND(LEN(組織マネ!$B$26)&lt;&gt;0,LEN(組織マネ!$B$27)&lt;&gt;0,LEN(組織マネ!$B$28)&lt;&gt;0,LEN(組織マネ!$B$29)&lt;&gt;0,LEN(組織マネ!$B$30)&lt;&gt;0,LEN(組織マネ!$B$31)=0),"講評本文③を入力してください","")</definedName>
    <definedName name="case7_2">IF(AND(LEN(組織マネ!$B$59)&lt;&gt;0,LEN(組織マネ!$B$60)&lt;&gt;0,LEN(組織マネ!$B$61)&lt;&gt;0,LEN(組織マネ!$B$62)&lt;&gt;0,LEN(組織マネ!$B$63)&lt;&gt;0,LEN(組織マネ!$B$64)=0),"講評本文③を入力してください","")</definedName>
    <definedName name="case7_3">IF(AND(LEN(組織マネ!$B$100)&lt;&gt;0,LEN(組織マネ!$B$101)&lt;&gt;0,LEN(組織マネ!$B$102)&lt;&gt;0,LEN(組織マネ!$B$103)&lt;&gt;0,LEN(組織マネ!$B$104)&lt;&gt;0,LEN(組織マネ!$B$105)=0),"講評本文③を入力してください","")</definedName>
    <definedName name="case7_4">IF(AND(LEN(組織マネ!$B$128)&lt;&gt;0,LEN(組織マネ!$B$129)&lt;&gt;0,LEN(組織マネ!$B$130)&lt;&gt;0,LEN(組織マネ!$B$131)&lt;&gt;0,LEN(組織マネ!$B$132)&lt;&gt;0,LEN(組織マネ!$B$133)=0),"講評本文③を入力してください","")</definedName>
    <definedName name="case7_5">IF(AND(LEN(組織マネ!$B$171)&lt;&gt;0,LEN(組織マネ!$B$172)&lt;&gt;0,LEN(組織マネ!$B$173)&lt;&gt;0,LEN(組織マネ!$B$174)&lt;&gt;0,LEN(組織マネ!$B$175)&lt;&gt;0,LEN(組織マネ!$B$176)=0),"講評本文③を入力してください","")</definedName>
    <definedName name="case8_1">IF(AND(LEN(組織マネ!$B$26)&lt;&gt;0,LEN(組織マネ!$B$27)&lt;&gt;0,LEN(組織マネ!$B$30)=0,LEN(組織マネ!$B$31)&lt;&gt;0),"講評タイトル③を入力してください","")</definedName>
    <definedName name="case8_2">IF(AND(LEN(組織マネ!$B$59)&lt;&gt;0,LEN(組織マネ!$B$60)&lt;&gt;0,LEN(組織マネ!$B$63)=0,LEN(組織マネ!$B$64)&lt;&gt;0),"講評タイトル③を入力してください","")</definedName>
    <definedName name="case8_3">IF(AND(LEN(組織マネ!$B$100)&lt;&gt;0,LEN(組織マネ!$B$101)&lt;&gt;0,LEN(組織マネ!$B$104)=0,LEN(組織マネ!$B$105)&lt;&gt;0),"講評タイトル③を入力してください","")</definedName>
    <definedName name="case8_4">IF(AND(LEN(組織マネ!$B$128)&lt;&gt;0,LEN(組織マネ!$B$129)&lt;&gt;0,LEN(組織マネ!$B$132)=0,LEN(組織マネ!$B$133)&lt;&gt;0),"講評タイトル③を入力してください","")</definedName>
    <definedName name="case8_5">IF(AND(LEN(組織マネ!$B$171)&lt;&gt;0,LEN(組織マネ!$B$172)&lt;&gt;0,LEN(組織マネ!$B$175)=0,LEN(組織マネ!$B$176)&lt;&gt;0),"講評タイトル③を入力してください","")</definedName>
    <definedName name="case9_1">IF(AND(LEN(組織マネ!$B$26)&lt;&gt;0,LEN(組織マネ!$B$27)&lt;&gt;0,LEN(組織マネ!$B$30)&lt;&gt;0,LEN(組織マネ!$B$31)=0),"講評本文③を入力してください","")</definedName>
    <definedName name="case9_2">IF(AND(LEN(組織マネ!$B$59)&lt;&gt;0,LEN(組織マネ!$B$60)&lt;&gt;0,LEN(組織マネ!$B$63)&lt;&gt;0,LEN(組織マネ!$B$64)=0),"講評本文③を入力してください","")</definedName>
    <definedName name="case9_3">IF(AND(LEN(組織マネ!$B$100)&lt;&gt;0,LEN(組織マネ!$B$101)&lt;&gt;0,LEN(組織マネ!$B$104)&lt;&gt;0,LEN(組織マネ!$B$105)=0),"講評本文③を入力してください","")</definedName>
    <definedName name="case9_4">IF(AND(LEN(組織マネ!$B$128)&lt;&gt;0,LEN(組織マネ!$B$129)&lt;&gt;0,LEN(組織マネ!$B$132)&lt;&gt;0,LEN(組織マネ!$B$133)=0),"講評本文③を入力してください","")</definedName>
    <definedName name="case9_5">IF(AND(LEN(組織マネ!$B$171)&lt;&gt;0,LEN(組織マネ!$B$172)&lt;&gt;0,LEN(組織マネ!$B$175)&lt;&gt;0,LEN(組織マネ!$B$176)=0),"講評本文③を入力してください","")</definedName>
    <definedName name="check1">AND(組織マネ!$B$34="",組織マネ!$B$35="",組織マネ!$B$36="",組織マネ!$B$37="",組織マネ!$B$38="",組織マネ!$B$39="")</definedName>
    <definedName name="check2">IF(OR(AND(組織マネ!$B$36="",組織マネ!$B$37=""),AND(NOT(組織マネ!$B$36=""),NOT(組織マネ!$B$37=""))),check3,IF(AND(組織マネ!$B$36="",NOT(組織マネ!$B$37="")),"講評タイトル②を入力してください",IF(AND(NOT(組織マネ!$B$36=""),組織マネ!$B$37=""),"講評内容②を入力してください",check3)))</definedName>
    <definedName name="check3">IF(OR(AND(組織マネ!$B$38="",組織マネ!$B$39=""),AND(NOT(組織マネ!$B$38=""),NOT(組織マネ!$B$39=""))),"",IF(AND(組織マネ!$B$38="",NOT(組織マネ!$B$39="")),"講評タイトル③を入力してください",IF(AND(NOT(組織マネ!$B$38=""),組織マネ!$B$39=""),"講評内容③を入力してください","")))</definedName>
    <definedName name="checkA_1">IF(LEN(case1_1)&lt;&gt;0,case1_1,IF(LEN(case2_1)&lt;&gt;0,case2_1,IF(LEN(case3_1)&lt;&gt;0,case3_1,IF(LEN(case4_1)&lt;&gt;0,case4_1,IF(LEN(case5_1)&lt;&gt;0,case5_1,"")))))</definedName>
    <definedName name="checkA_2">IF(LEN(case1_2)&lt;&gt;0,case1_2,IF(LEN(case2_2)&lt;&gt;0,case2_2,IF(LEN(case3_2)&lt;&gt;0,case3_2,IF(LEN(case4_2)&lt;&gt;0,case4_2,IF(LEN(case5_2)&lt;&gt;0,case5_2,"")))))</definedName>
    <definedName name="checkA_3">IF(LEN(case1_3)&lt;&gt;0,case1_3,IF(LEN(case2_3)&lt;&gt;0,case2_3,IF(LEN(case3_3)&lt;&gt;0,case3_3,IF(LEN(case4_3)&lt;&gt;0,case4_3,IF(LEN(case5_3)&lt;&gt;0,case5_3,"")))))</definedName>
    <definedName name="checkA_4">IF(LEN(case1_4)&lt;&gt;0,case1_4,IF(LEN(case2_4)&lt;&gt;0,case2_4,IF(LEN(case3_4)&lt;&gt;0,case3_4,IF(LEN(case4_4)&lt;&gt;0,case4_4,IF(LEN(case5_4)&lt;&gt;0,case5_4,"")))))</definedName>
    <definedName name="checkA_5">IF(LEN(case1_5)&lt;&gt;0,case1_5,IF(LEN(case2_5)&lt;&gt;0,case2_5,IF(LEN(case3_5)&lt;&gt;0,case3_5,IF(LEN(case4_5)&lt;&gt;0,case4_5,IF(LEN(case5_5)&lt;&gt;0,case5_5,"")))))</definedName>
    <definedName name="checkB_1">IF(LEN(case6_1)&lt;&gt;0,case6_1,IF(LEN(case7_1)&lt;&gt;0,case7_1,IF(LEN(case8_1)&lt;&gt;0,case8_1,IF(LEN(case9_1)&lt;&gt;0,case9_1,""))))</definedName>
    <definedName name="checkB_2">IF(LEN(case6_2)&lt;&gt;0,case6_2,IF(LEN(case7_2)&lt;&gt;0,case7_2,IF(LEN(case8_2)&lt;&gt;0,case8_2,IF(LEN(case9_2)&lt;&gt;0,case9_2,""))))</definedName>
    <definedName name="checkB_3">IF(LEN(case6_3)&lt;&gt;0,case6_3,IF(LEN(case7_3)&lt;&gt;0,case7_3,IF(LEN(case8_3)&lt;&gt;0,case8_3,IF(LEN(case9_3)&lt;&gt;0,case9_3,""))))</definedName>
    <definedName name="checkB_4">IF(LEN(case6_4)&lt;&gt;0,case6_4,IF(LEN(case7_4)&lt;&gt;0,case7_4,IF(LEN(case8_4)&lt;&gt;0,case8_4,IF(LEN(case9_4)&lt;&gt;0,case9_4,""))))</definedName>
    <definedName name="checkB_5">IF(LEN(case6_5)&lt;&gt;0,case6_5,IF(LEN(case7_5)&lt;&gt;0,case7_5,IF(LEN(case8_5)&lt;&gt;0,case8_5,IF(LEN(case9_5)&lt;&gt;0,case9_5,""))))</definedName>
    <definedName name="_xlnm.Print_Area" localSheetId="13">'サ（自立（機能））'!$A$1:$F$19</definedName>
    <definedName name="_xlnm.Print_Area" localSheetId="15">'サ（自立（宿泊））'!$A$1:$F$20</definedName>
    <definedName name="_xlnm.Print_Area" localSheetId="14">'サ（自立（生活））'!$A$1:$F$19</definedName>
    <definedName name="_xlnm.Print_Area" localSheetId="17">'サ（就労（A型））'!$A$1:$F$18</definedName>
    <definedName name="_xlnm.Print_Area" localSheetId="18">'サ（就労（B型））'!$A$1:$F$19</definedName>
    <definedName name="_xlnm.Print_Area" localSheetId="16">'サ（就労移行）'!$A$1:$F$20</definedName>
    <definedName name="_xlnm.Print_Area" localSheetId="12">'サ（生活）'!$A$1:$F$18</definedName>
    <definedName name="_xlnm.Print_Area" localSheetId="11">'サービス分析（プロセス・実施共通）'!$A$1:$F$186</definedName>
    <definedName name="_xlnm.Print_Area" localSheetId="20">全体講評!$A$1:$D$16</definedName>
    <definedName name="_xlnm.Print_Area" localSheetId="10">組織マネ!$A$1:$F$198</definedName>
    <definedName name="_xlnm.Print_Area" localSheetId="0">報告書!$A$2:$O$50</definedName>
    <definedName name="_xlnm.Print_Area" localSheetId="4">'利（自立（機能））'!$A$1:$J$7</definedName>
    <definedName name="_xlnm.Print_Area" localSheetId="6">'利（自立（宿泊））'!$A$1:$J$13</definedName>
    <definedName name="_xlnm.Print_Area" localSheetId="5">'利（自立（生活））'!$A$1:$J$7</definedName>
    <definedName name="_xlnm.Print_Area" localSheetId="8">'利（就労（A型））'!$A$1:$J$9</definedName>
    <definedName name="_xlnm.Print_Area" localSheetId="9">'利（就労（B型））'!$A$1:$J$9</definedName>
    <definedName name="_xlnm.Print_Area" localSheetId="7">'利（就労移行）'!$A$1:$J$11</definedName>
    <definedName name="_xlnm.Print_Area" localSheetId="3">'利（生活）'!$A$1:$J$7</definedName>
    <definedName name="_xlnm.Print_Area" localSheetId="2">利Ｂ!$A$1:$J$85</definedName>
    <definedName name="_xlnm.Print_Area" localSheetId="1">理念・方針等!$A$1:$D$10</definedName>
    <definedName name="_xlnm.Print_Area" localSheetId="19">力を入れている!$A$1:$AG$23</definedName>
    <definedName name="SBcase1_1">IF(AND(LEN('サービス分析（プロセス・実施共通）'!$B$15)=0,LEN('サービス分析（プロセス・実施共通）'!$B$16)=0,LEN('サービス分析（プロセス・実施共通）'!$B$17)=0,LEN('サービス分析（プロセス・実施共通）'!$B$18)=0,LEN('サービス分析（プロセス・実施共通）'!$B$19)=0,LEN('サービス分析（プロセス・実施共通）'!$B$20)=0),"サブカテゴリー1の講評を入力してください","")</definedName>
    <definedName name="SBcase1_2">IF(AND(LEN('サービス分析（プロセス・実施共通）'!$B$37)=0,LEN('サービス分析（プロセス・実施共通）'!$B$38)=0,LEN('サービス分析（プロセス・実施共通）'!$B$39)=0,LEN('サービス分析（プロセス・実施共通）'!$B$40)=0,LEN('サービス分析（プロセス・実施共通）'!$B$41)=0,LEN('サービス分析（プロセス・実施共通）'!$B$42)=0),"サブカテゴリー2の講評を入力してください","")</definedName>
    <definedName name="SBcase1_3">IF(AND(LEN('サービス分析（プロセス・実施共通）'!$B$68)=0,LEN('サービス分析（プロセス・実施共通）'!$B$69)=0,LEN('サービス分析（プロセス・実施共通）'!$B$70)=0,LEN('サービス分析（プロセス・実施共通）'!$B$71)=0,LEN('サービス分析（プロセス・実施共通）'!$B$72)=0,LEN('サービス分析（プロセス・実施共通）'!$B$73)=0),"サブカテゴリー3の講評を入力してください","")</definedName>
    <definedName name="SBcase1_5">IF(AND(LEN('サービス分析（プロセス・実施共通）'!$B$88)=0,LEN('サービス分析（プロセス・実施共通）'!$B$89)=0,LEN('サービス分析（プロセス・実施共通）'!$B$90)=0,LEN('サービス分析（プロセス・実施共通）'!$B$91)=0,LEN('サービス分析（プロセス・実施共通）'!$B$92)=0,LEN('サービス分析（プロセス・実施共通）'!$B$93)=0),"サブカテゴリー5の講評を入力してください","")</definedName>
    <definedName name="SBcase1_6">IF(AND(LEN('サービス分析（プロセス・実施共通）'!$B$108)=0,LEN('サービス分析（プロセス・実施共通）'!$B$109)=0,LEN('サービス分析（プロセス・実施共通）'!$B$110)=0,LEN('サービス分析（プロセス・実施共通）'!$B$111)=0,LEN('サービス分析（プロセス・実施共通）'!$B$112)=0,LEN('サービス分析（プロセス・実施共通）'!$B$113)=0),"サブカテゴリー6の講評を入力してください","")</definedName>
    <definedName name="SBcase2_1">IF(AND(LEN('サービス分析（プロセス・実施共通）'!$B$15)=0,LEN('サービス分析（プロセス・実施共通）'!$B$16)=0),"講評①は必須、②③は任意","")</definedName>
    <definedName name="SBcase2_2">IF(AND(LEN('サービス分析（プロセス・実施共通）'!$B$37)=0,LEN('サービス分析（プロセス・実施共通）'!$B$38)=0),"講評①は必須、②③は任意","")</definedName>
    <definedName name="SBcase2_3">IF(AND(LEN('サービス分析（プロセス・実施共通）'!$B$68)=0,LEN('サービス分析（プロセス・実施共通）'!$B$69)=0),"講評①は必須、②③は任意","")</definedName>
    <definedName name="SBcase2_5">IF(AND(LEN('サービス分析（プロセス・実施共通）'!$B$88)=0,LEN('サービス分析（プロセス・実施共通）'!$B$89)=0),"講評①は必須、②③は任意","")</definedName>
    <definedName name="SBcase2_6">IF(AND(LEN('サービス分析（プロセス・実施共通）'!$B$108)=0,LEN('サービス分析（プロセス・実施共通）'!$B$109)=0),"講評①は必須、②③は任意","")</definedName>
    <definedName name="SBcase3_1">IF(AND(LEN('サービス分析（プロセス・実施共通）'!$B$15)=0,LEN('サービス分析（プロセス・実施共通）'!$B$16)&lt;&gt;0),"講評タイトル①を入力してください",IF(AND(LEN('サービス分析（プロセス・実施共通）'!$B$15)&lt;&gt;0,LEN('サービス分析（プロセス・実施共通）'!$B$16)=0),"講評本文①を入力してください",""))</definedName>
    <definedName name="SBcase3_2">IF(AND(LEN('サービス分析（プロセス・実施共通）'!$B$37)=0,LEN('サービス分析（プロセス・実施共通）'!$B$38)&lt;&gt;0),"講評タイトル①を入力してください",IF(AND(LEN('サービス分析（プロセス・実施共通）'!$B$37)&lt;&gt;0,LEN('サービス分析（プロセス・実施共通）'!$B$38)=0),"講評本文①を入力してください",""))</definedName>
    <definedName name="SBcase3_3">IF(AND(LEN('サービス分析（プロセス・実施共通）'!$B$68)=0,LEN('サービス分析（プロセス・実施共通）'!$B$69)&lt;&gt;0),"講評タイトル①を入力してください",IF(AND(LEN('サービス分析（プロセス・実施共通）'!$B$68)&lt;&gt;0,LEN('サービス分析（プロセス・実施共通）'!$B$69)=0),"講評本文①を入力してください",""))</definedName>
    <definedName name="SBcase3_5">IF(AND(LEN('サービス分析（プロセス・実施共通）'!$B$88)=0,LEN('サービス分析（プロセス・実施共通）'!$B$89)&lt;&gt;0),"講評タイトル①を入力してください",IF(AND(LEN('サービス分析（プロセス・実施共通）'!$B$88)&lt;&gt;0,LEN('サービス分析（プロセス・実施共通）'!$B$89)=0),"講評本文①を入力してください",""))</definedName>
    <definedName name="SBcase3_6">IF(AND(LEN('サービス分析（プロセス・実施共通）'!$B$108)=0,LEN('サービス分析（プロセス・実施共通）'!$B$109)&lt;&gt;0),"講評タイトル①を入力してください",IF(AND(LEN('サービス分析（プロセス・実施共通）'!$B$108)&lt;&gt;0,LEN('サービス分析（プロセス・実施共通）'!$B$109)=0),"講評本文①を入力してください",""))</definedName>
    <definedName name="SBcase4_1">IF(AND(LEN('サービス分析（プロセス・実施共通）'!$B$15)&lt;&gt;0,LEN('サービス分析（プロセス・実施共通）'!$B$16)&lt;&gt;0,LEN('サービス分析（プロセス・実施共通）'!$B$17)&lt;&gt;0,LEN('サービス分析（プロセス・実施共通）'!$B$18)=0),"講評本文②を入力してください","")</definedName>
    <definedName name="SBcase4_2">IF(AND(LEN('サービス分析（プロセス・実施共通）'!$B$37)&lt;&gt;0,LEN('サービス分析（プロセス・実施共通）'!$B$38)&lt;&gt;0,LEN('サービス分析（プロセス・実施共通）'!$B$39)&lt;&gt;0,LEN('サービス分析（プロセス・実施共通）'!$B$40)=0),"講評本文②を入力してください","")</definedName>
    <definedName name="SBcase4_3">IF(AND(LEN('サービス分析（プロセス・実施共通）'!$B$68)&lt;&gt;0,LEN('サービス分析（プロセス・実施共通）'!$B$69)&lt;&gt;0,LEN('サービス分析（プロセス・実施共通）'!$B$70)&lt;&gt;0,LEN('サービス分析（プロセス・実施共通）'!$B$71)=0),"講評本文②を入力してください","")</definedName>
    <definedName name="SBcase4_5">IF(AND(LEN('サービス分析（プロセス・実施共通）'!$B$88)&lt;&gt;0,LEN('サービス分析（プロセス・実施共通）'!$B$89)&lt;&gt;0,LEN('サービス分析（プロセス・実施共通）'!$B$90)&lt;&gt;0,LEN('サービス分析（プロセス・実施共通）'!$B$91)=0),"講評本文②を入力してください","")</definedName>
    <definedName name="SBcase4_6">IF(AND(LEN('サービス分析（プロセス・実施共通）'!$B$108)&lt;&gt;0,LEN('サービス分析（プロセス・実施共通）'!$B$109)&lt;&gt;0,LEN('サービス分析（プロセス・実施共通）'!$B$110)&lt;&gt;0,LEN('サービス分析（プロセス・実施共通）'!$B$111)=0),"講評本文②を入力してください","")</definedName>
    <definedName name="SBcase5_1">IF(AND(LEN('サービス分析（プロセス・実施共通）'!$B$15)&lt;&gt;0,LEN('サービス分析（プロセス・実施共通）'!$B$16)&lt;&gt;0,LEN('サービス分析（プロセス・実施共通）'!$B$17)=0,LEN('サービス分析（プロセス・実施共通）'!$B$18)&lt;&gt;0),"講評タイトル②を入力してください","")</definedName>
    <definedName name="SBcase5_2">IF(AND(LEN('サービス分析（プロセス・実施共通）'!$B$37)&lt;&gt;0,LEN('サービス分析（プロセス・実施共通）'!$B$38)&lt;&gt;0,LEN('サービス分析（プロセス・実施共通）'!$B$39)=0,LEN('サービス分析（プロセス・実施共通）'!$B$40)&lt;&gt;0),"講評タイトル②を入力してください","")</definedName>
    <definedName name="SBcase5_3">IF(AND(LEN('サービス分析（プロセス・実施共通）'!$B$68)&lt;&gt;0,LEN('サービス分析（プロセス・実施共通）'!$B$69)&lt;&gt;0,LEN('サービス分析（プロセス・実施共通）'!$B$70)=0,LEN('サービス分析（プロセス・実施共通）'!$B$71)&lt;&gt;0),"講評タイトル②を入力してください","")</definedName>
    <definedName name="SBcase5_5">IF(AND(LEN('サービス分析（プロセス・実施共通）'!$B$88)&lt;&gt;0,LEN('サービス分析（プロセス・実施共通）'!$B$89)&lt;&gt;0,LEN('サービス分析（プロセス・実施共通）'!$B$90)=0,LEN('サービス分析（プロセス・実施共通）'!$B$91)&lt;&gt;0),"講評タイトル②を入力してください","")</definedName>
    <definedName name="SBcase5_6">IF(AND(LEN('サービス分析（プロセス・実施共通）'!$B$108)&lt;&gt;0,LEN('サービス分析（プロセス・実施共通）'!$B$109)&lt;&gt;0,LEN('サービス分析（プロセス・実施共通）'!$B$110)=0,LEN('サービス分析（プロセス・実施共通）'!$B$111)&lt;&gt;0),"講評タイトル②を入力してください","")</definedName>
    <definedName name="SBcase6_1">IF(AND(LEN('サービス分析（プロセス・実施共通）'!$B$15)&lt;&gt;0,LEN('サービス分析（プロセス・実施共通）'!$B$16)&lt;&gt;0,LEN('サービス分析（プロセス・実施共通）'!$B$17)&lt;&gt;0,LEN('サービス分析（プロセス・実施共通）'!$B$18)&lt;&gt;0,LEN('サービス分析（プロセス・実施共通）'!$B$19)=0,LEN('サービス分析（プロセス・実施共通）'!$B$20)&lt;&gt;0),"講評タイトル③を入力してください","")</definedName>
    <definedName name="SBcase6_2">IF(AND(LEN('サービス分析（プロセス・実施共通）'!$B$37)&lt;&gt;0,LEN('サービス分析（プロセス・実施共通）'!$B$38)&lt;&gt;0,LEN('サービス分析（プロセス・実施共通）'!$B$39)&lt;&gt;0,LEN('サービス分析（プロセス・実施共通）'!$B$40)&lt;&gt;0,LEN('サービス分析（プロセス・実施共通）'!$B$41)=0,LEN('サービス分析（プロセス・実施共通）'!$B$42)&lt;&gt;0),"講評タイトル③を入力してください","")</definedName>
    <definedName name="SBcase6_3">IF(AND(LEN('サービス分析（プロセス・実施共通）'!$B$68)&lt;&gt;0,LEN('サービス分析（プロセス・実施共通）'!$B$69)&lt;&gt;0,LEN('サービス分析（プロセス・実施共通）'!$B$70)&lt;&gt;0,LEN('サービス分析（プロセス・実施共通）'!$B$71)&lt;&gt;0,LEN('サービス分析（プロセス・実施共通）'!$B$72)=0,LEN('サービス分析（プロセス・実施共通）'!$B$73)&lt;&gt;0),"講評タイトル③を入力してください","")</definedName>
    <definedName name="SBcase6_5">IF(AND(LEN('サービス分析（プロセス・実施共通）'!$B$88)&lt;&gt;0,LEN('サービス分析（プロセス・実施共通）'!$B$89)&lt;&gt;0,LEN('サービス分析（プロセス・実施共通）'!$B$90)&lt;&gt;0,LEN('サービス分析（プロセス・実施共通）'!$B$91)&lt;&gt;0,LEN('サービス分析（プロセス・実施共通）'!$B$92)=0,LEN('サービス分析（プロセス・実施共通）'!$B$93)&lt;&gt;0),"講評タイトル③を入力してください","")</definedName>
    <definedName name="SBcase6_6">IF(AND(LEN('サービス分析（プロセス・実施共通）'!$B$108)&lt;&gt;0,LEN('サービス分析（プロセス・実施共通）'!$B$109)&lt;&gt;0,LEN('サービス分析（プロセス・実施共通）'!$B$110)&lt;&gt;0,LEN('サービス分析（プロセス・実施共通）'!$B$111)&lt;&gt;0,LEN('サービス分析（プロセス・実施共通）'!$B$112)=0,LEN('サービス分析（プロセス・実施共通）'!$B$113)&lt;&gt;0),"講評タイトル③を入力してください","")</definedName>
    <definedName name="SBcase7_1">IF(AND(LEN('サービス分析（プロセス・実施共通）'!$B$15)&lt;&gt;0,LEN('サービス分析（プロセス・実施共通）'!$B$16)&lt;&gt;0,LEN('サービス分析（プロセス・実施共通）'!$B$17)&lt;&gt;0,LEN('サービス分析（プロセス・実施共通）'!$B$18)&lt;&gt;0,LEN('サービス分析（プロセス・実施共通）'!$B$19)&lt;&gt;0,LEN('サービス分析（プロセス・実施共通）'!$B$20)=0),"講評本文③を入力してください","")</definedName>
    <definedName name="SBcase7_2">IF(AND(LEN('サービス分析（プロセス・実施共通）'!$B$37)&lt;&gt;0,LEN('サービス分析（プロセス・実施共通）'!$B$38)&lt;&gt;0,LEN('サービス分析（プロセス・実施共通）'!$B$39)&lt;&gt;0,LEN('サービス分析（プロセス・実施共通）'!$B$40)&lt;&gt;0,LEN('サービス分析（プロセス・実施共通）'!$B$41)&lt;&gt;0,LEN('サービス分析（プロセス・実施共通）'!$B$42)=0),"講評本文③を入力してください","")</definedName>
    <definedName name="SBcase7_3">IF(AND(LEN('サービス分析（プロセス・実施共通）'!$B$68)&lt;&gt;0,LEN('サービス分析（プロセス・実施共通）'!$B$69)&lt;&gt;0,LEN('サービス分析（プロセス・実施共通）'!$B$70)&lt;&gt;0,LEN('サービス分析（プロセス・実施共通）'!$B$71)&lt;&gt;0,LEN('サービス分析（プロセス・実施共通）'!$B$72)&lt;&gt;0,LEN('サービス分析（プロセス・実施共通）'!$B$73)=0),"講評本文③を入力してください","")</definedName>
    <definedName name="SBcase7_5">IF(AND(LEN('サービス分析（プロセス・実施共通）'!$B$88)&lt;&gt;0,LEN('サービス分析（プロセス・実施共通）'!$B$89)&lt;&gt;0,LEN('サービス分析（プロセス・実施共通）'!$B$90)&lt;&gt;0,LEN('サービス分析（プロセス・実施共通）'!$B$91)&lt;&gt;0,LEN('サービス分析（プロセス・実施共通）'!$B$92)&lt;&gt;0,LEN('サービス分析（プロセス・実施共通）'!$B$93)=0),"講評本文③を入力してください","")</definedName>
    <definedName name="SBcase7_6">IF(AND(LEN('サービス分析（プロセス・実施共通）'!$B$108)&lt;&gt;0,LEN('サービス分析（プロセス・実施共通）'!$B$109)&lt;&gt;0,LEN('サービス分析（プロセス・実施共通）'!$B$110)&lt;&gt;0,LEN('サービス分析（プロセス・実施共通）'!$B$111)&lt;&gt;0,LEN('サービス分析（プロセス・実施共通）'!$B$112)&lt;&gt;0,LEN('サービス分析（プロセス・実施共通）'!$B$113)=0),"講評本文③を入力してください","")</definedName>
    <definedName name="SBcase8_1">IF(AND(LEN('サービス分析（プロセス・実施共通）'!$B$15)&lt;&gt;0,LEN('サービス分析（プロセス・実施共通）'!$B$16)&lt;&gt;0,LEN('サービス分析（プロセス・実施共通）'!$B$19)=0,LEN('サービス分析（プロセス・実施共通）'!$B$20)&lt;&gt;0),"講評タイトル③を入力してください","")</definedName>
    <definedName name="SBcase8_2">IF(AND(LEN('サービス分析（プロセス・実施共通）'!$B$37)&lt;&gt;0,LEN('サービス分析（プロセス・実施共通）'!$B$38)&lt;&gt;0,LEN('サービス分析（プロセス・実施共通）'!$B$41)=0,LEN('サービス分析（プロセス・実施共通）'!$B$42)&lt;&gt;0),"講評タイトル③を入力してください","")</definedName>
    <definedName name="SBcase8_3">IF(AND(LEN('サービス分析（プロセス・実施共通）'!$B$68)&lt;&gt;0,LEN('サービス分析（プロセス・実施共通）'!$B$69)&lt;&gt;0,LEN('サービス分析（プロセス・実施共通）'!$B$72)=0,LEN('サービス分析（プロセス・実施共通）'!$B$73)&lt;&gt;0),"講評タイトル③を入力してください","")</definedName>
    <definedName name="SBcase8_5">IF(AND(LEN('サービス分析（プロセス・実施共通）'!$B$88)&lt;&gt;0,LEN('サービス分析（プロセス・実施共通）'!$B$89)&lt;&gt;0,LEN('サービス分析（プロセス・実施共通）'!$B$92)=0,LEN('サービス分析（プロセス・実施共通）'!$B$93)&lt;&gt;0),"講評タイトル③を入力してください","")</definedName>
    <definedName name="SBcase8_6">IF(AND(LEN('サービス分析（プロセス・実施共通）'!$B$108)&lt;&gt;0,LEN('サービス分析（プロセス・実施共通）'!$B$109)&lt;&gt;0,LEN('サービス分析（プロセス・実施共通）'!$B$112)=0,LEN('サービス分析（プロセス・実施共通）'!$B$113)&lt;&gt;0),"講評タイトル③を入力してください","")</definedName>
    <definedName name="SBcase9_1">IF(AND(LEN('サービス分析（プロセス・実施共通）'!$B$15)&lt;&gt;0,LEN('サービス分析（プロセス・実施共通）'!$B$16)&lt;&gt;0,LEN('サービス分析（プロセス・実施共通）'!$B$19)&lt;&gt;0,LEN('サービス分析（プロセス・実施共通）'!$B$20)=0),"講評本文③を入力してください","")</definedName>
    <definedName name="SBcase9_2">IF(AND(LEN('サービス分析（プロセス・実施共通）'!$B$37)&lt;&gt;0,LEN('サービス分析（プロセス・実施共通）'!$B$38)&lt;&gt;0,LEN('サービス分析（プロセス・実施共通）'!$B$41)&lt;&gt;0,LEN('サービス分析（プロセス・実施共通）'!$B$42)=0),"講評本文③を入力してください","")</definedName>
    <definedName name="SBcase9_3">IF(AND(LEN('サービス分析（プロセス・実施共通）'!$B$68)&lt;&gt;0,LEN('サービス分析（プロセス・実施共通）'!$B$69)&lt;&gt;0,LEN('サービス分析（プロセス・実施共通）'!$B$72)&lt;&gt;0,LEN('サービス分析（プロセス・実施共通）'!$B$73)=0),"講評本文③を入力してください","")</definedName>
    <definedName name="SBcase9_5">IF(AND(LEN('サービス分析（プロセス・実施共通）'!$B$88)&lt;&gt;0,LEN('サービス分析（プロセス・実施共通）'!$B$89)&lt;&gt;0,LEN('サービス分析（プロセス・実施共通）'!$B$92)&lt;&gt;0,LEN('サービス分析（プロセス・実施共通）'!$B$93)=0),"講評本文③を入力してください","")</definedName>
    <definedName name="SBcase9_6">IF(AND(LEN('サービス分析（プロセス・実施共通）'!$B$108)&lt;&gt;0,LEN('サービス分析（プロセス・実施共通）'!$B$109)&lt;&gt;0,LEN('サービス分析（プロセス・実施共通）'!$B$112)&lt;&gt;0,LEN('サービス分析（プロセス・実施共通）'!$B$113)=0),"講評本文③を入力してください","")</definedName>
    <definedName name="SBcaseB1_1">IF(AND(LEN('サービス分析（プロセス・実施共通）'!$B$127)=0,LEN('サービス分析（プロセス・実施共通）'!$B$128)=0,LEN('サービス分析（プロセス・実施共通）'!$B$129)=0,LEN('サービス分析（プロセス・実施共通）'!$B$130)=0,LEN('サービス分析（プロセス・実施共通）'!$B$131)=0,LEN('サービス分析（プロセス・実施共通）'!$B$132)=0),"評価項目1の講評を入力してください","")</definedName>
    <definedName name="SBcaseB1_10">IF(AND(LEN('サ（就労移行）'!$B$15)=0,LEN('サ（就労移行）'!$B$16)=0,LEN('サ（就労移行）'!$B$17)=0,LEN('サ（就労移行）'!$B$18)=0,LEN('サ（就労移行）'!$B$19)=0,LEN('サ（就労移行）'!$B$20)=0),"評価項目10の講評を入力してください","")</definedName>
    <definedName name="SBcaseB1_11">IF(AND(LEN('サ（就労（A型））'!$B$13)=0,LEN('サ（就労（A型））'!$B$14)=0,LEN('サ（就労（A型））'!$B$15)=0,LEN('サ（就労（A型））'!$B$16)=0,LEN('サ（就労（A型））'!$B$17)=0,LEN('サ（就労（A型））'!$B$18)=0),"評価項目11の講評を入力してください","")</definedName>
    <definedName name="SBcaseB1_12">IF(AND(LEN('サ（就労（B型））'!$B$14)=0,LEN('サ（就労（B型））'!$B$15)=0,LEN('サ（就労（B型））'!$B$16)=0,LEN('サ（就労（B型））'!$B$17)=0,LEN('サ（就労（B型））'!$B$18)=0,LEN('サ（就労（B型））'!$B$19)=0),"評価項目12の講評を入力してください","")</definedName>
    <definedName name="SBcaseB1_2">IF(AND(LEN('サービス分析（プロセス・実施共通）'!$B$141)=0,LEN('サービス分析（プロセス・実施共通）'!$B$142)=0,LEN('サービス分析（プロセス・実施共通）'!$B$143)=0,LEN('サービス分析（プロセス・実施共通）'!$B$144)=0,LEN('サービス分析（プロセス・実施共通）'!$B$145)=0,LEN('サービス分析（プロセス・実施共通）'!$B$146)=0),"評価項目2の講評を入力してください","")</definedName>
    <definedName name="SBcaseB1_3">IF(AND(LEN('サービス分析（プロセス・実施共通）'!$B$156)=0,LEN('サービス分析（プロセス・実施共通）'!$B$157)=0,LEN('サービス分析（プロセス・実施共通）'!$B$158)=0,LEN('サービス分析（プロセス・実施共通）'!$B$159)=0,LEN('サービス分析（プロセス・実施共通）'!$B$160)=0,LEN('サービス分析（プロセス・実施共通）'!$B$161)=0),"評価項目3の講評を入力してください","")</definedName>
    <definedName name="SBcaseB1_4">IF(AND(LEN('サービス分析（プロセス・実施共通）'!$B$169)=0,LEN('サービス分析（プロセス・実施共通）'!$B$170)=0,LEN('サービス分析（プロセス・実施共通）'!$B$171)=0,LEN('サービス分析（プロセス・実施共通）'!$B$172)=0,LEN('サービス分析（プロセス・実施共通）'!$B$173)=0,LEN('サービス分析（プロセス・実施共通）'!$B$174)=0),"評価項目4の講評を入力してください","")</definedName>
    <definedName name="SBcaseB1_5">IF(AND(LEN('サービス分析（プロセス・実施共通）'!$B$181)=0,LEN('サービス分析（プロセス・実施共通）'!$B$182)=0,LEN('サービス分析（プロセス・実施共通）'!$B$183)=0,LEN('サービス分析（プロセス・実施共通）'!$B$184)=0,LEN('サービス分析（プロセス・実施共通）'!$B$185)=0,LEN('サービス分析（プロセス・実施共通）'!$B$186)=0),"評価項目5の講評を入力してください","")</definedName>
    <definedName name="SBcaseB1_6">IF(AND(LEN('サ（生活）'!$B$13)=0,LEN('サ（生活）'!$B$14)=0,LEN('サ（生活）'!$B$15)=0,LEN('サ（生活）'!$B$16)=0,LEN('サ（生活）'!$B$17)=0,LEN('サ（生活）'!$B$18)=0),"評価項目6の講評を入力してください","")</definedName>
    <definedName name="SBcaseB1_7">IF(AND(LEN('サ（自立（機能））'!$B$14)=0,LEN('サ（自立（機能））'!$B$15)=0,LEN('サ（自立（機能））'!$B$16)=0,LEN('サ（自立（機能））'!$B$17)=0,LEN('サ（自立（機能））'!$B$18)=0,LEN('サ（自立（機能））'!$B$19)=0),"評価項目7の講評を入力してください","")</definedName>
    <definedName name="SBcaseB1_8">IF(AND(LEN('サ（自立（生活））'!$B$14)=0,LEN('サ（自立（生活））'!$B$15)=0,LEN('サ（自立（生活））'!$B$16)=0,LEN('サ（自立（生活））'!$B$17)=0,LEN('サ（自立（生活））'!$B$18)=0,LEN('サ（自立（生活））'!$B$19)=0),"評価項目8の講評を入力してください","")</definedName>
    <definedName name="SBcaseB1_9">IF(AND(LEN('サ（自立（宿泊））'!$B$15)=0,LEN('サ（自立（宿泊））'!$B$16)=0,LEN('サ（自立（宿泊））'!$B$17)=0,LEN('サ（自立（宿泊））'!$B$18)=0,LEN('サ（自立（宿泊））'!$B$19)=0,LEN('サ（自立（宿泊））'!$B$20)=0),"評価項目9の講評を入力してください","")</definedName>
    <definedName name="SBcaseB2_1">IF(AND(LEN('サービス分析（プロセス・実施共通）'!$B$127)=0,LEN('サービス分析（プロセス・実施共通）'!$B$128)=0),"講評①は必須、②③は任意","")</definedName>
    <definedName name="SBcaseB2_10">IF(AND(LEN('サ（就労移行）'!$B$15)=0,LEN('サ（就労移行）'!$B$16)=0),"講評①は必須、②③は任意","")</definedName>
    <definedName name="SBcaseB2_11">IF(AND(LEN('サ（就労（A型））'!$B$13)=0,LEN('サ（就労（A型））'!$B$14)=0),"講評①は必須、②③は任意","")</definedName>
    <definedName name="SBcaseB2_12">IF(AND(LEN('サ（就労（B型））'!$B$14)=0,LEN('サ（就労（B型））'!$B$15)=0),"講評①は必須、②③は任意","")</definedName>
    <definedName name="SBcaseB2_2">IF(AND(LEN('サービス分析（プロセス・実施共通）'!$B$141)=0,LEN('サービス分析（プロセス・実施共通）'!$B$142)=0),"講評①は必須、②③は任意","")</definedName>
    <definedName name="SBcaseB2_3">IF(AND(LEN('サービス分析（プロセス・実施共通）'!$B$156)=0,LEN('サービス分析（プロセス・実施共通）'!$B$157)=0),"講評①は必須、②③は任意","")</definedName>
    <definedName name="SBcaseB2_4">IF(AND(LEN('サービス分析（プロセス・実施共通）'!$B$169)=0,LEN('サービス分析（プロセス・実施共通）'!$B$170)=0),"講評①は必須、②③は任意","")</definedName>
    <definedName name="SBcaseB2_5">IF(AND(LEN('サービス分析（プロセス・実施共通）'!$B$181)=0,LEN('サービス分析（プロセス・実施共通）'!$B$182)=0),"講評①は必須、②③は任意","")</definedName>
    <definedName name="SBcaseB2_6">IF(AND(LEN('サ（生活）'!$B$13)=0,LEN('サ（生活）'!$B$14)=0),"講評①は必須、②③は任意","")</definedName>
    <definedName name="SBcaseB2_7">IF(AND(LEN('サ（自立（機能））'!$B$14)=0,LEN('サ（自立（機能））'!$B$15)=0),"講評①は必須、②③は任意","")</definedName>
    <definedName name="SBcaseB2_8">IF(AND(LEN('サ（自立（生活））'!$B$14)=0,LEN('サ（自立（生活））'!$B$15)=0),"講評①は必須、②③は任意","")</definedName>
    <definedName name="SBcaseB2_9">IF(AND(LEN('サ（自立（宿泊））'!$B$15)=0,LEN('サ（自立（宿泊））'!$B$16)=0),"講評①は必須、②③は任意","")</definedName>
    <definedName name="SBcaseB3_1">IF(AND(LEN('サービス分析（プロセス・実施共通）'!$B$127)=0,LEN('サービス分析（プロセス・実施共通）'!$B$128)&lt;&gt;0),"講評タイトル①を入力してください",IF(AND(LEN('サービス分析（プロセス・実施共通）'!$B$127)&lt;&gt;0,LEN('サービス分析（プロセス・実施共通）'!$B$128)=0),"講評本文①を入力してください",""))</definedName>
    <definedName name="SBcaseB3_10">IF(AND(LEN('サ（就労移行）'!$B$15)=0,LEN('サ（就労移行）'!$B$16)&lt;&gt;0),"講評タイトル①を入力してください",IF(AND(LEN('サ（就労移行）'!$B$15)&lt;&gt;0,LEN('サ（就労移行）'!$B$16)=0),"講評本文①を入力してください",""))</definedName>
    <definedName name="SBcaseB3_11">IF(AND(LEN('サ（就労（A型））'!$B$13)=0,LEN('サ（就労（A型））'!$B$14)&lt;&gt;0),"講評タイトル①を入力してください",IF(AND(LEN('サ（就労（A型））'!$B$13)&lt;&gt;0,LEN('サ（就労（A型））'!$B$14)=0),"講評本文①を入力してください",""))</definedName>
    <definedName name="SBcaseB3_12">IF(AND(LEN('サ（就労（B型））'!$B$14)=0,LEN('サ（就労（B型））'!$B$15)&lt;&gt;0),"講評タイトル①を入力してください",IF(AND(LEN('サ（就労（B型））'!$B$14)&lt;&gt;0,LEN('サ（就労（B型））'!$B$15)=0),"講評本文①を入力してください",""))</definedName>
    <definedName name="SBcaseB3_2">IF(AND(LEN('サービス分析（プロセス・実施共通）'!$B$141)=0,LEN('サービス分析（プロセス・実施共通）'!$B$142)&lt;&gt;0),"講評タイトル①を入力してください",IF(AND(LEN('サービス分析（プロセス・実施共通）'!$B$141)&lt;&gt;0,LEN('サービス分析（プロセス・実施共通）'!$B$142)=0),"講評本文①を入力してください",""))</definedName>
    <definedName name="SBcaseB3_3">IF(AND(LEN('サービス分析（プロセス・実施共通）'!$B$156)=0,LEN('サービス分析（プロセス・実施共通）'!$B$157)&lt;&gt;0),"講評タイトル①を入力してください",IF(AND(LEN('サービス分析（プロセス・実施共通）'!$B$156)&lt;&gt;0,LEN('サービス分析（プロセス・実施共通）'!$B$157)=0),"講評本文①を入力してください",""))</definedName>
    <definedName name="SBcaseB3_4">IF(AND(LEN('サービス分析（プロセス・実施共通）'!$B$169)=0,LEN('サービス分析（プロセス・実施共通）'!$B$170)&lt;&gt;0),"講評タイトル①を入力してください",IF(AND(LEN('サービス分析（プロセス・実施共通）'!$B$169)&lt;&gt;0,LEN('サービス分析（プロセス・実施共通）'!$B$170)=0),"講評本文①を入力してください",""))</definedName>
    <definedName name="SBcaseB3_5">IF(AND(LEN('サービス分析（プロセス・実施共通）'!$B$181)=0,LEN('サービス分析（プロセス・実施共通）'!$B$182)&lt;&gt;0),"講評タイトル①を入力してください",IF(AND(LEN('サービス分析（プロセス・実施共通）'!$B$181)&lt;&gt;0,LEN('サービス分析（プロセス・実施共通）'!$B$182)=0),"講評本文①を入力してください",""))</definedName>
    <definedName name="SBcaseB3_6">IF(AND(LEN('サ（生活）'!$B$13)=0,LEN('サ（生活）'!$B$14)&lt;&gt;0),"講評タイトル①を入力してください",IF(AND(LEN('サ（生活）'!$B$13)&lt;&gt;0,LEN('サ（生活）'!$B$14)=0),"講評本文①を入力してください",""))</definedName>
    <definedName name="SBcaseB3_7">IF(AND(LEN('サ（自立（機能））'!$B$14)=0,LEN('サ（自立（機能））'!$B$15)&lt;&gt;0),"講評タイトル①を入力してください",IF(AND(LEN('サ（自立（機能））'!$B$14)&lt;&gt;0,LEN('サ（自立（機能））'!$B$15)=0),"講評本文①を入力してください",""))</definedName>
    <definedName name="SBcaseB3_8">IF(AND(LEN('サ（自立（生活））'!$B$14)=0,LEN('サ（自立（生活））'!$B$15)&lt;&gt;0),"講評タイトル①を入力してください",IF(AND(LEN('サ（自立（生活））'!$B$14)&lt;&gt;0,LEN('サ（自立（生活））'!$B$15)=0),"講評本文①を入力してください",""))</definedName>
    <definedName name="SBcaseB3_9">IF(AND(LEN('サ（自立（宿泊））'!$B$15)=0,LEN('サ（自立（宿泊））'!$B$16)&lt;&gt;0),"講評タイトル①を入力してください",IF(AND(LEN('サ（自立（宿泊））'!$B$15)&lt;&gt;0,LEN('サ（自立（宿泊））'!$B$16)=0),"講評本文①を入力してください",""))</definedName>
    <definedName name="SBcaseB4_1">IF(AND(LEN('サービス分析（プロセス・実施共通）'!$B$127)&lt;&gt;0,LEN('サービス分析（プロセス・実施共通）'!$B$128)&lt;&gt;0,LEN('サービス分析（プロセス・実施共通）'!$B$129)&lt;&gt;0,LEN('サービス分析（プロセス・実施共通）'!$B$130)=0),"講評本文②を入力してください","")</definedName>
    <definedName name="SBcaseB4_10">IF(AND(LEN('サ（就労移行）'!$B$15)&lt;&gt;0,LEN('サ（就労移行）'!$B$16)&lt;&gt;0,LEN('サ（就労移行）'!$B$17)&lt;&gt;0,LEN('サ（就労移行）'!$B$18)=0),"講評本文②を入力してください","")</definedName>
    <definedName name="SBcaseB4_11">IF(AND(LEN('サ（就労（A型））'!$B$13)&lt;&gt;0,LEN('サ（就労（A型））'!$B$14)&lt;&gt;0,LEN('サ（就労（A型））'!$B$15)&lt;&gt;0,LEN('サ（就労（A型））'!$B$16)=0),"講評本文②を入力してください","")</definedName>
    <definedName name="SBcaseB4_12">IF(AND(LEN('サ（就労（B型））'!$B$14)&lt;&gt;0,LEN('サ（就労（B型））'!$B$15)&lt;&gt;0,LEN('サ（就労（B型））'!$B$16)&lt;&gt;0,LEN('サ（就労（B型））'!$B$17)=0),"講評本文②を入力してください","")</definedName>
    <definedName name="SBcaseB4_2">IF(AND(LEN('サービス分析（プロセス・実施共通）'!$B$141)&lt;&gt;0,LEN('サービス分析（プロセス・実施共通）'!$B$142)&lt;&gt;0,LEN('サービス分析（プロセス・実施共通）'!$B$143)&lt;&gt;0,LEN('サービス分析（プロセス・実施共通）'!$B$144)=0),"講評本文②を入力してください","")</definedName>
    <definedName name="SBcaseB4_3">IF(AND(LEN('サービス分析（プロセス・実施共通）'!$B$156)&lt;&gt;0,LEN('サービス分析（プロセス・実施共通）'!$B$157)&lt;&gt;0,LEN('サービス分析（プロセス・実施共通）'!$B$158)&lt;&gt;0,LEN('サービス分析（プロセス・実施共通）'!$B$159)=0),"講評本文②を入力してください","")</definedName>
    <definedName name="SBcaseB4_4">IF(AND(LEN('サービス分析（プロセス・実施共通）'!$B$169)&lt;&gt;0,LEN('サービス分析（プロセス・実施共通）'!$B$170)&lt;&gt;0,LEN('サービス分析（プロセス・実施共通）'!$B$171)&lt;&gt;0,LEN('サービス分析（プロセス・実施共通）'!$B$172)=0),"講評本文②を入力してください","")</definedName>
    <definedName name="SBcaseB4_5">IF(AND(LEN('サービス分析（プロセス・実施共通）'!$B$181)&lt;&gt;0,LEN('サービス分析（プロセス・実施共通）'!$B$182)&lt;&gt;0,LEN('サービス分析（プロセス・実施共通）'!$B$183)&lt;&gt;0,LEN('サービス分析（プロセス・実施共通）'!$B$184)=0),"講評本文②を入力してください","")</definedName>
    <definedName name="SBcaseB4_6">IF(AND(LEN('サ（生活）'!$B$13)&lt;&gt;0,LEN('サ（生活）'!$B$14)&lt;&gt;0,LEN('サ（生活）'!$B$15)&lt;&gt;0,LEN('サ（生活）'!$B$16)=0),"講評本文②を入力してください","")</definedName>
    <definedName name="SBcaseB4_7">IF(AND(LEN('サ（自立（機能））'!$B$14)&lt;&gt;0,LEN('サ（自立（機能））'!$B$15)&lt;&gt;0,LEN('サ（自立（機能））'!$B$16)&lt;&gt;0,LEN('サ（自立（機能））'!$B$17)=0),"講評本文②を入力してください","")</definedName>
    <definedName name="SBcaseB4_8">IF(AND(LEN('サ（自立（生活））'!$B$14)&lt;&gt;0,LEN('サ（自立（生活））'!$B$15)&lt;&gt;0,LEN('サ（自立（生活））'!$B$16)&lt;&gt;0,LEN('サ（自立（生活））'!$B$17)=0),"講評本文②を入力してください","")</definedName>
    <definedName name="SBcaseB4_9">IF(AND(LEN('サ（自立（宿泊））'!$B$15)&lt;&gt;0,LEN('サ（自立（宿泊））'!$B$16)&lt;&gt;0,LEN('サ（自立（宿泊））'!$B$17)&lt;&gt;0,LEN('サ（自立（宿泊））'!$B$18)=0),"講評本文②を入力してください","")</definedName>
    <definedName name="SBcaseB5_1">IF(AND(LEN('サービス分析（プロセス・実施共通）'!$B$127)&lt;&gt;0,LEN('サービス分析（プロセス・実施共通）'!$B$128)&lt;&gt;0,LEN('サービス分析（プロセス・実施共通）'!$B$129)=0,LEN('サービス分析（プロセス・実施共通）'!$B$130)&lt;&gt;0),"講評タイトル②を入力してください","")</definedName>
    <definedName name="SBcaseB5_10">IF(AND(LEN('サ（就労移行）'!$B$15)&lt;&gt;0,LEN('サ（就労移行）'!$B$16)&lt;&gt;0,LEN('サ（就労移行）'!$B$17)=0,LEN('サ（就労移行）'!$B$18)&lt;&gt;0),"講評タイトル②を入力してください","")</definedName>
    <definedName name="SBcaseB5_11">IF(AND(LEN('サ（就労（A型））'!$B$13)&lt;&gt;0,LEN('サ（就労（A型））'!$B$14)&lt;&gt;0,LEN('サ（就労（A型））'!$B$15)=0,LEN('サ（就労（A型））'!$B$16)&lt;&gt;0),"講評タイトル②を入力してください","")</definedName>
    <definedName name="SBcaseB5_12">IF(AND(LEN('サ（就労（B型））'!$B$14)&lt;&gt;0,LEN('サ（就労（B型））'!$B$15)&lt;&gt;0,LEN('サ（就労（B型））'!$B$16)=0,LEN('サ（就労（B型））'!$B$17)&lt;&gt;0),"講評タイトル②を入力してください","")</definedName>
    <definedName name="SBcaseB5_2">IF(AND(LEN('サービス分析（プロセス・実施共通）'!$B$141)&lt;&gt;0,LEN('サービス分析（プロセス・実施共通）'!$B$142)&lt;&gt;0,LEN('サービス分析（プロセス・実施共通）'!$B$143)=0,LEN('サービス分析（プロセス・実施共通）'!$B$144)&lt;&gt;0),"講評タイトル②を入力してください","")</definedName>
    <definedName name="SBcaseB5_3">IF(AND(LEN('サービス分析（プロセス・実施共通）'!$B$156)&lt;&gt;0,LEN('サービス分析（プロセス・実施共通）'!$B$157)&lt;&gt;0,LEN('サービス分析（プロセス・実施共通）'!$B$158)=0,LEN('サービス分析（プロセス・実施共通）'!$B$159)&lt;&gt;0),"講評タイトル②を入力してください","")</definedName>
    <definedName name="SBcaseB5_4">IF(AND(LEN('サービス分析（プロセス・実施共通）'!$B$169)&lt;&gt;0,LEN('サービス分析（プロセス・実施共通）'!$B$170)&lt;&gt;0,LEN('サービス分析（プロセス・実施共通）'!$B$171)=0,LEN('サービス分析（プロセス・実施共通）'!$B$172)&lt;&gt;0),"講評タイトル②を入力してください","")</definedName>
    <definedName name="SBcaseB5_5">IF(AND(LEN('サービス分析（プロセス・実施共通）'!$B$181)&lt;&gt;0,LEN('サービス分析（プロセス・実施共通）'!$B$182)&lt;&gt;0,LEN('サービス分析（プロセス・実施共通）'!$B$183)=0,LEN('サービス分析（プロセス・実施共通）'!$B$184)&lt;&gt;0),"講評タイトル②を入力してください","")</definedName>
    <definedName name="SBcaseB5_6">IF(AND(LEN('サ（生活）'!$B$13)&lt;&gt;0,LEN('サ（生活）'!$B$14)&lt;&gt;0,LEN('サ（生活）'!$B$15)=0,LEN('サ（生活）'!$B$16)&lt;&gt;0),"講評タイトル②を入力してください","")</definedName>
    <definedName name="SBcaseB5_7">IF(AND(LEN('サ（自立（機能））'!$B$14)&lt;&gt;0,LEN('サ（自立（機能））'!$B$15)&lt;&gt;0,LEN('サ（自立（機能））'!$B$16)=0,LEN('サ（自立（機能））'!$B$17)&lt;&gt;0),"講評タイトル②を入力してください","")</definedName>
    <definedName name="SBcaseB5_8">IF(AND(LEN('サ（自立（生活））'!$B$14)&lt;&gt;0,LEN('サ（自立（生活））'!$B$15)&lt;&gt;0,LEN('サ（自立（生活））'!$B$16)=0,LEN('サ（自立（生活））'!$B$17)&lt;&gt;0),"講評タイトル②を入力してください","")</definedName>
    <definedName name="SBcaseB5_9">IF(AND(LEN('サ（自立（宿泊））'!$B$15)&lt;&gt;0,LEN('サ（自立（宿泊））'!$B$16)&lt;&gt;0,LEN('サ（自立（宿泊））'!$B$17)=0,LEN('サ（自立（宿泊））'!$B$18)&lt;&gt;0),"講評タイトル②を入力してください","")</definedName>
    <definedName name="SBcaseB6_1">IF(AND(LEN('サービス分析（プロセス・実施共通）'!$B$127)&lt;&gt;0,LEN('サービス分析（プロセス・実施共通）'!$B$128)&lt;&gt;0,LEN('サービス分析（プロセス・実施共通）'!$B$129)&lt;&gt;0,LEN('サービス分析（プロセス・実施共通）'!$B$130)&lt;&gt;0,LEN('サービス分析（プロセス・実施共通）'!$B$131)=0,LEN('サービス分析（プロセス・実施共通）'!$B$132)&lt;&gt;0),"講評タイトル③を入力してください","")</definedName>
    <definedName name="SBcaseB6_10">IF(AND(LEN('サ（就労移行）'!$B$15)&lt;&gt;0,LEN('サ（就労移行）'!$B$16)&lt;&gt;0,LEN('サ（就労移行）'!$B$17)&lt;&gt;0,LEN('サ（就労移行）'!$B$18)&lt;&gt;0,LEN('サ（就労移行）'!$B$19)=0,LEN('サ（就労移行）'!$B$20)&lt;&gt;0),"講評タイトル③を入力してください","")</definedName>
    <definedName name="SBcaseB6_11">IF(AND(LEN('サ（就労（A型））'!$B$13)&lt;&gt;0,LEN('サ（就労（A型））'!$B$14)&lt;&gt;0,LEN('サ（就労（A型））'!$B$15)&lt;&gt;0,LEN('サ（就労（A型））'!$B$16)&lt;&gt;0,LEN('サ（就労（A型））'!$B$17)=0,LEN('サ（就労（A型））'!$B$18)&lt;&gt;0),"講評タイトル③を入力してください","")</definedName>
    <definedName name="SBcaseB6_12">IF(AND(LEN('サ（就労（B型））'!$B$14)&lt;&gt;0,LEN('サ（就労（B型））'!$B$15)&lt;&gt;0,LEN('サ（就労（B型））'!$B$16)&lt;&gt;0,LEN('サ（就労（B型））'!$B$17)&lt;&gt;0,LEN('サ（就労（B型））'!$B$18)=0,LEN('サ（就労（B型））'!$B$19)&lt;&gt;0),"講評タイトル③を入力してください","")</definedName>
    <definedName name="SBcaseB6_2">IF(AND(LEN('サービス分析（プロセス・実施共通）'!$B$141)&lt;&gt;0,LEN('サービス分析（プロセス・実施共通）'!$B$142)&lt;&gt;0,LEN('サービス分析（プロセス・実施共通）'!$B$143)&lt;&gt;0,LEN('サービス分析（プロセス・実施共通）'!$B$144)&lt;&gt;0,LEN('サービス分析（プロセス・実施共通）'!$B$145)=0,LEN('サービス分析（プロセス・実施共通）'!$B$146)&lt;&gt;0),"講評タイトル③を入力してください","")</definedName>
    <definedName name="SBcaseB6_3">IF(AND(LEN('サービス分析（プロセス・実施共通）'!$B$156)&lt;&gt;0,LEN('サービス分析（プロセス・実施共通）'!$B$157)&lt;&gt;0,LEN('サービス分析（プロセス・実施共通）'!$B$158)&lt;&gt;0,LEN('サービス分析（プロセス・実施共通）'!$B$159)&lt;&gt;0,LEN('サービス分析（プロセス・実施共通）'!$B$160)=0,LEN('サービス分析（プロセス・実施共通）'!$B$161)&lt;&gt;0),"講評タイトル③を入力してください","")</definedName>
    <definedName name="SBcaseB6_4">IF(AND(LEN('サービス分析（プロセス・実施共通）'!$B$169)&lt;&gt;0,LEN('サービス分析（プロセス・実施共通）'!$B$170)&lt;&gt;0,LEN('サービス分析（プロセス・実施共通）'!$B$171)&lt;&gt;0,LEN('サービス分析（プロセス・実施共通）'!$B$172)&lt;&gt;0,LEN('サービス分析（プロセス・実施共通）'!$B$173)=0,LEN('サービス分析（プロセス・実施共通）'!$B$174)&lt;&gt;0),"講評タイトル③を入力してください","")</definedName>
    <definedName name="SBcaseB6_5">IF(AND(LEN('サービス分析（プロセス・実施共通）'!$B$181)&lt;&gt;0,LEN('サービス分析（プロセス・実施共通）'!$B$182)&lt;&gt;0,LEN('サービス分析（プロセス・実施共通）'!$B$183)&lt;&gt;0,LEN('サービス分析（プロセス・実施共通）'!$B$184)&lt;&gt;0,LEN('サービス分析（プロセス・実施共通）'!$B$185)=0,LEN('サービス分析（プロセス・実施共通）'!$B$186)&lt;&gt;0),"講評タイトル③を入力してください","")</definedName>
    <definedName name="SBcaseB6_6">IF(AND(LEN('サ（生活）'!$B$13)&lt;&gt;0,LEN('サ（生活）'!$B$14)&lt;&gt;0,LEN('サ（生活）'!$B$15)&lt;&gt;0,LEN('サ（生活）'!$B$16)&lt;&gt;0,LEN('サ（生活）'!$B$17)=0,LEN('サ（生活）'!$B$18)&lt;&gt;0),"講評タイトル③を入力してください","")</definedName>
    <definedName name="SBcaseB6_7">IF(AND(LEN('サ（自立（機能））'!$B$14)&lt;&gt;0,LEN('サ（自立（機能））'!$B$15)&lt;&gt;0,LEN('サ（自立（機能））'!$B$16)&lt;&gt;0,LEN('サ（自立（機能））'!$B$17)&lt;&gt;0,LEN('サ（自立（機能））'!$B$18)=0,LEN('サ（自立（機能））'!$B$19)&lt;&gt;0),"講評タイトル③を入力してください","")</definedName>
    <definedName name="SBcaseB6_8">IF(AND(LEN('サ（自立（生活））'!$B$14)&lt;&gt;0,LEN('サ（自立（生活））'!$B$15)&lt;&gt;0,LEN('サ（自立（生活））'!$B$16)&lt;&gt;0,LEN('サ（自立（生活））'!$B$17)&lt;&gt;0,LEN('サ（自立（生活））'!$B$18)=0,LEN('サ（自立（生活））'!$B$19)&lt;&gt;0),"講評タイトル③を入力してください","")</definedName>
    <definedName name="SBcaseB6_9">IF(AND(LEN('サ（自立（宿泊））'!$B$15)&lt;&gt;0,LEN('サ（自立（宿泊））'!$B$16)&lt;&gt;0,LEN('サ（自立（宿泊））'!$B$17)&lt;&gt;0,LEN('サ（自立（宿泊））'!$B$18)&lt;&gt;0,LEN('サ（自立（宿泊））'!$B$19)=0,LEN('サ（自立（宿泊））'!$B$20)&lt;&gt;0),"講評タイトル③を入力してください","")</definedName>
    <definedName name="SBcaseB7_1">IF(AND(LEN('サービス分析（プロセス・実施共通）'!$B$127)&lt;&gt;0,LEN('サービス分析（プロセス・実施共通）'!$B$128)&lt;&gt;0,LEN('サービス分析（プロセス・実施共通）'!$B$129)&lt;&gt;0,LEN('サービス分析（プロセス・実施共通）'!$B$130)&lt;&gt;0,LEN('サービス分析（プロセス・実施共通）'!$B$131)&lt;&gt;0,LEN('サービス分析（プロセス・実施共通）'!$B$132)=0),"講評本文③を入力してください","")</definedName>
    <definedName name="SBcaseB7_10">IF(AND(LEN('サ（就労移行）'!$B$15)&lt;&gt;0,LEN('サ（就労移行）'!$B$16)&lt;&gt;0,LEN('サ（就労移行）'!$B$17)&lt;&gt;0,LEN('サ（就労移行）'!$B$18)&lt;&gt;0,LEN('サ（就労移行）'!$B$19)&lt;&gt;0,LEN('サ（就労移行）'!$B$20)=0),"講評本文③を入力してください","")</definedName>
    <definedName name="SBcaseB7_11">IF(AND(LEN('サ（就労（A型））'!$B$13)&lt;&gt;0,LEN('サ（就労（A型））'!$B$14)&lt;&gt;0,LEN('サ（就労（A型））'!$B$15)&lt;&gt;0,LEN('サ（就労（A型））'!$B$16)&lt;&gt;0,LEN('サ（就労（A型））'!$B$17)&lt;&gt;0,LEN('サ（就労（A型））'!$B$18)=0),"講評本文③を入力してください","")</definedName>
    <definedName name="SBcaseB7_12">IF(AND(LEN('サ（就労（B型））'!$B$14)&lt;&gt;0,LEN('サ（就労（B型））'!$B$15)&lt;&gt;0,LEN('サ（就労（B型））'!$B$16)&lt;&gt;0,LEN('サ（就労（B型））'!$B$17)&lt;&gt;0,LEN('サ（就労（B型））'!$B$18)&lt;&gt;0,LEN('サ（就労（B型））'!$B$19)=0),"講評本文③を入力してください","")</definedName>
    <definedName name="SBcaseB7_2">IF(AND(LEN('サービス分析（プロセス・実施共通）'!$B$141)&lt;&gt;0,LEN('サービス分析（プロセス・実施共通）'!$B$142)&lt;&gt;0,LEN('サービス分析（プロセス・実施共通）'!$B$143)&lt;&gt;0,LEN('サービス分析（プロセス・実施共通）'!$B$144)&lt;&gt;0,LEN('サービス分析（プロセス・実施共通）'!$B$145)&lt;&gt;0,LEN('サービス分析（プロセス・実施共通）'!$B$146)=0),"講評本文③を入力してください","")</definedName>
    <definedName name="SBcaseB7_3">IF(AND(LEN('サービス分析（プロセス・実施共通）'!$B$156)&lt;&gt;0,LEN('サービス分析（プロセス・実施共通）'!$B$157)&lt;&gt;0,LEN('サービス分析（プロセス・実施共通）'!$B$158)&lt;&gt;0,LEN('サービス分析（プロセス・実施共通）'!$B$159)&lt;&gt;0,LEN('サービス分析（プロセス・実施共通）'!$B$160)&lt;&gt;0,LEN('サービス分析（プロセス・実施共通）'!$B$161)=0),"講評本文③を入力してください","")</definedName>
    <definedName name="SBcaseB7_4">IF(AND(LEN('サービス分析（プロセス・実施共通）'!$B$169)&lt;&gt;0,LEN('サービス分析（プロセス・実施共通）'!$B$170)&lt;&gt;0,LEN('サービス分析（プロセス・実施共通）'!$B$171)&lt;&gt;0,LEN('サービス分析（プロセス・実施共通）'!$B$172)&lt;&gt;0,LEN('サービス分析（プロセス・実施共通）'!$B$173)&lt;&gt;0,LEN('サービス分析（プロセス・実施共通）'!$B$174)=0),"講評本文③を入力してください","")</definedName>
    <definedName name="SBcaseB7_5">IF(AND(LEN('サービス分析（プロセス・実施共通）'!$B$181)&lt;&gt;0,LEN('サービス分析（プロセス・実施共通）'!$B$182)&lt;&gt;0,LEN('サービス分析（プロセス・実施共通）'!$B$183)&lt;&gt;0,LEN('サービス分析（プロセス・実施共通）'!$B$184)&lt;&gt;0,LEN('サービス分析（プロセス・実施共通）'!$B$185)&lt;&gt;0,LEN('サービス分析（プロセス・実施共通）'!$B$186)=0),"講評本文③を入力してください","")</definedName>
    <definedName name="SBcaseB7_6">IF(AND(LEN('サ（生活）'!$B$13)&lt;&gt;0,LEN('サ（生活）'!$B$14)&lt;&gt;0,LEN('サ（生活）'!$B$15)&lt;&gt;0,LEN('サ（生活）'!$B$16)&lt;&gt;0,LEN('サ（生活）'!$B$17)&lt;&gt;0,LEN('サ（生活）'!$B$18)=0),"講評本文③を入力してください","")</definedName>
    <definedName name="SBcaseB7_7">IF(AND(LEN('サ（自立（機能））'!$B$14)&lt;&gt;0,LEN('サ（自立（機能））'!$B$15)&lt;&gt;0,LEN('サ（自立（機能））'!$B$16)&lt;&gt;0,LEN('サ（自立（機能））'!$B$17)&lt;&gt;0,LEN('サ（自立（機能））'!$B$18)&lt;&gt;0,LEN('サ（自立（機能））'!$B$19)=0),"講評本文③を入力してください","")</definedName>
    <definedName name="SBcaseB7_8">IF(AND(LEN('サ（自立（生活））'!$B$14)&lt;&gt;0,LEN('サ（自立（生活））'!$B$15)&lt;&gt;0,LEN('サ（自立（生活））'!$B$16)&lt;&gt;0,LEN('サ（自立（生活））'!$B$17)&lt;&gt;0,LEN('サ（自立（生活））'!$B$18)&lt;&gt;0,LEN('サ（自立（生活））'!$B$19)=0),"講評本文③を入力してください","")</definedName>
    <definedName name="SBcaseB7_9">IF(AND(LEN('サ（自立（宿泊））'!$B$15)&lt;&gt;0,LEN('サ（自立（宿泊））'!$B$16)&lt;&gt;0,LEN('サ（自立（宿泊））'!$B$17)&lt;&gt;0,LEN('サ（自立（宿泊））'!$B$18)&lt;&gt;0,LEN('サ（自立（宿泊））'!$B$19)&lt;&gt;0,LEN('サ（自立（宿泊））'!$B$20)=0),"講評本文③を入力してください","")</definedName>
    <definedName name="SBcaseB8_1">IF(AND(LEN('サービス分析（プロセス・実施共通）'!$B$127)&lt;&gt;0,LEN('サービス分析（プロセス・実施共通）'!$B$128)&lt;&gt;0,LEN('サービス分析（プロセス・実施共通）'!$B$131)=0,LEN('サービス分析（プロセス・実施共通）'!$B$132)&lt;&gt;0),"講評タイトル③を入力してください","")</definedName>
    <definedName name="SBcaseB8_10">IF(AND(LEN('サ（就労移行）'!$B$15)&lt;&gt;0,LEN('サ（就労移行）'!$B$16)&lt;&gt;0,LEN('サ（就労移行）'!$B$19)=0,LEN('サ（就労移行）'!$B$20)&lt;&gt;0),"講評タイトル③を入力してください","")</definedName>
    <definedName name="SBcaseB8_11">IF(AND(LEN('サ（就労（A型））'!$B$13)&lt;&gt;0,LEN('サ（就労（A型））'!$B$14)&lt;&gt;0,LEN('サ（就労（A型））'!$B$17)=0,LEN('サ（就労（A型））'!$B$18)&lt;&gt;0),"講評タイトル③を入力してください","")</definedName>
    <definedName name="SBcaseB8_12">IF(AND(LEN('サ（就労（B型））'!$B$14)&lt;&gt;0,LEN('サ（就労（B型））'!$B$15)&lt;&gt;0,LEN('サ（就労（B型））'!$B$18)=0,LEN('サ（就労（B型））'!$B$19)&lt;&gt;0),"講評タイトル③を入力してください","")</definedName>
    <definedName name="SBcaseB8_2">IF(AND(LEN('サービス分析（プロセス・実施共通）'!$B$141)&lt;&gt;0,LEN('サービス分析（プロセス・実施共通）'!$B$142)&lt;&gt;0,LEN('サービス分析（プロセス・実施共通）'!$B$145)=0,LEN('サービス分析（プロセス・実施共通）'!$B$146)&lt;&gt;0),"講評タイトル③を入力してください","")</definedName>
    <definedName name="SBcaseB8_3">IF(AND(LEN('サービス分析（プロセス・実施共通）'!$B$156)&lt;&gt;0,LEN('サービス分析（プロセス・実施共通）'!$B$157)&lt;&gt;0,LEN('サービス分析（プロセス・実施共通）'!$B$160)=0,LEN('サービス分析（プロセス・実施共通）'!$B$161)&lt;&gt;0),"講評タイトル③を入力してください","")</definedName>
    <definedName name="SBcaseB8_4">IF(AND(LEN('サービス分析（プロセス・実施共通）'!$B$169)&lt;&gt;0,LEN('サービス分析（プロセス・実施共通）'!$B$170)&lt;&gt;0,LEN('サービス分析（プロセス・実施共通）'!$B$173)=0,LEN('サービス分析（プロセス・実施共通）'!$B$174)&lt;&gt;0),"講評タイトル③を入力してください","")</definedName>
    <definedName name="SBcaseB8_5">IF(AND(LEN('サービス分析（プロセス・実施共通）'!$B$181)&lt;&gt;0,LEN('サービス分析（プロセス・実施共通）'!$B$182)&lt;&gt;0,LEN('サービス分析（プロセス・実施共通）'!$B$185)=0,LEN('サービス分析（プロセス・実施共通）'!$B$186)&lt;&gt;0),"講評タイトル③を入力してください","")</definedName>
    <definedName name="SBcaseB8_6">IF(AND(LEN('サ（生活）'!$B$13)&lt;&gt;0,LEN('サ（生活）'!$B$14)&lt;&gt;0,LEN('サ（生活）'!$B$17)=0,LEN('サ（生活）'!$B$18)&lt;&gt;0),"講評タイトル③を入力してください","")</definedName>
    <definedName name="SBcaseB8_7">IF(AND(LEN('サ（自立（機能））'!$B$14)&lt;&gt;0,LEN('サ（自立（機能））'!$B$15)&lt;&gt;0,LEN('サ（自立（機能））'!$B$18)=0,LEN('サ（自立（機能））'!$B$19)&lt;&gt;0),"講評タイトル③を入力してください","")</definedName>
    <definedName name="SBcaseB8_8">IF(AND(LEN('サ（自立（生活））'!$B$14)&lt;&gt;0,LEN('サ（自立（生活））'!$B$15)&lt;&gt;0,LEN('サ（自立（生活））'!$B$18)=0,LEN('サ（自立（生活））'!$B$19)&lt;&gt;0),"講評タイトル③を入力してください","")</definedName>
    <definedName name="SBcaseB8_9">IF(AND(LEN('サ（自立（宿泊））'!$B$15)&lt;&gt;0,LEN('サ（自立（宿泊））'!$B$16)&lt;&gt;0,LEN('サ（自立（宿泊））'!$B$19)=0,LEN('サ（自立（宿泊））'!$B$20)&lt;&gt;0),"講評タイトル③を入力してください","")</definedName>
    <definedName name="SBcaseB9_1">IF(AND(LEN('サービス分析（プロセス・実施共通）'!$B$127)&lt;&gt;0,LEN('サービス分析（プロセス・実施共通）'!$B$128)&lt;&gt;0,LEN('サービス分析（プロセス・実施共通）'!$B$131)&lt;&gt;0,LEN('サービス分析（プロセス・実施共通）'!$B$132)=0),"講評本文③を入力してください","")</definedName>
    <definedName name="SBcaseB9_10">IF(AND(LEN('サ（就労移行）'!$B$15)&lt;&gt;0,LEN('サ（就労移行）'!$B$16)&lt;&gt;0,LEN('サ（就労移行）'!$B$19)&lt;&gt;0,LEN('サ（就労移行）'!$B$20)=0),"講評本文③を入力してください","")</definedName>
    <definedName name="SBcaseB9_11">IF(AND(LEN('サ（就労（A型））'!$B$13)&lt;&gt;0,LEN('サ（就労（A型））'!$B$14)&lt;&gt;0,LEN('サ（就労（A型））'!$B$17)&lt;&gt;0,LEN('サ（就労（A型））'!$B$18)=0),"講評本文③を入力してください","")</definedName>
    <definedName name="SBcaseB9_12">IF(AND(LEN('サ（就労（B型））'!$B$14)&lt;&gt;0,LEN('サ（就労（B型））'!$B$15)&lt;&gt;0,LEN('サ（就労（B型））'!$B$18)&lt;&gt;0,LEN('サ（就労（B型））'!$B$19)=0),"講評本文③を入力してください","")</definedName>
    <definedName name="SBcaseB9_2">IF(AND(LEN('サービス分析（プロセス・実施共通）'!$B$141)&lt;&gt;0,LEN('サービス分析（プロセス・実施共通）'!$B$142)&lt;&gt;0,LEN('サービス分析（プロセス・実施共通）'!$B$145)&lt;&gt;0,LEN('サービス分析（プロセス・実施共通）'!$B$146)=0),"講評本文③を入力してください","")</definedName>
    <definedName name="SBcaseB9_3">IF(AND(LEN('サービス分析（プロセス・実施共通）'!$B$156)&lt;&gt;0,LEN('サービス分析（プロセス・実施共通）'!$B$157)&lt;&gt;0,LEN('サービス分析（プロセス・実施共通）'!$B$160)&lt;&gt;0,LEN('サービス分析（プロセス・実施共通）'!$B$161)=0),"講評本文③を入力してください","")</definedName>
    <definedName name="SBcaseB9_4">IF(AND(LEN('サービス分析（プロセス・実施共通）'!$B$169)&lt;&gt;0,LEN('サービス分析（プロセス・実施共通）'!$B$170)&lt;&gt;0,LEN('サービス分析（プロセス・実施共通）'!$B$173)&lt;&gt;0,LEN('サービス分析（プロセス・実施共通）'!$B$174)=0),"講評本文③を入力してください","")</definedName>
    <definedName name="SBcaseB9_5">IF(AND(LEN('サービス分析（プロセス・実施共通）'!$B$181)&lt;&gt;0,LEN('サービス分析（プロセス・実施共通）'!$B$182)&lt;&gt;0,LEN('サービス分析（プロセス・実施共通）'!$B$185)&lt;&gt;0,LEN('サービス分析（プロセス・実施共通）'!$B$186)=0),"講評本文③を入力してください","")</definedName>
    <definedName name="SBcaseB9_6">IF(AND(LEN('サ（生活）'!$B$13)&lt;&gt;0,LEN('サ（生活）'!$B$14)&lt;&gt;0,LEN('サ（生活）'!$B$17)&lt;&gt;0,LEN('サ（生活）'!$B$18)=0),"講評本文③を入力してください","")</definedName>
    <definedName name="SBcaseB9_7">IF(AND(LEN('サ（自立（機能））'!$B$14)&lt;&gt;0,LEN('サ（自立（機能））'!$B$15)&lt;&gt;0,LEN('サ（自立（機能））'!$B$18)&lt;&gt;0,LEN('サ（自立（機能））'!$B$19)=0),"講評本文③を入力してください","")</definedName>
    <definedName name="SBcaseB9_8">IF(AND(LEN('サ（自立（生活））'!$B$14)&lt;&gt;0,LEN('サ（自立（生活））'!$B$15)&lt;&gt;0,LEN('サ（自立（生活））'!$B$18)&lt;&gt;0,LEN('サ（自立（生活））'!$B$19)=0),"講評本文③を入力してください","")</definedName>
    <definedName name="SBcaseB9_9">IF(AND(LEN('サ（自立（宿泊））'!$B$15)&lt;&gt;0,LEN('サ（自立（宿泊））'!$B$16)&lt;&gt;0,LEN('サ（自立（宿泊））'!$B$19)&lt;&gt;0,LEN('サ（自立（宿泊））'!$B$20)=0),"講評本文③を入力してください","")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10">IF(LEN(SBcaseB1_10)&lt;&gt;0,SBcaseB1_10,IF(LEN(SBcaseB2_10)&lt;&gt;0,SBcaseB2_10,IF(LEN(SBcaseB3_10)&lt;&gt;0,SBcaseB3_10,IF(LEN(SBcaseB4_10)&lt;&gt;0,SBcaseB4_10,IF(LEN(SBcaseB5_10)&lt;&gt;0,SBcaseB5_10,"")))))</definedName>
    <definedName name="SBcheckBA_11">IF(LEN(SBcaseB1_11)&lt;&gt;0,SBcaseB1_11,IF(LEN(SBcaseB2_11)&lt;&gt;0,SBcaseB2_11,IF(LEN(SBcaseB3_11)&lt;&gt;0,SBcaseB3_11,IF(LEN(SBcaseB4_11)&lt;&gt;0,SBcaseB4_11,IF(LEN(SBcaseB5_11)&lt;&gt;0,SBcaseB5_11,"")))))</definedName>
    <definedName name="SBcheckBA_12">IF(LEN(SBcaseB1_12)&lt;&gt;0,SBcaseB1_12,IF(LEN(SBcaseB2_12)&lt;&gt;0,SBcaseB2_12,IF(LEN(SBcaseB3_12)&lt;&gt;0,SBcaseB3_12,IF(LEN(SBcaseB4_12)&lt;&gt;0,SBcaseB4_12,IF(LEN(SBcaseB5_12)&lt;&gt;0,SBcaseB5_12,"")))))</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A_7">IF(LEN(SBcaseB1_7)&lt;&gt;0,SBcaseB1_7,IF(LEN(SBcaseB2_7)&lt;&gt;0,SBcaseB2_7,IF(LEN(SBcaseB3_7)&lt;&gt;0,SBcaseB3_7,IF(LEN(SBcaseB4_7)&lt;&gt;0,SBcaseB4_7,IF(LEN(SBcaseB5_7)&lt;&gt;0,SBcaseB5_7,"")))))</definedName>
    <definedName name="SBcheckBA_8">IF(LEN(SBcaseB1_8)&lt;&gt;0,SBcaseB1_8,IF(LEN(SBcaseB2_8)&lt;&gt;0,SBcaseB2_8,IF(LEN(SBcaseB3_8)&lt;&gt;0,SBcaseB3_8,IF(LEN(SBcaseB4_8)&lt;&gt;0,SBcaseB4_8,IF(LEN(SBcaseB5_8)&lt;&gt;0,SBcaseB5_8,"")))))</definedName>
    <definedName name="SBcheckBA_9">IF(LEN(SBcaseB1_9)&lt;&gt;0,SBcaseB1_9,IF(LEN(SBcaseB2_9)&lt;&gt;0,SBcaseB2_9,IF(LEN(SBcaseB3_9)&lt;&gt;0,SBcaseB3_9,IF(LEN(SBcaseB4_9)&lt;&gt;0,SBcaseB4_9,IF(LEN(SBcaseB5_9)&lt;&gt;0,SBcaseB5_9,"")))))</definedName>
    <definedName name="SBcheckBB_1">IF(LEN(SBcaseB6_1)&lt;&gt;0,SBcaseB6_1,IF(LEN(SBcaseB7_1)&lt;&gt;0,SBcaseB7_1,IF(LEN(SBcaseB8_1)&lt;&gt;0,SBcaseB8_1,IF(LEN(SBcaseB9_1)&lt;&gt;0,SBcaseB9_1,""))))</definedName>
    <definedName name="SBcheckBB_10">IF(LEN(SBcaseB6_10)&lt;&gt;0,SBcaseB6_10,IF(LEN(SBcaseB7_10)&lt;&gt;0,SBcaseB7_10,IF(LEN(SBcaseB8_10)&lt;&gt;0,SBcaseB8_10,IF(LEN(SBcaseB9_10)&lt;&gt;0,SBcaseB9_10,""))))</definedName>
    <definedName name="SBcheckBB_11">IF(LEN(SBcaseB6_11)&lt;&gt;0,SBcaseB6_11,IF(LEN(SBcaseB7_11)&lt;&gt;0,SBcaseB7_11,IF(LEN(SBcaseB8_11)&lt;&gt;0,SBcaseB8_11,IF(LEN(SBcaseB9_11)&lt;&gt;0,SBcaseB9_11,""))))</definedName>
    <definedName name="SBcheckBB_12">IF(LEN(SBcaseB6_12)&lt;&gt;0,SBcaseB6_12,IF(LEN(SBcaseB7_12)&lt;&gt;0,SBcaseB7_12,IF(LEN(SBcaseB8_12)&lt;&gt;0,SBcaseB8_12,IF(LEN(SBcaseB9_12)&lt;&gt;0,SBcaseB9_12,""))))</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 name="SBcheckBB_7">IF(LEN(SBcaseB6_7)&lt;&gt;0,SBcaseB6_7,IF(LEN(SBcaseB7_7)&lt;&gt;0,SBcaseB7_7,IF(LEN(SBcaseB8_7)&lt;&gt;0,SBcaseB8_7,IF(LEN(SBcaseB9_7)&lt;&gt;0,SBcaseB9_7,""))))</definedName>
    <definedName name="SBcheckBB_8">IF(LEN(SBcaseB6_8)&lt;&gt;0,SBcaseB6_8,IF(LEN(SBcaseB7_8)&lt;&gt;0,SBcaseB7_8,IF(LEN(SBcaseB8_8)&lt;&gt;0,SBcaseB8_8,IF(LEN(SBcaseB9_8)&lt;&gt;0,SBcaseB9_8,""))))</definedName>
    <definedName name="SBcheckBB_9">IF(LEN(SBcaseB6_9)&lt;&gt;0,SBcaseB6_9,IF(LEN(SBcaseB7_9)&lt;&gt;0,SBcaseB7_9,IF(LEN(SBcaseB8_9)&lt;&gt;0,SBcaseB8_9,IF(LEN(SBcaseB9_9)&lt;&gt;0,SBcaseB9_9,""))))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4" l="1"/>
  <c r="AP10" i="74"/>
  <c r="AP5" i="74"/>
  <c r="AO15" i="74"/>
  <c r="AO10" i="74"/>
  <c r="AO5" i="74"/>
  <c r="AN15" i="74"/>
  <c r="AN10" i="74"/>
  <c r="AN5" i="74"/>
  <c r="F15" i="74"/>
  <c r="F10" i="74"/>
  <c r="F5" i="74"/>
  <c r="L15" i="74"/>
  <c r="L10" i="74"/>
  <c r="L5" i="74"/>
  <c r="AV66" i="74"/>
  <c r="AU66" i="74"/>
  <c r="AT66" i="74"/>
  <c r="AS66" i="74"/>
  <c r="AR66" i="74"/>
  <c r="AQ66" i="74"/>
  <c r="AP66" i="74"/>
  <c r="AO66" i="74"/>
  <c r="BI66" i="74"/>
  <c r="AY66" i="74"/>
  <c r="AV65" i="74"/>
  <c r="AU65" i="74"/>
  <c r="AT65" i="74"/>
  <c r="AS65" i="74"/>
  <c r="AR65" i="74"/>
  <c r="AQ65" i="74"/>
  <c r="AP65" i="74"/>
  <c r="AO65" i="74"/>
  <c r="BI65" i="74"/>
  <c r="AY65" i="74"/>
  <c r="AV64" i="74"/>
  <c r="AU64" i="74"/>
  <c r="AT64" i="74"/>
  <c r="AS64" i="74"/>
  <c r="AR64" i="74"/>
  <c r="AQ64" i="74"/>
  <c r="AP64" i="74"/>
  <c r="AO64" i="74"/>
  <c r="BI64" i="74"/>
  <c r="AY64" i="74"/>
  <c r="AV63" i="74"/>
  <c r="AU63" i="74"/>
  <c r="AT63" i="74"/>
  <c r="AS63" i="74"/>
  <c r="AR63" i="74"/>
  <c r="AQ63" i="74"/>
  <c r="AP63" i="74"/>
  <c r="AO63" i="74"/>
  <c r="BI63" i="74"/>
  <c r="AY63" i="74"/>
  <c r="AV62" i="74"/>
  <c r="AU62" i="74"/>
  <c r="AT62" i="74"/>
  <c r="AS62" i="74"/>
  <c r="AR62" i="74"/>
  <c r="AQ62" i="74"/>
  <c r="AP62" i="74"/>
  <c r="AO62" i="74"/>
  <c r="BI62" i="74"/>
  <c r="AY62" i="74"/>
  <c r="AV61" i="74"/>
  <c r="AU61" i="74"/>
  <c r="AT61" i="74"/>
  <c r="AS61" i="74"/>
  <c r="AR61" i="74"/>
  <c r="AQ61" i="74"/>
  <c r="AP61" i="74"/>
  <c r="AO61" i="74"/>
  <c r="BI61" i="74"/>
  <c r="AY61" i="74"/>
  <c r="AV60" i="74"/>
  <c r="AU60" i="74"/>
  <c r="AT60" i="74"/>
  <c r="AS60" i="74"/>
  <c r="AR60" i="74"/>
  <c r="AQ60" i="74"/>
  <c r="AP60" i="74"/>
  <c r="AO60" i="74"/>
  <c r="BI60" i="74"/>
  <c r="AY60" i="74"/>
  <c r="AV59" i="74"/>
  <c r="AU59" i="74"/>
  <c r="AT59" i="74"/>
  <c r="AS59" i="74"/>
  <c r="AR59" i="74"/>
  <c r="AQ59" i="74"/>
  <c r="AP59" i="74"/>
  <c r="AO59" i="74"/>
  <c r="BI59" i="74"/>
  <c r="AV58" i="74"/>
  <c r="AU58" i="74"/>
  <c r="AT58" i="74"/>
  <c r="AS58" i="74"/>
  <c r="AR58" i="74"/>
  <c r="AQ58" i="74"/>
  <c r="AP58" i="74"/>
  <c r="AO58" i="74"/>
  <c r="BI58" i="74"/>
  <c r="AV57" i="74"/>
  <c r="AU57" i="74"/>
  <c r="AT57" i="74"/>
  <c r="AS57" i="74"/>
  <c r="AR57" i="74"/>
  <c r="AQ57" i="74"/>
  <c r="AP57" i="74"/>
  <c r="AO57" i="74"/>
  <c r="BI57" i="74"/>
  <c r="AV56" i="74"/>
  <c r="AU56" i="74"/>
  <c r="AT56" i="74"/>
  <c r="AS56" i="74"/>
  <c r="AR56" i="74"/>
  <c r="AQ56" i="74"/>
  <c r="AP56" i="74"/>
  <c r="AO56" i="74"/>
  <c r="BI56" i="74"/>
  <c r="AV55" i="74"/>
  <c r="AU55" i="74"/>
  <c r="AT55" i="74"/>
  <c r="AS55" i="74"/>
  <c r="AR55" i="74"/>
  <c r="AQ55" i="74"/>
  <c r="AP55" i="74"/>
  <c r="AO55" i="74"/>
  <c r="BI55" i="74"/>
  <c r="AV54" i="74"/>
  <c r="AU54" i="74"/>
  <c r="AT54" i="74"/>
  <c r="AS54" i="74"/>
  <c r="AR54" i="74"/>
  <c r="AQ54" i="74"/>
  <c r="AP54" i="74"/>
  <c r="AO54" i="74"/>
  <c r="BI54" i="74"/>
  <c r="AV53" i="74"/>
  <c r="AU53" i="74"/>
  <c r="AT53" i="74"/>
  <c r="AS53" i="74"/>
  <c r="AR53" i="74"/>
  <c r="AQ53" i="74"/>
  <c r="AP53" i="74"/>
  <c r="AO53" i="74"/>
  <c r="BI53" i="74"/>
  <c r="AV52" i="74"/>
  <c r="AU52" i="74"/>
  <c r="AT52" i="74"/>
  <c r="AS52" i="74"/>
  <c r="AR52" i="74"/>
  <c r="AQ52" i="74"/>
  <c r="AP52" i="74"/>
  <c r="AO52" i="74"/>
  <c r="BI52" i="74"/>
  <c r="AV51" i="74"/>
  <c r="AU51" i="74"/>
  <c r="AT51" i="74"/>
  <c r="AS51" i="74"/>
  <c r="AR51" i="74"/>
  <c r="AQ51" i="74"/>
  <c r="AP51" i="74"/>
  <c r="AO51" i="74"/>
  <c r="BI51" i="74"/>
  <c r="AV50" i="74"/>
  <c r="AU50" i="74"/>
  <c r="AT50" i="74"/>
  <c r="AS50" i="74"/>
  <c r="AR50" i="74"/>
  <c r="AQ50" i="74"/>
  <c r="AP50" i="74"/>
  <c r="AO50" i="74"/>
  <c r="BI50" i="74"/>
  <c r="AV49" i="74"/>
  <c r="AU49" i="74"/>
  <c r="AT49" i="74"/>
  <c r="AS49" i="74"/>
  <c r="AR49" i="74"/>
  <c r="AQ49" i="74"/>
  <c r="AP49" i="74"/>
  <c r="AO49" i="74"/>
  <c r="BI49" i="74"/>
  <c r="AV48" i="74"/>
  <c r="AU48" i="74"/>
  <c r="AT48" i="74"/>
  <c r="AS48" i="74"/>
  <c r="AR48" i="74"/>
  <c r="AQ48" i="74"/>
  <c r="AP48" i="74"/>
  <c r="AO48" i="74"/>
  <c r="BI48" i="74"/>
  <c r="AV47" i="74"/>
  <c r="AU47" i="74"/>
  <c r="AT47" i="74"/>
  <c r="AS47" i="74"/>
  <c r="AR47" i="74"/>
  <c r="AQ47" i="74"/>
  <c r="AP47" i="74"/>
  <c r="AO47" i="74"/>
  <c r="BI47" i="74"/>
  <c r="AV46" i="74"/>
  <c r="AU46" i="74"/>
  <c r="AT46" i="74"/>
  <c r="AS46" i="74"/>
  <c r="AR46" i="74"/>
  <c r="AQ46" i="74"/>
  <c r="AP46" i="74"/>
  <c r="AO46" i="74"/>
  <c r="BI46" i="74"/>
  <c r="AV45" i="74"/>
  <c r="AU45" i="74"/>
  <c r="AT45" i="74"/>
  <c r="AS45" i="74"/>
  <c r="AR45" i="74"/>
  <c r="AQ45" i="74"/>
  <c r="AP45" i="74"/>
  <c r="AO45" i="74"/>
  <c r="BI45" i="74"/>
  <c r="AV44" i="74"/>
  <c r="AU44" i="74"/>
  <c r="AT44" i="74"/>
  <c r="AS44" i="74"/>
  <c r="AR44" i="74"/>
  <c r="AQ44" i="74"/>
  <c r="AP44" i="74"/>
  <c r="AO44" i="74"/>
  <c r="BI44" i="74"/>
  <c r="AV43" i="74"/>
  <c r="AU43" i="74"/>
  <c r="AT43" i="74"/>
  <c r="AS43" i="74"/>
  <c r="AR43" i="74"/>
  <c r="AQ43" i="74"/>
  <c r="AP43" i="74"/>
  <c r="AO43" i="74"/>
  <c r="BI43" i="74"/>
  <c r="AV42" i="74"/>
  <c r="AU42" i="74"/>
  <c r="AT42" i="74"/>
  <c r="AS42" i="74"/>
  <c r="AR42" i="74"/>
  <c r="AQ42" i="74"/>
  <c r="AP42" i="74"/>
  <c r="AO42" i="74"/>
  <c r="BI42" i="74"/>
  <c r="AV41" i="74"/>
  <c r="AU41" i="74"/>
  <c r="AT41" i="74"/>
  <c r="AS41" i="74"/>
  <c r="AR41" i="74"/>
  <c r="AQ41" i="74"/>
  <c r="AP41" i="74"/>
  <c r="AO41" i="74"/>
  <c r="BI41" i="74"/>
  <c r="AV40" i="74"/>
  <c r="AU40" i="74"/>
  <c r="AT40" i="74"/>
  <c r="AS40" i="74"/>
  <c r="AR40" i="74"/>
  <c r="AQ40" i="74"/>
  <c r="AP40" i="74"/>
  <c r="AO40" i="74"/>
  <c r="BI40" i="74"/>
  <c r="AV39" i="74"/>
  <c r="AU39" i="74"/>
  <c r="AT39" i="74"/>
  <c r="AS39" i="74"/>
  <c r="AR39" i="74"/>
  <c r="AQ39" i="74"/>
  <c r="AP39" i="74"/>
  <c r="AO39" i="74"/>
  <c r="BI39" i="74"/>
  <c r="AV38" i="74"/>
  <c r="AU38" i="74"/>
  <c r="AT38" i="74"/>
  <c r="AS38" i="74"/>
  <c r="AR38" i="74"/>
  <c r="AQ38" i="74"/>
  <c r="AP38" i="74"/>
  <c r="AO38" i="74"/>
  <c r="BI38" i="74"/>
  <c r="AV37" i="74"/>
  <c r="AU37" i="74"/>
  <c r="AT37" i="74"/>
  <c r="AS37" i="74"/>
  <c r="AR37" i="74"/>
  <c r="AQ37" i="74"/>
  <c r="AP37" i="74"/>
  <c r="AO37" i="74"/>
  <c r="BI37" i="74"/>
  <c r="AV36" i="74"/>
  <c r="AU36" i="74"/>
  <c r="AT36" i="74"/>
  <c r="AS36" i="74"/>
  <c r="AR36" i="74"/>
  <c r="AQ36" i="74"/>
  <c r="AP36" i="74"/>
  <c r="AO36" i="74"/>
  <c r="BI36" i="74"/>
  <c r="AV35" i="74"/>
  <c r="AU35" i="74"/>
  <c r="AT35" i="74"/>
  <c r="AS35" i="74"/>
  <c r="AR35" i="74"/>
  <c r="AQ35" i="74"/>
  <c r="AP35" i="74"/>
  <c r="AO35" i="74"/>
  <c r="BI35" i="74"/>
  <c r="AV34" i="74"/>
  <c r="AU34" i="74"/>
  <c r="AT34" i="74"/>
  <c r="AS34" i="74"/>
  <c r="AR34" i="74"/>
  <c r="AQ34" i="74"/>
  <c r="AP34" i="74"/>
  <c r="AO34" i="74"/>
  <c r="BI34" i="74"/>
  <c r="AV33" i="74"/>
  <c r="AU33" i="74"/>
  <c r="AT33" i="74"/>
  <c r="AS33" i="74"/>
  <c r="AR33" i="74"/>
  <c r="AQ33" i="74"/>
  <c r="AP33" i="74"/>
  <c r="AO33" i="74"/>
  <c r="BI33" i="74"/>
  <c r="AV32" i="74"/>
  <c r="AU32" i="74"/>
  <c r="AT32" i="74"/>
  <c r="AS32" i="74"/>
  <c r="AR32" i="74"/>
  <c r="AQ32" i="74"/>
  <c r="AP32" i="74"/>
  <c r="AO32" i="74"/>
  <c r="BI32" i="74"/>
  <c r="AV31" i="74"/>
  <c r="AU31" i="74"/>
  <c r="AT31" i="74"/>
  <c r="AS31" i="74"/>
  <c r="AR31" i="74"/>
  <c r="AQ31" i="74"/>
  <c r="AP31" i="74"/>
  <c r="AO31" i="74"/>
  <c r="BI31" i="74"/>
  <c r="AV30" i="74"/>
  <c r="AU30" i="74"/>
  <c r="AT30" i="74"/>
  <c r="AS30" i="74"/>
  <c r="AR30" i="74"/>
  <c r="AQ30" i="74"/>
  <c r="AP30" i="74"/>
  <c r="AO30" i="74"/>
  <c r="BI30" i="74"/>
  <c r="AV29" i="74"/>
  <c r="AU29" i="74"/>
  <c r="AT29" i="74"/>
  <c r="AS29" i="74"/>
  <c r="AR29" i="74"/>
  <c r="AQ29" i="74"/>
  <c r="AP29" i="74"/>
  <c r="AO29" i="74"/>
  <c r="BI29" i="74"/>
  <c r="AV28" i="74"/>
  <c r="AU28" i="74"/>
  <c r="AT28" i="74"/>
  <c r="AS28" i="74"/>
  <c r="AR28" i="74"/>
  <c r="AQ28" i="74"/>
  <c r="AP28" i="74"/>
  <c r="AO28" i="74"/>
  <c r="BI28" i="74"/>
  <c r="AV27" i="74"/>
  <c r="AU27" i="74"/>
  <c r="AT27" i="74"/>
  <c r="AS27" i="74"/>
  <c r="AR27" i="74"/>
  <c r="AQ27" i="74"/>
  <c r="AP27" i="74"/>
  <c r="AO27" i="74"/>
  <c r="BI27" i="74"/>
  <c r="AV26" i="74"/>
  <c r="AU26" i="74"/>
  <c r="AT26" i="74"/>
  <c r="AS26" i="74"/>
  <c r="AR26" i="74"/>
  <c r="AQ26" i="74"/>
  <c r="AP26" i="74"/>
  <c r="AO26" i="74"/>
  <c r="BI26" i="74"/>
  <c r="BI25" i="74"/>
  <c r="F118" i="53"/>
  <c r="U5" i="90"/>
  <c r="C5" i="90" s="1"/>
  <c r="U5" i="89"/>
  <c r="C5" i="89" s="1"/>
  <c r="U5" i="88"/>
  <c r="U5" i="87"/>
  <c r="D14" i="87" s="1"/>
  <c r="U5" i="86"/>
  <c r="U5" i="85"/>
  <c r="C5" i="85" s="1"/>
  <c r="U5" i="84"/>
  <c r="G19" i="90"/>
  <c r="G18" i="90"/>
  <c r="G17" i="90"/>
  <c r="G16" i="90"/>
  <c r="G15" i="90"/>
  <c r="G14" i="90"/>
  <c r="I6" i="90"/>
  <c r="F6" i="90"/>
  <c r="D6" i="90"/>
  <c r="R12" i="90"/>
  <c r="Q12" i="90"/>
  <c r="P12" i="90"/>
  <c r="R11" i="90"/>
  <c r="Q11" i="90"/>
  <c r="P11" i="90"/>
  <c r="R10" i="90"/>
  <c r="Q10" i="90"/>
  <c r="P10" i="90"/>
  <c r="R9" i="90"/>
  <c r="Q9" i="90"/>
  <c r="P9" i="90"/>
  <c r="R8" i="90"/>
  <c r="Q8" i="90"/>
  <c r="P8" i="90"/>
  <c r="A1" i="90"/>
  <c r="G18" i="89"/>
  <c r="G17" i="89"/>
  <c r="G16" i="89"/>
  <c r="G15" i="89"/>
  <c r="G14" i="89"/>
  <c r="G13" i="89"/>
  <c r="I6" i="89"/>
  <c r="F6" i="89"/>
  <c r="D6" i="89"/>
  <c r="R11" i="89"/>
  <c r="Q11" i="89"/>
  <c r="P11" i="89"/>
  <c r="R10" i="89"/>
  <c r="Q10" i="89"/>
  <c r="P10" i="89"/>
  <c r="R9" i="89"/>
  <c r="Q9" i="89"/>
  <c r="P9" i="89"/>
  <c r="R8" i="89"/>
  <c r="Q8" i="89"/>
  <c r="P8" i="89"/>
  <c r="A1" i="89"/>
  <c r="D14" i="88"/>
  <c r="G20" i="88"/>
  <c r="G19" i="88"/>
  <c r="G18" i="88"/>
  <c r="G17" i="88"/>
  <c r="G16" i="88"/>
  <c r="G15" i="88"/>
  <c r="I6" i="88"/>
  <c r="C5" i="88"/>
  <c r="F6" i="88"/>
  <c r="D6" i="88"/>
  <c r="R13" i="88"/>
  <c r="Q13" i="88"/>
  <c r="P13" i="88"/>
  <c r="R12" i="88"/>
  <c r="Q12" i="88"/>
  <c r="P12" i="88"/>
  <c r="R11" i="88"/>
  <c r="Q11" i="88"/>
  <c r="P11" i="88"/>
  <c r="R10" i="88"/>
  <c r="Q10" i="88"/>
  <c r="P10" i="88"/>
  <c r="R9" i="88"/>
  <c r="Q9" i="88"/>
  <c r="P9" i="88"/>
  <c r="R8" i="88"/>
  <c r="Q8" i="88"/>
  <c r="P8" i="88"/>
  <c r="A1" i="88"/>
  <c r="G20" i="87"/>
  <c r="G19" i="87"/>
  <c r="G18" i="87"/>
  <c r="G17" i="87"/>
  <c r="G16" i="87"/>
  <c r="G15" i="87"/>
  <c r="I6" i="87"/>
  <c r="F6" i="87"/>
  <c r="D6" i="87"/>
  <c r="R13" i="87"/>
  <c r="Q13" i="87"/>
  <c r="P13" i="87"/>
  <c r="R12" i="87"/>
  <c r="Q12" i="87"/>
  <c r="P12" i="87"/>
  <c r="R11" i="87"/>
  <c r="Q11" i="87"/>
  <c r="P11" i="87"/>
  <c r="R10" i="87"/>
  <c r="Q10" i="87"/>
  <c r="P10" i="87"/>
  <c r="R9" i="87"/>
  <c r="Q9" i="87"/>
  <c r="P9" i="87"/>
  <c r="R8" i="87"/>
  <c r="Q8" i="87"/>
  <c r="P8" i="87"/>
  <c r="A1" i="87"/>
  <c r="D13" i="86"/>
  <c r="G19" i="86"/>
  <c r="G18" i="86"/>
  <c r="G17" i="86"/>
  <c r="G16" i="86"/>
  <c r="G15" i="86"/>
  <c r="G14" i="86"/>
  <c r="I6" i="86"/>
  <c r="C5" i="86"/>
  <c r="F6" i="86"/>
  <c r="D6" i="86"/>
  <c r="R12" i="86"/>
  <c r="Q12" i="86"/>
  <c r="P12" i="86"/>
  <c r="R11" i="86"/>
  <c r="Q11" i="86"/>
  <c r="P11" i="86"/>
  <c r="R10" i="86"/>
  <c r="Q10" i="86"/>
  <c r="P10" i="86"/>
  <c r="R9" i="86"/>
  <c r="Q9" i="86"/>
  <c r="P9" i="86"/>
  <c r="R8" i="86"/>
  <c r="Q8" i="86"/>
  <c r="P8" i="86"/>
  <c r="A1" i="86"/>
  <c r="G19" i="85"/>
  <c r="G18" i="85"/>
  <c r="G17" i="85"/>
  <c r="G16" i="85"/>
  <c r="G15" i="85"/>
  <c r="G14" i="85"/>
  <c r="I6" i="85"/>
  <c r="F6" i="85"/>
  <c r="D6" i="85"/>
  <c r="R12" i="85"/>
  <c r="Q12" i="85"/>
  <c r="P12" i="85"/>
  <c r="R11" i="85"/>
  <c r="Q11" i="85"/>
  <c r="P11" i="85"/>
  <c r="R10" i="85"/>
  <c r="Q10" i="85"/>
  <c r="P10" i="85"/>
  <c r="R9" i="85"/>
  <c r="Q9" i="85"/>
  <c r="P9" i="85"/>
  <c r="R8" i="85"/>
  <c r="Q8" i="85"/>
  <c r="P8" i="85"/>
  <c r="A1" i="85"/>
  <c r="D12" i="84"/>
  <c r="G18" i="84"/>
  <c r="G17" i="84"/>
  <c r="G16" i="84"/>
  <c r="G15" i="84"/>
  <c r="G14" i="84"/>
  <c r="G13" i="84"/>
  <c r="I6" i="84"/>
  <c r="C5" i="84"/>
  <c r="F6" i="84"/>
  <c r="D6" i="84"/>
  <c r="R11" i="84"/>
  <c r="Q11" i="84"/>
  <c r="P11" i="84"/>
  <c r="R10" i="84"/>
  <c r="Q10" i="84"/>
  <c r="P10" i="84"/>
  <c r="R9" i="84"/>
  <c r="Q9" i="84"/>
  <c r="P9" i="84"/>
  <c r="R8" i="84"/>
  <c r="Q8" i="84"/>
  <c r="P8" i="84"/>
  <c r="A1" i="84"/>
  <c r="D180" i="53"/>
  <c r="G186" i="53"/>
  <c r="G185" i="53"/>
  <c r="G184" i="53"/>
  <c r="G183" i="53"/>
  <c r="G182" i="53"/>
  <c r="G181" i="53"/>
  <c r="I176" i="53"/>
  <c r="C175" i="53"/>
  <c r="F176" i="53"/>
  <c r="D176" i="53"/>
  <c r="R179" i="53"/>
  <c r="Q179" i="53"/>
  <c r="P179" i="53"/>
  <c r="R178" i="53"/>
  <c r="Q178" i="53"/>
  <c r="P178" i="53"/>
  <c r="D168" i="53"/>
  <c r="G174" i="53"/>
  <c r="G173" i="53"/>
  <c r="G172" i="53"/>
  <c r="G171" i="53"/>
  <c r="G170" i="53"/>
  <c r="G169" i="53"/>
  <c r="I163" i="53"/>
  <c r="C162" i="53"/>
  <c r="F163" i="53"/>
  <c r="D163" i="53"/>
  <c r="R167" i="53"/>
  <c r="Q167" i="53"/>
  <c r="P167" i="53"/>
  <c r="R166" i="53"/>
  <c r="Q166" i="53"/>
  <c r="P166" i="53"/>
  <c r="R165" i="53"/>
  <c r="Q165" i="53"/>
  <c r="P165" i="53"/>
  <c r="D155" i="53"/>
  <c r="G161" i="53"/>
  <c r="G160" i="53"/>
  <c r="G159" i="53"/>
  <c r="G158" i="53"/>
  <c r="G157" i="53"/>
  <c r="G156" i="53"/>
  <c r="I148" i="53"/>
  <c r="C147" i="53"/>
  <c r="F148" i="53"/>
  <c r="D148" i="53"/>
  <c r="R154" i="53"/>
  <c r="Q154" i="53"/>
  <c r="P154" i="53"/>
  <c r="R153" i="53"/>
  <c r="Q153" i="53"/>
  <c r="P153" i="53"/>
  <c r="R152" i="53"/>
  <c r="Q152" i="53"/>
  <c r="P152" i="53"/>
  <c r="R151" i="53"/>
  <c r="Q151" i="53"/>
  <c r="P151" i="53"/>
  <c r="R150" i="53"/>
  <c r="Q150" i="53"/>
  <c r="P150" i="53"/>
  <c r="D140" i="53"/>
  <c r="G146" i="53"/>
  <c r="G145" i="53"/>
  <c r="G144" i="53"/>
  <c r="G143" i="53"/>
  <c r="G142" i="53"/>
  <c r="G141" i="53"/>
  <c r="I134" i="53"/>
  <c r="C133" i="53"/>
  <c r="F134" i="53"/>
  <c r="D134" i="53"/>
  <c r="R139" i="53"/>
  <c r="Q139" i="53"/>
  <c r="P139" i="53"/>
  <c r="R138" i="53"/>
  <c r="Q138" i="53"/>
  <c r="P138" i="53"/>
  <c r="R137" i="53"/>
  <c r="Q137" i="53"/>
  <c r="P137" i="53"/>
  <c r="R136" i="53"/>
  <c r="Q136" i="53"/>
  <c r="P136" i="53"/>
  <c r="D126" i="53"/>
  <c r="G132" i="53"/>
  <c r="G131" i="53"/>
  <c r="G130" i="53"/>
  <c r="G129" i="53"/>
  <c r="G128" i="53"/>
  <c r="G127" i="53"/>
  <c r="I120" i="53"/>
  <c r="C119" i="53"/>
  <c r="F120" i="53"/>
  <c r="D120" i="53"/>
  <c r="R125" i="53"/>
  <c r="Q125" i="53"/>
  <c r="P125" i="53"/>
  <c r="R124" i="53"/>
  <c r="Q124" i="53"/>
  <c r="P124" i="53"/>
  <c r="R123" i="53"/>
  <c r="Q123" i="53"/>
  <c r="P123" i="53"/>
  <c r="R122" i="53"/>
  <c r="Q122" i="53"/>
  <c r="P122" i="53"/>
  <c r="D107" i="53"/>
  <c r="G113" i="53"/>
  <c r="G112" i="53"/>
  <c r="G111" i="53"/>
  <c r="G110" i="53"/>
  <c r="G109" i="53"/>
  <c r="G108" i="53"/>
  <c r="F95" i="53"/>
  <c r="I103" i="53"/>
  <c r="C102" i="53"/>
  <c r="F103" i="53"/>
  <c r="D103" i="53"/>
  <c r="R106" i="53"/>
  <c r="Q106" i="53"/>
  <c r="P106" i="53"/>
  <c r="R105" i="53"/>
  <c r="Q105" i="53"/>
  <c r="P105" i="53"/>
  <c r="I97" i="53"/>
  <c r="C96" i="53"/>
  <c r="F97" i="53"/>
  <c r="D97" i="53"/>
  <c r="R101" i="53"/>
  <c r="Q101" i="53"/>
  <c r="P101" i="53"/>
  <c r="R100" i="53"/>
  <c r="Q100" i="53"/>
  <c r="P100" i="53"/>
  <c r="R99" i="53"/>
  <c r="Q99" i="53"/>
  <c r="P99" i="53"/>
  <c r="D87" i="53"/>
  <c r="G93" i="53"/>
  <c r="G92" i="53"/>
  <c r="G91" i="53"/>
  <c r="G90" i="53"/>
  <c r="G89" i="53"/>
  <c r="G88" i="53"/>
  <c r="F75" i="53"/>
  <c r="I83" i="53"/>
  <c r="C82" i="53"/>
  <c r="F83" i="53"/>
  <c r="D83" i="53"/>
  <c r="R86" i="53"/>
  <c r="Q86" i="53"/>
  <c r="P86" i="53"/>
  <c r="R85" i="53"/>
  <c r="Q85" i="53"/>
  <c r="P85" i="53"/>
  <c r="I77" i="53"/>
  <c r="C76" i="53"/>
  <c r="F77" i="53"/>
  <c r="D77" i="53"/>
  <c r="R81" i="53"/>
  <c r="Q81" i="53"/>
  <c r="P81" i="53"/>
  <c r="R80" i="53"/>
  <c r="Q80" i="53"/>
  <c r="P80" i="53"/>
  <c r="R79" i="53"/>
  <c r="Q79" i="53"/>
  <c r="P79" i="53"/>
  <c r="D67" i="53"/>
  <c r="G73" i="53"/>
  <c r="G72" i="53"/>
  <c r="G71" i="53"/>
  <c r="G70" i="53"/>
  <c r="G69" i="53"/>
  <c r="G68" i="53"/>
  <c r="F44" i="53"/>
  <c r="I63" i="53"/>
  <c r="C62" i="53"/>
  <c r="F63" i="53"/>
  <c r="D63" i="53"/>
  <c r="R66" i="53"/>
  <c r="Q66" i="53"/>
  <c r="P66" i="53"/>
  <c r="R65" i="53"/>
  <c r="Q65" i="53"/>
  <c r="P65" i="53"/>
  <c r="I58" i="53"/>
  <c r="C57" i="53"/>
  <c r="F58" i="53"/>
  <c r="D58" i="53"/>
  <c r="R61" i="53"/>
  <c r="Q61" i="53"/>
  <c r="P61" i="53"/>
  <c r="R60" i="53"/>
  <c r="Q60" i="53"/>
  <c r="P60" i="53"/>
  <c r="I52" i="53"/>
  <c r="C51" i="53"/>
  <c r="F52" i="53"/>
  <c r="D52"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2" i="53"/>
  <c r="I30" i="53"/>
  <c r="C29" i="53"/>
  <c r="F30" i="53"/>
  <c r="D30" i="53"/>
  <c r="R35" i="53"/>
  <c r="Q35" i="53"/>
  <c r="P35"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F2" i="90"/>
  <c r="F2" i="89"/>
  <c r="F2" i="88"/>
  <c r="F2" i="87"/>
  <c r="F2" i="86"/>
  <c r="F2" i="85"/>
  <c r="F2" i="84"/>
  <c r="E197" i="61"/>
  <c r="E192" i="61"/>
  <c r="G198" i="61"/>
  <c r="G193" i="61"/>
  <c r="E188" i="61"/>
  <c r="E183" i="61"/>
  <c r="G189" i="61"/>
  <c r="G184" i="61"/>
  <c r="D170" i="61"/>
  <c r="G176" i="61"/>
  <c r="G175" i="61"/>
  <c r="G174" i="61"/>
  <c r="G173" i="61"/>
  <c r="G172" i="61"/>
  <c r="G171" i="61"/>
  <c r="F163" i="61"/>
  <c r="I165" i="61"/>
  <c r="C164" i="61"/>
  <c r="F165" i="61"/>
  <c r="D165" i="61"/>
  <c r="R169" i="61"/>
  <c r="Q169" i="61"/>
  <c r="P169" i="61"/>
  <c r="R168" i="61"/>
  <c r="Q168" i="61"/>
  <c r="P168" i="61"/>
  <c r="R167" i="61"/>
  <c r="Q167" i="61"/>
  <c r="P167" i="61"/>
  <c r="F137" i="61"/>
  <c r="I156" i="61"/>
  <c r="C155" i="61"/>
  <c r="F156" i="61"/>
  <c r="D156" i="61"/>
  <c r="R161" i="61"/>
  <c r="Q161" i="61"/>
  <c r="P161" i="61"/>
  <c r="R160" i="61"/>
  <c r="Q160" i="61"/>
  <c r="P160" i="61"/>
  <c r="R159" i="61"/>
  <c r="Q159" i="61"/>
  <c r="P159" i="61"/>
  <c r="R158" i="61"/>
  <c r="Q158" i="61"/>
  <c r="P158" i="61"/>
  <c r="I149" i="61"/>
  <c r="C148" i="61"/>
  <c r="F149" i="61"/>
  <c r="D149" i="61"/>
  <c r="R154" i="61"/>
  <c r="Q154" i="61"/>
  <c r="P154" i="61"/>
  <c r="R153" i="61"/>
  <c r="Q153" i="61"/>
  <c r="P153" i="61"/>
  <c r="R152" i="61"/>
  <c r="Q152" i="61"/>
  <c r="P152" i="61"/>
  <c r="R151" i="61"/>
  <c r="Q151" i="61"/>
  <c r="P151" i="61"/>
  <c r="I144" i="61"/>
  <c r="C143" i="61"/>
  <c r="F144" i="61"/>
  <c r="D144" i="61"/>
  <c r="R147" i="61"/>
  <c r="Q147" i="61"/>
  <c r="P147" i="61"/>
  <c r="R146" i="61"/>
  <c r="Q146" i="61"/>
  <c r="P146" i="61"/>
  <c r="I139" i="61"/>
  <c r="C138" i="61"/>
  <c r="F139" i="61"/>
  <c r="D139" i="61"/>
  <c r="R142" i="61"/>
  <c r="Q142" i="61"/>
  <c r="P142" i="61"/>
  <c r="R141" i="61"/>
  <c r="Q141" i="61"/>
  <c r="P141" i="61"/>
  <c r="D127" i="61"/>
  <c r="G133" i="61"/>
  <c r="G132" i="61"/>
  <c r="G131" i="61"/>
  <c r="G130" i="61"/>
  <c r="G129" i="61"/>
  <c r="G128" i="61"/>
  <c r="F119" i="61"/>
  <c r="I121" i="61"/>
  <c r="C120" i="61"/>
  <c r="F121" i="61"/>
  <c r="D121" i="61"/>
  <c r="R126" i="61"/>
  <c r="Q126" i="61"/>
  <c r="P126" i="61"/>
  <c r="R125" i="61"/>
  <c r="Q125" i="61"/>
  <c r="P125" i="61"/>
  <c r="R124" i="61"/>
  <c r="Q124" i="61"/>
  <c r="P124" i="61"/>
  <c r="R123" i="61"/>
  <c r="Q123" i="61"/>
  <c r="P123" i="61"/>
  <c r="F109" i="61"/>
  <c r="I111" i="61"/>
  <c r="C110" i="61"/>
  <c r="F111" i="61"/>
  <c r="D111" i="61"/>
  <c r="R117" i="61"/>
  <c r="Q117" i="61"/>
  <c r="P117" i="61"/>
  <c r="R116" i="61"/>
  <c r="Q116" i="61"/>
  <c r="P116" i="61"/>
  <c r="R115" i="61"/>
  <c r="Q115" i="61"/>
  <c r="P115" i="61"/>
  <c r="R114" i="61"/>
  <c r="Q114" i="61"/>
  <c r="P114" i="61"/>
  <c r="R113" i="61"/>
  <c r="Q113" i="61"/>
  <c r="P113" i="61"/>
  <c r="D99" i="61"/>
  <c r="G105" i="61"/>
  <c r="G104" i="61"/>
  <c r="G103" i="61"/>
  <c r="G102" i="61"/>
  <c r="G101" i="61"/>
  <c r="G100" i="61"/>
  <c r="F87" i="61"/>
  <c r="I94" i="61"/>
  <c r="C93" i="61"/>
  <c r="F94" i="61"/>
  <c r="D94" i="61"/>
  <c r="R98" i="61"/>
  <c r="Q98" i="61"/>
  <c r="P98" i="61"/>
  <c r="R97" i="61"/>
  <c r="Q97" i="61"/>
  <c r="P97" i="61"/>
  <c r="R96" i="61"/>
  <c r="Q96" i="61"/>
  <c r="P96" i="61"/>
  <c r="I89" i="61"/>
  <c r="C88" i="61"/>
  <c r="F89" i="61"/>
  <c r="D89" i="61"/>
  <c r="R92" i="61"/>
  <c r="Q92" i="61"/>
  <c r="P92" i="61"/>
  <c r="R91" i="61"/>
  <c r="Q91" i="61"/>
  <c r="P91" i="61"/>
  <c r="F75" i="61"/>
  <c r="I82" i="61"/>
  <c r="C81" i="61"/>
  <c r="F82" i="61"/>
  <c r="D82" i="61"/>
  <c r="R85" i="61"/>
  <c r="Q85" i="61"/>
  <c r="P85" i="61"/>
  <c r="R84" i="61"/>
  <c r="Q84" i="61"/>
  <c r="P84" i="61"/>
  <c r="I77" i="61"/>
  <c r="C76" i="61"/>
  <c r="F77" i="61"/>
  <c r="D77" i="61"/>
  <c r="R80" i="61"/>
  <c r="Q80" i="61"/>
  <c r="P80" i="61"/>
  <c r="R79" i="61"/>
  <c r="Q79" i="61"/>
  <c r="P79" i="61"/>
  <c r="F68" i="61"/>
  <c r="I70" i="61"/>
  <c r="C69" i="61"/>
  <c r="F70" i="61"/>
  <c r="D70" i="61"/>
  <c r="R73" i="61"/>
  <c r="Q73" i="61"/>
  <c r="P73" i="61"/>
  <c r="R72" i="61"/>
  <c r="Q72" i="61"/>
  <c r="P72" i="61"/>
  <c r="D58" i="61"/>
  <c r="G64" i="61"/>
  <c r="G63" i="61"/>
  <c r="G62" i="61"/>
  <c r="G61" i="61"/>
  <c r="G60" i="61"/>
  <c r="G59" i="61"/>
  <c r="F46" i="61"/>
  <c r="I54" i="61"/>
  <c r="C53" i="61"/>
  <c r="F54" i="61"/>
  <c r="D54" i="61"/>
  <c r="R57" i="61"/>
  <c r="Q57" i="61"/>
  <c r="P57" i="61"/>
  <c r="R56" i="61"/>
  <c r="Q56" i="61"/>
  <c r="P56" i="61"/>
  <c r="I48" i="61"/>
  <c r="C47" i="61"/>
  <c r="F48" i="61"/>
  <c r="D48" i="61"/>
  <c r="R52" i="61"/>
  <c r="Q52" i="61"/>
  <c r="P52" i="61"/>
  <c r="R51" i="61"/>
  <c r="Q51" i="61"/>
  <c r="P51" i="61"/>
  <c r="R50" i="61"/>
  <c r="Q50" i="61"/>
  <c r="P50" i="61"/>
  <c r="F35" i="61"/>
  <c r="I37" i="61"/>
  <c r="C36" i="61"/>
  <c r="F37" i="61"/>
  <c r="D37" i="61"/>
  <c r="R44" i="61"/>
  <c r="Q44" i="61"/>
  <c r="P44" i="61"/>
  <c r="R43" i="61"/>
  <c r="Q43" i="61"/>
  <c r="P43" i="61"/>
  <c r="R42" i="61"/>
  <c r="Q42" i="61"/>
  <c r="P42" i="61"/>
  <c r="R41" i="61"/>
  <c r="Q41" i="61"/>
  <c r="P41" i="61"/>
  <c r="R40" i="61"/>
  <c r="Q40" i="61"/>
  <c r="P40" i="61"/>
  <c r="R39" i="61"/>
  <c r="Q39" i="61"/>
  <c r="P39" i="61"/>
  <c r="D25" i="61"/>
  <c r="G31" i="61"/>
  <c r="G30" i="61"/>
  <c r="G29" i="61"/>
  <c r="G28" i="61"/>
  <c r="G27" i="61"/>
  <c r="G26" i="61"/>
  <c r="F8" i="61"/>
  <c r="I20" i="61"/>
  <c r="C19" i="61"/>
  <c r="F20" i="61"/>
  <c r="D20" i="61"/>
  <c r="R24" i="61"/>
  <c r="Q24" i="61"/>
  <c r="P24" i="61"/>
  <c r="R23" i="61"/>
  <c r="Q23" i="61"/>
  <c r="P23" i="61"/>
  <c r="R22" i="61"/>
  <c r="Q22" i="61"/>
  <c r="P22" i="61"/>
  <c r="I15" i="61"/>
  <c r="C14" i="61"/>
  <c r="F15" i="61"/>
  <c r="D15" i="61"/>
  <c r="R18" i="61"/>
  <c r="Q18" i="61"/>
  <c r="P18" i="61"/>
  <c r="R17" i="61"/>
  <c r="Q17" i="61"/>
  <c r="P17" i="61"/>
  <c r="I10" i="61"/>
  <c r="C9" i="61"/>
  <c r="F10" i="61"/>
  <c r="D10" i="61"/>
  <c r="R13" i="61"/>
  <c r="Q13" i="61"/>
  <c r="P13" i="61"/>
  <c r="R12" i="61"/>
  <c r="Q12" i="61"/>
  <c r="P12" i="61"/>
  <c r="A1" i="83"/>
  <c r="A1" i="82"/>
  <c r="A1" i="81"/>
  <c r="A1" i="80"/>
  <c r="A1" i="79"/>
  <c r="A1" i="78"/>
  <c r="A1" i="77"/>
  <c r="M48" i="69"/>
  <c r="B47" i="69" s="1"/>
  <c r="I52" i="69"/>
  <c r="H52" i="69"/>
  <c r="G52" i="69"/>
  <c r="I51" i="69"/>
  <c r="I50" i="69"/>
  <c r="M42" i="69"/>
  <c r="B41" i="69" s="1"/>
  <c r="I46" i="69"/>
  <c r="H46" i="69"/>
  <c r="G46" i="69"/>
  <c r="I45" i="69"/>
  <c r="I44" i="69"/>
  <c r="M36" i="69"/>
  <c r="B35" i="69" s="1"/>
  <c r="I40" i="69"/>
  <c r="H40" i="69"/>
  <c r="G40" i="69"/>
  <c r="I39" i="69"/>
  <c r="I38" i="69"/>
  <c r="M30" i="69"/>
  <c r="B29" i="69" s="1"/>
  <c r="I34" i="69"/>
  <c r="H34" i="69"/>
  <c r="G34" i="69"/>
  <c r="I33" i="69"/>
  <c r="I32" i="69"/>
  <c r="M24" i="69"/>
  <c r="B23" i="69" s="1"/>
  <c r="I28" i="69"/>
  <c r="H28" i="69"/>
  <c r="G28" i="69"/>
  <c r="I27" i="69"/>
  <c r="I26" i="69"/>
  <c r="M18" i="69"/>
  <c r="B17" i="69" s="1"/>
  <c r="I22" i="69"/>
  <c r="H22" i="69"/>
  <c r="G22" i="69"/>
  <c r="I21" i="69"/>
  <c r="I20" i="69"/>
  <c r="M12" i="69"/>
  <c r="B11" i="69" s="1"/>
  <c r="I16" i="69"/>
  <c r="H16" i="69"/>
  <c r="G16" i="69"/>
  <c r="I15" i="69"/>
  <c r="I14" i="69"/>
  <c r="J3" i="83"/>
  <c r="J3" i="82"/>
  <c r="J3" i="81"/>
  <c r="J3" i="80"/>
  <c r="J3" i="79"/>
  <c r="J3" i="78"/>
  <c r="J3" i="77"/>
  <c r="M5" i="83"/>
  <c r="M5" i="82"/>
  <c r="M5" i="81"/>
  <c r="M5" i="80"/>
  <c r="M5" i="79"/>
  <c r="M5" i="78"/>
  <c r="M5" i="77"/>
  <c r="K9" i="83"/>
  <c r="K8" i="83"/>
  <c r="K7" i="83"/>
  <c r="K6" i="83"/>
  <c r="A2" i="83"/>
  <c r="K9" i="82"/>
  <c r="K8" i="82"/>
  <c r="K7" i="82"/>
  <c r="K6" i="82"/>
  <c r="A2" i="82"/>
  <c r="K11" i="81"/>
  <c r="K10" i="81"/>
  <c r="K9" i="81"/>
  <c r="K8" i="81"/>
  <c r="K7" i="81"/>
  <c r="K6" i="81"/>
  <c r="A2" i="81"/>
  <c r="K13" i="80"/>
  <c r="K12" i="80"/>
  <c r="K11" i="80"/>
  <c r="K10" i="80"/>
  <c r="K9" i="80"/>
  <c r="K8" i="80"/>
  <c r="K7" i="80"/>
  <c r="K6" i="80"/>
  <c r="A2" i="80"/>
  <c r="K7" i="79"/>
  <c r="K6" i="79"/>
  <c r="A2" i="79"/>
  <c r="K7" i="78"/>
  <c r="K6" i="78"/>
  <c r="A2" i="78"/>
  <c r="K7" i="77"/>
  <c r="K6" i="77"/>
  <c r="A2" i="77"/>
  <c r="J23" i="76"/>
  <c r="A2" i="76"/>
  <c r="D13" i="90" l="1"/>
  <c r="D12" i="89"/>
  <c r="C5" i="87"/>
  <c r="D13" i="85"/>
  <c r="A2" i="66"/>
  <c r="A1" i="66"/>
  <c r="AG2" i="74"/>
  <c r="A1" i="74"/>
  <c r="F2" i="53"/>
  <c r="A1" i="53"/>
  <c r="F2" i="61"/>
  <c r="A1" i="61"/>
  <c r="A2" i="69"/>
  <c r="A1" i="69"/>
  <c r="D2" i="75"/>
  <c r="A1" i="75"/>
  <c r="P43" i="76"/>
  <c r="I42" i="76"/>
  <c r="I41" i="76"/>
  <c r="I40" i="76"/>
  <c r="I39" i="76"/>
  <c r="I38" i="76"/>
  <c r="I37" i="76"/>
  <c r="I36" i="76"/>
  <c r="I22" i="76"/>
  <c r="I21" i="76"/>
  <c r="I20" i="76"/>
  <c r="I19" i="76"/>
  <c r="I18" i="76"/>
  <c r="I17" i="76"/>
  <c r="X10" i="76"/>
  <c r="X9" i="76"/>
  <c r="X8" i="76"/>
  <c r="X7" i="76"/>
  <c r="X6" i="76"/>
  <c r="X5" i="76"/>
  <c r="X4" i="76"/>
  <c r="X3" i="76"/>
  <c r="X2" i="76"/>
  <c r="X1" i="76"/>
  <c r="K85" i="69"/>
  <c r="K83" i="69"/>
  <c r="K81" i="69"/>
  <c r="K79" i="69"/>
  <c r="K77" i="69"/>
  <c r="K75" i="69"/>
  <c r="K73" i="69"/>
  <c r="K71" i="69"/>
  <c r="K69" i="69"/>
  <c r="K67" i="69"/>
  <c r="K65" i="69"/>
  <c r="K63" i="69"/>
  <c r="E10" i="75"/>
  <c r="E8" i="75"/>
  <c r="E5" i="75"/>
  <c r="K61" i="69"/>
  <c r="K55" i="69"/>
  <c r="K4" i="69"/>
  <c r="K3" i="69"/>
  <c r="AH17" i="74"/>
  <c r="AH12" i="74"/>
  <c r="AH7" i="74"/>
  <c r="AH16" i="74"/>
  <c r="AH11" i="74"/>
  <c r="AH6" i="74"/>
  <c r="E16" i="66"/>
  <c r="E14" i="66"/>
  <c r="E12" i="66"/>
  <c r="E9" i="66"/>
  <c r="E7" i="66"/>
  <c r="E5" i="66"/>
  <c r="E15" i="66"/>
  <c r="E13" i="66"/>
  <c r="E11" i="66"/>
  <c r="E8" i="66"/>
  <c r="E6" i="66"/>
  <c r="E4" i="66"/>
  <c r="C9" i="75"/>
  <c r="C7" i="75"/>
  <c r="C4" i="75"/>
  <c r="P14" i="74"/>
  <c r="P9" i="74"/>
  <c r="P4" i="74"/>
  <c r="AJ17" i="74"/>
  <c r="AJ12" i="74"/>
  <c r="AJ7" i="74"/>
  <c r="I10" i="69"/>
  <c r="H10" i="69"/>
  <c r="G10" i="69"/>
  <c r="K84" i="69"/>
  <c r="K82" i="69"/>
  <c r="K80" i="69"/>
  <c r="K78" i="69"/>
  <c r="K76" i="69"/>
  <c r="I8" i="69"/>
  <c r="I9" i="69"/>
  <c r="K60" i="69"/>
  <c r="K62" i="69"/>
  <c r="K64" i="69"/>
  <c r="K66" i="69"/>
  <c r="K68" i="69"/>
  <c r="K70" i="69"/>
  <c r="K72" i="69"/>
  <c r="K74" i="69"/>
  <c r="J57" i="69" l="1"/>
</calcChain>
</file>

<file path=xl/sharedStrings.xml><?xml version="1.0" encoding="utf-8"?>
<sst xmlns="http://schemas.openxmlformats.org/spreadsheetml/2006/main" count="1569" uniqueCount="563">
  <si>
    <t>№</t>
  </si>
  <si>
    <t>実数</t>
    <rPh sb="0" eb="2">
      <t>ジッスウ</t>
    </rPh>
    <phoneticPr fontId="2"/>
  </si>
  <si>
    <t>特に良いと思う点</t>
  </si>
  <si>
    <t>タイトル</t>
  </si>
  <si>
    <t>内容</t>
  </si>
  <si>
    <t>改ページ可能フラグ</t>
    <rPh sb="0" eb="1">
      <t>カイ</t>
    </rPh>
    <rPh sb="4" eb="6">
      <t>カノウ</t>
    </rPh>
    <phoneticPr fontId="2"/>
  </si>
  <si>
    <t>内容</t>
    <phoneticPr fontId="2"/>
  </si>
  <si>
    <t>さらなる改善が望まれる点</t>
    <phoneticPr fontId="2"/>
  </si>
  <si>
    <t>調査対象</t>
    <rPh sb="0" eb="2">
      <t>チョウサ</t>
    </rPh>
    <rPh sb="2" eb="4">
      <t>タイショウシャ</t>
    </rPh>
    <phoneticPr fontId="2"/>
  </si>
  <si>
    <t>調査方法</t>
    <rPh sb="0" eb="2">
      <t>チョウサ</t>
    </rPh>
    <rPh sb="2" eb="4">
      <t>ホウホウ</t>
    </rPh>
    <phoneticPr fontId="2"/>
  </si>
  <si>
    <t>聞き取り</t>
    <rPh sb="0" eb="1">
      <t>キ</t>
    </rPh>
    <rPh sb="2" eb="3">
      <t>ト</t>
    </rPh>
    <phoneticPr fontId="2"/>
  </si>
  <si>
    <t>計</t>
    <rPh sb="0" eb="1">
      <t>ケイ</t>
    </rPh>
    <phoneticPr fontId="2"/>
  </si>
  <si>
    <t>利用者調査全体のコメント</t>
  </si>
  <si>
    <t>利用者調査結果</t>
    <rPh sb="0" eb="3">
      <t>リヨウシャ</t>
    </rPh>
    <rPh sb="3" eb="5">
      <t>チョウサ</t>
    </rPh>
    <phoneticPr fontId="2"/>
  </si>
  <si>
    <t>共通評価項目</t>
  </si>
  <si>
    <t>は い</t>
  </si>
  <si>
    <t>無回答
非該当</t>
    <rPh sb="0" eb="3">
      <t>ムカイトウ</t>
    </rPh>
    <rPh sb="4" eb="7">
      <t>ヒガイトウ</t>
    </rPh>
    <phoneticPr fontId="2"/>
  </si>
  <si>
    <t>アンケート</t>
    <phoneticPr fontId="2"/>
  </si>
  <si>
    <t>コメント</t>
    <phoneticPr fontId="2"/>
  </si>
  <si>
    <t>どちらとも
いえない</t>
    <phoneticPr fontId="2"/>
  </si>
  <si>
    <t>いいえ</t>
    <phoneticPr fontId="2"/>
  </si>
  <si>
    <t>コメント</t>
    <phoneticPr fontId="2"/>
  </si>
  <si>
    <t>どちらとも
いえない</t>
    <phoneticPr fontId="2"/>
  </si>
  <si>
    <t>いいえ</t>
    <phoneticPr fontId="2"/>
  </si>
  <si>
    <t>年</t>
  </si>
  <si>
    <t>月</t>
  </si>
  <si>
    <t>日</t>
    <rPh sb="0" eb="1">
      <t>ニチ</t>
    </rPh>
    <phoneticPr fontId="2"/>
  </si>
  <si>
    <t>東京都福祉サービス評価推進機構</t>
  </si>
  <si>
    <t>所在地</t>
    <rPh sb="0" eb="3">
      <t>ショザイチ</t>
    </rPh>
    <phoneticPr fontId="2"/>
  </si>
  <si>
    <t>機構</t>
    <rPh sb="0" eb="2">
      <t>キコウ</t>
    </rPh>
    <phoneticPr fontId="2"/>
  </si>
  <si>
    <t>印</t>
    <phoneticPr fontId="2"/>
  </si>
  <si>
    <t>評価者氏名・担当分野・評価者養成講習修了者番号</t>
    <rPh sb="6" eb="8">
      <t>タントウ</t>
    </rPh>
    <rPh sb="8" eb="10">
      <t>ブンヤ</t>
    </rPh>
    <phoneticPr fontId="2"/>
  </si>
  <si>
    <t>評価者氏名</t>
    <rPh sb="0" eb="2">
      <t>ヒョウカ</t>
    </rPh>
    <rPh sb="2" eb="3">
      <t>シャ</t>
    </rPh>
    <rPh sb="3" eb="5">
      <t>シメイ</t>
    </rPh>
    <phoneticPr fontId="2"/>
  </si>
  <si>
    <t>担当分野</t>
    <rPh sb="0" eb="2">
      <t>タントウ</t>
    </rPh>
    <rPh sb="2" eb="4">
      <t>ブンヤ</t>
    </rPh>
    <phoneticPr fontId="2"/>
  </si>
  <si>
    <t>修了者番号</t>
    <rPh sb="0" eb="3">
      <t>シュウリョウシャ</t>
    </rPh>
    <rPh sb="3" eb="5">
      <t>バンゴウ</t>
    </rPh>
    <phoneticPr fontId="2"/>
  </si>
  <si>
    <t>①</t>
  </si>
  <si>
    <t>②</t>
  </si>
  <si>
    <t>③</t>
  </si>
  <si>
    <t>評価対象事業所名称</t>
    <rPh sb="6" eb="7">
      <t>ショ</t>
    </rPh>
    <phoneticPr fontId="2"/>
  </si>
  <si>
    <t>事業所連絡先</t>
    <rPh sb="2" eb="3">
      <t>ショ</t>
    </rPh>
    <phoneticPr fontId="2"/>
  </si>
  <si>
    <t>〒</t>
  </si>
  <si>
    <t>℡</t>
  </si>
  <si>
    <t>事業所代表者氏名</t>
    <rPh sb="2" eb="3">
      <t>ショ</t>
    </rPh>
    <phoneticPr fontId="2"/>
  </si>
  <si>
    <t>日</t>
  </si>
  <si>
    <t>利用者調査票配付日（実施日）</t>
    <rPh sb="5" eb="6">
      <t>ヒョウ</t>
    </rPh>
    <rPh sb="6" eb="8">
      <t>ハイフ</t>
    </rPh>
    <rPh sb="8" eb="9">
      <t>ビ</t>
    </rPh>
    <rPh sb="10" eb="13">
      <t>ジッシビ</t>
    </rPh>
    <phoneticPr fontId="2"/>
  </si>
  <si>
    <t>利用者調査結果報告日</t>
    <rPh sb="5" eb="7">
      <t>ケッカ</t>
    </rPh>
    <rPh sb="7" eb="9">
      <t>ホウコク</t>
    </rPh>
    <rPh sb="9" eb="10">
      <t>ビ</t>
    </rPh>
    <phoneticPr fontId="2"/>
  </si>
  <si>
    <t>自己評価の調査票配付日</t>
    <rPh sb="0" eb="2">
      <t>ジコ</t>
    </rPh>
    <rPh sb="2" eb="4">
      <t>ヒョウカ</t>
    </rPh>
    <rPh sb="5" eb="8">
      <t>チョウサヒョウ</t>
    </rPh>
    <rPh sb="8" eb="10">
      <t>ハイフ</t>
    </rPh>
    <rPh sb="10" eb="11">
      <t>ビ</t>
    </rPh>
    <phoneticPr fontId="2"/>
  </si>
  <si>
    <t>年</t>
    <rPh sb="0" eb="1">
      <t>ネン</t>
    </rPh>
    <phoneticPr fontId="2"/>
  </si>
  <si>
    <t>月</t>
    <rPh sb="0" eb="1">
      <t>ゲツ</t>
    </rPh>
    <phoneticPr fontId="2"/>
  </si>
  <si>
    <t>日</t>
    <rPh sb="0" eb="1">
      <t>ビ</t>
    </rPh>
    <phoneticPr fontId="2"/>
  </si>
  <si>
    <t>自己評価結果報告日</t>
    <rPh sb="0" eb="2">
      <t>ジコ</t>
    </rPh>
    <rPh sb="2" eb="4">
      <t>ヒョウカ</t>
    </rPh>
    <rPh sb="4" eb="6">
      <t>ケッカ</t>
    </rPh>
    <rPh sb="6" eb="8">
      <t>ホウコク</t>
    </rPh>
    <rPh sb="8" eb="9">
      <t>ビ</t>
    </rPh>
    <phoneticPr fontId="2"/>
  </si>
  <si>
    <t>月</t>
    <rPh sb="0" eb="1">
      <t>ツキ</t>
    </rPh>
    <phoneticPr fontId="2"/>
  </si>
  <si>
    <t>日</t>
    <rPh sb="0" eb="1">
      <t>ヒ</t>
    </rPh>
    <phoneticPr fontId="2"/>
  </si>
  <si>
    <t>事業者代表者氏名</t>
  </si>
  <si>
    <t>印</t>
  </si>
  <si>
    <t>評価推進機構入力欄</t>
    <rPh sb="0" eb="2">
      <t>ヒョウカ</t>
    </rPh>
    <rPh sb="2" eb="4">
      <t>スイシン</t>
    </rPh>
    <rPh sb="4" eb="6">
      <t>キコウ</t>
    </rPh>
    <rPh sb="6" eb="8">
      <t>ニュウリョク</t>
    </rPh>
    <rPh sb="8" eb="9">
      <t>ラン</t>
    </rPh>
    <phoneticPr fontId="2"/>
  </si>
  <si>
    <t>④</t>
    <phoneticPr fontId="2"/>
  </si>
  <si>
    <t>⑥</t>
    <phoneticPr fontId="2"/>
  </si>
  <si>
    <t>s_hyoka</t>
    <phoneticPr fontId="2"/>
  </si>
  <si>
    <t>評価</t>
    <rPh sb="0" eb="2">
      <t>ヒョウカ</t>
    </rPh>
    <phoneticPr fontId="2"/>
  </si>
  <si>
    <t>標準項目</t>
    <rPh sb="0" eb="2">
      <t>ヒョウジュン</t>
    </rPh>
    <rPh sb="2" eb="4">
      <t>コウモク</t>
    </rPh>
    <phoneticPr fontId="2"/>
  </si>
  <si>
    <t>head_hyojyun</t>
    <phoneticPr fontId="2"/>
  </si>
  <si>
    <t>s_hyojyun</t>
    <phoneticPr fontId="2"/>
  </si>
  <si>
    <t>head_c</t>
    <phoneticPr fontId="2"/>
  </si>
  <si>
    <t>　　</t>
    <phoneticPr fontId="2"/>
  </si>
  <si>
    <t>Ⅱ</t>
  </si>
  <si>
    <t>Ⅲ</t>
  </si>
  <si>
    <t>h_main</t>
    <phoneticPr fontId="2"/>
  </si>
  <si>
    <t>head_main</t>
    <phoneticPr fontId="2"/>
  </si>
  <si>
    <t>head_page</t>
    <phoneticPr fontId="2"/>
  </si>
  <si>
    <t>name_c</t>
    <phoneticPr fontId="2"/>
  </si>
  <si>
    <t>head_sv</t>
    <phoneticPr fontId="2"/>
  </si>
  <si>
    <t>name_sv</t>
    <phoneticPr fontId="2"/>
  </si>
  <si>
    <t>head_hyoka</t>
    <phoneticPr fontId="2"/>
  </si>
  <si>
    <t>head_no</t>
    <phoneticPr fontId="2"/>
  </si>
  <si>
    <t>head_page_next</t>
    <phoneticPr fontId="2"/>
  </si>
  <si>
    <t>Ⅰ</t>
    <phoneticPr fontId="2"/>
  </si>
  <si>
    <t>回答数合計</t>
    <phoneticPr fontId="2"/>
  </si>
  <si>
    <t>回答数合計</t>
    <phoneticPr fontId="2"/>
  </si>
  <si>
    <t>利用者総数</t>
    <phoneticPr fontId="2"/>
  </si>
  <si>
    <t>共通評価項目による調査対象者数</t>
    <phoneticPr fontId="2"/>
  </si>
  <si>
    <t>共通評価項目による調査の有効回答者数</t>
    <phoneticPr fontId="2"/>
  </si>
  <si>
    <t>利用者総数に対する回答者割合（％）</t>
    <phoneticPr fontId="2"/>
  </si>
  <si>
    <t>共通評価項目による調査対象者数</t>
    <phoneticPr fontId="2"/>
  </si>
  <si>
    <t>共通評価項目による調査の有効回答者数</t>
    <phoneticPr fontId="2"/>
  </si>
  <si>
    <t>利用者総数に対する回答者割合（％）</t>
    <phoneticPr fontId="2"/>
  </si>
  <si>
    <t>サービスの実施項目（カテゴリー６-４）</t>
    <phoneticPr fontId="2"/>
  </si>
  <si>
    <t>サービス提供のプロセス項目（カテゴリー６-１～３、６-５～６）</t>
    <phoneticPr fontId="2"/>
  </si>
  <si>
    <t>共通評価項目</t>
    <phoneticPr fontId="2"/>
  </si>
  <si>
    <t>tit_c_1</t>
    <phoneticPr fontId="2"/>
  </si>
  <si>
    <t>tit_c_2</t>
    <phoneticPr fontId="2"/>
  </si>
  <si>
    <t>tit_c_3</t>
    <phoneticPr fontId="2"/>
  </si>
  <si>
    <t>cmt_c_1</t>
    <phoneticPr fontId="2"/>
  </si>
  <si>
    <t>cmt_c_2</t>
    <phoneticPr fontId="2"/>
  </si>
  <si>
    <t>cmt_c_3</t>
    <phoneticPr fontId="2"/>
  </si>
  <si>
    <t>サブカテゴリー毎の
標準項目実施状況</t>
    <phoneticPr fontId="2"/>
  </si>
  <si>
    <t>head_hykorg</t>
    <phoneticPr fontId="2"/>
  </si>
  <si>
    <t>評価項目</t>
    <rPh sb="0" eb="2">
      <t>ヒョウカ</t>
    </rPh>
    <rPh sb="2" eb="4">
      <t>コウモク</t>
    </rPh>
    <phoneticPr fontId="2"/>
  </si>
  <si>
    <t>タイトル①</t>
    <phoneticPr fontId="2"/>
  </si>
  <si>
    <t>内容①</t>
    <rPh sb="0" eb="2">
      <t>ナイヨウ</t>
    </rPh>
    <phoneticPr fontId="2"/>
  </si>
  <si>
    <t>タイトル②</t>
    <phoneticPr fontId="2"/>
  </si>
  <si>
    <t>内容②</t>
    <rPh sb="0" eb="2">
      <t>ナイヨウ</t>
    </rPh>
    <phoneticPr fontId="2"/>
  </si>
  <si>
    <t>タイトル③</t>
    <phoneticPr fontId="2"/>
  </si>
  <si>
    <t>内容③</t>
    <rPh sb="0" eb="2">
      <t>ナイヨウ</t>
    </rPh>
    <phoneticPr fontId="2"/>
  </si>
  <si>
    <t>s_hykorg</t>
    <phoneticPr fontId="2"/>
  </si>
  <si>
    <t>tit_hykorg</t>
    <phoneticPr fontId="2"/>
  </si>
  <si>
    <t>cmt_hykorg</t>
    <phoneticPr fontId="2"/>
  </si>
  <si>
    <t>spc_row</t>
    <phoneticPr fontId="2"/>
  </si>
  <si>
    <t>事業者が特に力を入れている取り組み①</t>
    <phoneticPr fontId="2"/>
  </si>
  <si>
    <t>事業者が特に力を入れている取り組み②</t>
    <phoneticPr fontId="2"/>
  </si>
  <si>
    <t>事業者が特に力を入れている取り組み③</t>
    <phoneticPr fontId="2"/>
  </si>
  <si>
    <t>〒　</t>
    <phoneticPr fontId="2"/>
  </si>
  <si>
    <t>所在地　</t>
    <rPh sb="0" eb="3">
      <t>ショザイチ</t>
    </rPh>
    <phoneticPr fontId="2"/>
  </si>
  <si>
    <t>認証評価機関番号　</t>
    <phoneticPr fontId="2"/>
  </si>
  <si>
    <t>電話番号　</t>
    <rPh sb="0" eb="2">
      <t>デンワ</t>
    </rPh>
    <rPh sb="2" eb="4">
      <t>バンゴウ</t>
    </rPh>
    <phoneticPr fontId="2"/>
  </si>
  <si>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</si>
  <si>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</si>
  <si>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</si>
  <si>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</si>
  <si>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内容</t>
    <phoneticPr fontId="2"/>
  </si>
  <si>
    <t>title</t>
    <phoneticPr fontId="2"/>
  </si>
  <si>
    <t>事業者が大切にしている考え（事業者の理念・ビジョン・使命など）のうち、
特に重要なもの（上位５つ程度）を簡潔に記述　
（関連　カテゴリー１　リーダーシップと意思決定）</t>
    <phoneticPr fontId="2"/>
  </si>
  <si>
    <t>公益財団法人　東京都福祉保健財団理事長　殿</t>
    <rPh sb="0" eb="2">
      <t>コウエキ</t>
    </rPh>
    <phoneticPr fontId="2"/>
  </si>
  <si>
    <t>評価機関名　</t>
    <phoneticPr fontId="2"/>
  </si>
  <si>
    <t>－</t>
    <phoneticPr fontId="2"/>
  </si>
  <si>
    <t>代表者氏名　</t>
    <phoneticPr fontId="2"/>
  </si>
  <si>
    <t>以下のとおり評価を行いましたので報告します。</t>
    <phoneticPr fontId="2"/>
  </si>
  <si>
    <t>⑤</t>
    <phoneticPr fontId="2"/>
  </si>
  <si>
    <t>福祉サービス種別</t>
    <phoneticPr fontId="2"/>
  </si>
  <si>
    <t>契約日</t>
    <phoneticPr fontId="2"/>
  </si>
  <si>
    <t>訪問調査日</t>
    <phoneticPr fontId="2"/>
  </si>
  <si>
    <t>評価合議日</t>
    <phoneticPr fontId="2"/>
  </si>
  <si>
    <t>コメント 
(利用者調査・事業評価の工夫点、補助者・専門家等の活用、第三者性確保のための措置などを記入）</t>
    <phoneticPr fontId="2"/>
  </si>
  <si>
    <t>評価機関から上記及び別紙の評価結果を含む評価結果報告書を受け取りました。
本報告書の内容のうち、
　　　　　　　　　　　　　　　　</t>
    <phoneticPr fontId="2"/>
  </si>
  <si>
    <t>head_c7</t>
    <phoneticPr fontId="2"/>
  </si>
  <si>
    <t>s_c7</t>
    <phoneticPr fontId="2"/>
  </si>
  <si>
    <t>目標の設定と
取り組み</t>
    <rPh sb="0" eb="2">
      <t>モクヒョウ</t>
    </rPh>
    <rPh sb="3" eb="5">
      <t>セッテイ</t>
    </rPh>
    <rPh sb="7" eb="8">
      <t>ト</t>
    </rPh>
    <rPh sb="9" eb="10">
      <t>ク</t>
    </rPh>
    <phoneticPr fontId="2"/>
  </si>
  <si>
    <t>取り組みの検証</t>
    <rPh sb="0" eb="1">
      <t>ト</t>
    </rPh>
    <rPh sb="2" eb="3">
      <t>ク</t>
    </rPh>
    <rPh sb="5" eb="7">
      <t>ケンショウ</t>
    </rPh>
    <phoneticPr fontId="2"/>
  </si>
  <si>
    <t>検証結果の反映</t>
    <rPh sb="0" eb="2">
      <t>ケンショウ</t>
    </rPh>
    <rPh sb="2" eb="4">
      <t>ケッカ</t>
    </rPh>
    <rPh sb="5" eb="7">
      <t>ハンエイ</t>
    </rPh>
    <phoneticPr fontId="2"/>
  </si>
  <si>
    <t>前年度の重要課題に対する組織的な活動（評価機関によるまとめ）</t>
    <rPh sb="0" eb="3">
      <t>ゼンネンド</t>
    </rPh>
    <rPh sb="4" eb="6">
      <t>ジュウヨウ</t>
    </rPh>
    <rPh sb="6" eb="8">
      <t>カダイ</t>
    </rPh>
    <rPh sb="9" eb="10">
      <t>タイ</t>
    </rPh>
    <rPh sb="12" eb="15">
      <t>ソシキテキ</t>
    </rPh>
    <rPh sb="16" eb="18">
      <t>カツドウ</t>
    </rPh>
    <rPh sb="19" eb="21">
      <t>ヒョウカ</t>
    </rPh>
    <rPh sb="21" eb="23">
      <t>キカン</t>
    </rPh>
    <phoneticPr fontId="2"/>
  </si>
  <si>
    <t>head_c_c7</t>
    <phoneticPr fontId="2"/>
  </si>
  <si>
    <t>組織マネジメント項目（カテゴリー１～５、７）</t>
    <rPh sb="0" eb="2">
      <t>ソシキ</t>
    </rPh>
    <rPh sb="8" eb="10">
      <t>コウモク</t>
    </rPh>
    <phoneticPr fontId="2"/>
  </si>
  <si>
    <t>cmt1_c_c7</t>
    <phoneticPr fontId="2"/>
  </si>
  <si>
    <t>cmt2_c_c7</t>
    <phoneticPr fontId="2"/>
  </si>
  <si>
    <t>hyoka_c7</t>
    <phoneticPr fontId="2"/>
  </si>
  <si>
    <t>指定番号</t>
    <rPh sb="0" eb="2">
      <t>シテイ</t>
    </rPh>
    <rPh sb="2" eb="4">
      <t>バンゴウ</t>
    </rPh>
    <phoneticPr fontId="2"/>
  </si>
  <si>
    <t>997</t>
    <phoneticPr fontId="2"/>
  </si>
  <si>
    <t>生活介護</t>
  </si>
  <si>
    <t>自立訓練（機能訓練）</t>
    <phoneticPr fontId="2"/>
  </si>
  <si>
    <t>自立訓練（生活訓練）</t>
    <phoneticPr fontId="2"/>
  </si>
  <si>
    <t>宿泊型自立訓練</t>
    <phoneticPr fontId="2"/>
  </si>
  <si>
    <t>就労移行支援</t>
    <phoneticPr fontId="2"/>
  </si>
  <si>
    <t>就労継続支援（Ａ型）</t>
    <phoneticPr fontId="2"/>
  </si>
  <si>
    <t>就労継続支援（Ｂ型）</t>
    <phoneticPr fontId="2"/>
  </si>
  <si>
    <t>多機能型事業所</t>
  </si>
  <si>
    <t>2022</t>
    <phoneticPr fontId="2"/>
  </si>
  <si>
    <t>1</t>
    <phoneticPr fontId="2"/>
  </si>
  <si>
    <t>B</t>
  </si>
  <si>
    <t>令和4年度</t>
  </si>
  <si>
    <t>令和4年度</t>
    <phoneticPr fontId="2"/>
  </si>
  <si>
    <t>1．利用者は困ったときに支援を受けているか</t>
  </si>
  <si>
    <t>2．事業所の設備は安心して使えるか</t>
  </si>
  <si>
    <t>3．利用者同士の交流など、仲間との関わりは楽しいか</t>
  </si>
  <si>
    <t>4．【生活介護】_x000D_
事業所での活動は楽しいか</t>
  </si>
  <si>
    <t>5．【自立訓練（機能訓練）】　_x000D_
事業所での活動が生活する力の向上に役立っているか</t>
  </si>
  <si>
    <t>6．【自立訓練（生活訓練）】_x000D_
事業所での活動が生活する力の向上に役立っているか</t>
  </si>
  <si>
    <t>7．【宿泊型自立訓練】_x000D_
事業所での活動が生活する力の向上に役立っているか</t>
  </si>
  <si>
    <t>8．【宿泊型自立訓練】_x000D_
自立支援は利用者の個別の要望や状況に応じて行われているか</t>
  </si>
  <si>
    <t>9．【宿泊型自立訓練】_x000D_
職員が利用者の家族等に連絡をする場合、方法や内容等についてあらかじめ利用者の希望が聞かれているか</t>
  </si>
  <si>
    <t>10．【宿泊型自立訓練】_x000D_
休日など余暇の支援は、利用者の自立後の生活に役立つものになっているか</t>
  </si>
  <si>
    <t>11．【就労移行支援】_x000D_
事業所での活動が就労に向けた知識の習得や能力の向上に役立っているか</t>
  </si>
  <si>
    <t>12．【就労移行支援】_x000D_
職場見学・職場実習等の、事業所外での体験は充実しているか</t>
  </si>
  <si>
    <t>13．【就労移行支援】_x000D_
工賃等の支払いのしくみは、わかりやすく説明されているか</t>
  </si>
  <si>
    <t>14．【就労継続支援Ａ型】_x000D_
事業所での活動が働くうえでの知識の習得や能力の向上に役立っているか</t>
  </si>
  <si>
    <t>15．【就労継続支援Ａ型】_x000D_
給料（工賃）等の支払いのしくみは、わかりやすく説明されているか</t>
  </si>
  <si>
    <t>16．【就労継続支援Ｂ型】_x000D_
事業所での活動が働くうえでの知識の習得や能力の向上に役立っているか</t>
  </si>
  <si>
    <t>17．【就労継続支援Ｂ型】_x000D_
工賃等の支払いのしくみは、わかりやすく説明されているか</t>
  </si>
  <si>
    <t>18．事業所内の清掃、整理整頓は行き届いているか</t>
  </si>
  <si>
    <t>19．職員の接遇・態度は適切か</t>
  </si>
  <si>
    <t>20．病気やけがをした際の職員の対応は信頼できるか</t>
  </si>
  <si>
    <t>21．利用者同士のトラブルに関する対応は信頼できるか</t>
  </si>
  <si>
    <t>22．利用者の気持ちを尊重した対応がされているか</t>
  </si>
  <si>
    <t>23．利用者のプライバシーは守られているか</t>
  </si>
  <si>
    <t>24．個別の計画作成時に、利用者の状況や要望を聞かれているか</t>
  </si>
  <si>
    <t>25．サービス内容や計画に関する職員の説明はわかりやすいか</t>
  </si>
  <si>
    <t>26．利用者の不満や要望は対応されているか</t>
  </si>
  <si>
    <t>27．外部の苦情窓口（行政や第三者委員等）にも相談できることを伝えられているか</t>
  </si>
  <si>
    <t>多機能型事業所全体</t>
  </si>
  <si>
    <t>生活介護</t>
    <phoneticPr fontId="2"/>
  </si>
  <si>
    <t>自立訓練（機能訓練）</t>
    <phoneticPr fontId="2"/>
  </si>
  <si>
    <t>自立訓練（生活訓練）</t>
    <phoneticPr fontId="2"/>
  </si>
  <si>
    <t>宿泊型自立訓練</t>
    <phoneticPr fontId="2"/>
  </si>
  <si>
    <t>就労移行支援</t>
    <phoneticPr fontId="2"/>
  </si>
  <si>
    <t>就労継続支援（Ａ型）</t>
    <phoneticPr fontId="2"/>
  </si>
  <si>
    <t>就労継続支援（Ｂ型）</t>
    <phoneticPr fontId="2"/>
  </si>
  <si>
    <t>リーダーシップと意思決定</t>
  </si>
  <si>
    <t>カテゴリー1</t>
  </si>
  <si>
    <t>事業所が目指していることの実現に向けて一丸となっている</t>
  </si>
  <si>
    <t>サブカテゴリー1（1-1）</t>
  </si>
  <si>
    <t>評価項目1</t>
  </si>
  <si>
    <t>事業所が目指していること（理念・ビジョン、基本方針など）を周知している</t>
  </si>
  <si>
    <t>1. 事業所が目指していること（理念・ビジョン、基本方針など）について、職員の理解が深まるような取り組みを行っている</t>
  </si>
  <si>
    <t>2. 事業所が目指していること（理念・ビジョン、基本方針など）について、利用者本人や家族等の理解が深まるような取り組みを行っている</t>
  </si>
  <si>
    <t>評価項目2</t>
  </si>
  <si>
    <t>経営層（運営管理者含む）は自らの役割と責任を職員に対して表明し、事業所をリードしている</t>
  </si>
  <si>
    <t>1. 経営層は、事業所が目指していること（理念・ビジョン、基本方針など）の実現に向けて、自らの役割と責任を職員に伝えている</t>
  </si>
  <si>
    <t>2. 経営層は、事業所が目指していること（理念・ビジョン、基本方針など）の実現に向けて、自らの役割と責任に基づいて職員が取り組むべき方向性を提示し、リーダーシップを発揮している</t>
  </si>
  <si>
    <t>評価項目3</t>
  </si>
  <si>
    <t>重要な案件について、経営層（運営管理者含む）は実情を踏まえて意思決定し、その内容を関係者に周知している</t>
  </si>
  <si>
    <t>1. 重要な案件の検討や決定の手順があらかじめ決まっている</t>
  </si>
  <si>
    <t>2. 重要な意思決定に関し、その内容と決定経緯について職員に周知している</t>
  </si>
  <si>
    <t>3. 利用者等に対し、重要な案件に関する決定事項について、必要に応じてその内容と決定経緯を伝えている</t>
  </si>
  <si>
    <t>カテゴリー1の講評</t>
  </si>
  <si>
    <t>事業所を取り巻く環境の把握・活用及び計画の策定と実行</t>
  </si>
  <si>
    <t>カテゴリー2</t>
  </si>
  <si>
    <t>事業所を取り巻く環境について情報を把握・検討し、課題を抽出している</t>
  </si>
  <si>
    <t>サブカテゴリー1（2-1）</t>
  </si>
  <si>
    <t>1. 利用者アンケートなど、事業所側からの働きかけにより利用者の意向について情報を収集し、ニーズを把握している</t>
  </si>
  <si>
    <t>2. 事業所運営に対する職員の意向を把握・検討している</t>
  </si>
  <si>
    <t>3. 地域の福祉の現状について情報を収集し、ニーズを把握している</t>
  </si>
  <si>
    <t>4. 福祉事業全体の動向（行政や業界などの動き）について情報を収集し、課題やニーズを把握している</t>
  </si>
  <si>
    <t>5. 事業所の経営状況を把握・検討している</t>
  </si>
  <si>
    <t>6. 把握したニーズ等や検討内容を踏まえ、事業所として対応すべき課題を抽出している</t>
  </si>
  <si>
    <t>実践的な計画策定に取り組んでいる</t>
  </si>
  <si>
    <t>サブカテゴリー2（2-2）</t>
  </si>
  <si>
    <t>事業所が目指していること（理念・ビジョン、基本方針など）の実現に向けた中・長期計画及び単年度計画を策定している</t>
  </si>
  <si>
    <t>1. 課題をふまえ、事業所が目指していること（理念・ビジョン、基本方針など）の実現に向けた中・長期計画を策定している</t>
  </si>
  <si>
    <t>2. 中・長期計画をふまえた単年度計画を策定している</t>
  </si>
  <si>
    <t>3. 策定している計画に合わせた予算編成を行っている</t>
  </si>
  <si>
    <t>着実な計画の実行に取り組んでいる</t>
  </si>
  <si>
    <t>1. 事業所が目指していること（理念・ビジョン、基本方針など）の実現に向けた、計画の推進方法（体制、職員の役割や活動内容など）、目指す目標、達成度合いを測る指標を明示している</t>
  </si>
  <si>
    <t>2. 計画推進にあたり、進捗状況を確認し（半期・月単位など）、必要に応じて見直しをしながら取り組んでいる</t>
  </si>
  <si>
    <t>カテゴリー2の講評</t>
  </si>
  <si>
    <t>経営における社会的責任</t>
  </si>
  <si>
    <t>カテゴリー3</t>
  </si>
  <si>
    <t>社会人・福祉サービス事業者として守るべきことを明確にし、その達成に取り組んでいる</t>
  </si>
  <si>
    <t>サブカテゴリー1（3-1）</t>
  </si>
  <si>
    <t>社会人・福祉サービスに従事する者として守るべき法・規範・倫理などを周知し、遵守されるよう取り組んでいる</t>
  </si>
  <si>
    <t>1. 全職員に対して、社会人・福祉サービスに従事する者として守るべき法・規範・倫理（個人の尊厳を含む）などを周知し、理解が深まるように取り組んでいる</t>
  </si>
  <si>
    <t>2. 全職員に対して、守るべき法・規範・倫理（個人の尊厳を含む）などが遵守されるように取り組み、定期的に確認している。</t>
  </si>
  <si>
    <t>利用者の権利擁護のために、組織的な取り組みを行っている</t>
  </si>
  <si>
    <t>サブカテゴリー2（3-2）</t>
  </si>
  <si>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</si>
  <si>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</si>
  <si>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</si>
  <si>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</si>
  <si>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</si>
  <si>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</si>
  <si>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地域の福祉に役立つ取り組みを行っている</t>
  </si>
  <si>
    <t>サブカテゴリー3（3-3）</t>
  </si>
  <si>
    <t>透明性を高め、地域との関係づくりに向けて取り組んでいる</t>
  </si>
  <si>
    <t>1. 透明性を高めるために、事業所の活動内容を開示するなど開かれた組織となるよう取り組んでいる</t>
  </si>
  <si>
    <t>2. ボランティア、実習生及び見学・体験する小・中学生などの受け入れ体制を整備している</t>
  </si>
  <si>
    <t>地域の福祉ニーズにもとづき、地域貢献の取り組みをしている</t>
  </si>
  <si>
    <t>1. 地域の福祉ニーズにもとづき、事業所の機能や専門性をいかした地域貢献の取り組みをしている</t>
  </si>
  <si>
    <t>2. 事業所が地域の一員としての役割を果たすため、地域関係機関のネットワーク（事業者連絡会、施設長会など）に参画している</t>
  </si>
  <si>
    <t>3. 地域ネットワーク内での共通課題について、協働できる体制を整えて、取り組んでいる</t>
  </si>
  <si>
    <t>カテゴリー3の講評</t>
  </si>
  <si>
    <t>リスクマネジメント</t>
  </si>
  <si>
    <t>カテゴリー4</t>
  </si>
  <si>
    <t>リスクマネジメントに計画的に取り組んでいる</t>
  </si>
  <si>
    <t>サブカテゴリー1（4-1）</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</si>
  <si>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</si>
  <si>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</si>
  <si>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</si>
  <si>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</si>
  <si>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</si>
  <si>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</si>
  <si>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t>事業所の情報管理を適切に行い活用できるようにしている</t>
  </si>
  <si>
    <t>サブカテゴリー2（4-2）</t>
  </si>
  <si>
    <t>1. 情報の収集、利用、保管、廃棄について規程・ルールを定め、職員（実習生やボランティアを含む）が理解し遵守するための取り組みを行っている</t>
  </si>
  <si>
    <t>2. 収集した情報は、必要な人が必要なときに活用できるように整理・管理している</t>
  </si>
  <si>
    <t>3. 情報の重要性や機密性を踏まえ、アクセス権限を設定するほか、情報漏えい防止のための対策をとっている</t>
  </si>
  <si>
    <t>4. 事業所で扱っている個人情報については、「個人情報保護法」の趣旨を踏まえ、利用目的の明示及び開示請求への対応を含む規程・体制を整備している</t>
  </si>
  <si>
    <t>カテゴリー4の講評</t>
  </si>
  <si>
    <t>職員と組織の能力向上</t>
  </si>
  <si>
    <t>カテゴリー5</t>
  </si>
  <si>
    <t>事業所が目指している経営・サービスを実現する人材の確保・育成・定着に取り組んでいる</t>
  </si>
  <si>
    <t>サブカテゴリー1（5-1）</t>
  </si>
  <si>
    <t>事業所が目指していることの実現に必要な人材構成にしている</t>
  </si>
  <si>
    <t>1. 事業所が求める人材の確保ができるよう工夫している</t>
  </si>
  <si>
    <t>2. 事業所が求める人材、事業所の状況を踏まえ、育成や将来の人材構成を見据えた異動や配置に取り組んでいる</t>
  </si>
  <si>
    <t>事業所の求める人材像に基づき人材育成計画を策定している</t>
  </si>
  <si>
    <t>1. 事業所が求める職責または職務内容に応じた長期的な展望（キャリアパス）が職員に分かりやすく周知されている</t>
  </si>
  <si>
    <t>2. 事業所が求める職責または職務内容に応じた長期的な展望（キャリアパス）と連動した事業所の人材育成計画を策定している</t>
  </si>
  <si>
    <t>事業所の求める人材像を踏まえた職員の育成に取り組んでいる</t>
  </si>
  <si>
    <t>1. 勤務形態に関わらず、職員にさまざまな方法で研修等を実施している</t>
  </si>
  <si>
    <t>2. 職員一人ひとりの意向や経験等に基づき、個人別の育成（研修）計画を策定している</t>
  </si>
  <si>
    <t>3. 職員一人ひとりの育成の成果を確認し、個人別の育成（研修）計画へ反映している</t>
  </si>
  <si>
    <t>4. 指導を担当する職員に対して、自らの役割を理解してより良い指導ができるよう組織的に支援を行っている</t>
  </si>
  <si>
    <t>評価項目4</t>
  </si>
  <si>
    <t>職員の定着に向け、職員の意欲向上に取り組んでいる</t>
  </si>
  <si>
    <t>1. 事業所の特性を踏まえ、職員の育成・評価と処遇（賃金、昇進・昇格等）・称賛などを連動させている</t>
  </si>
  <si>
    <t>2. 就業状況（勤務時間や休暇取得、職場環境・健康・ストレスなど）を把握し、安心して働き続けられる職場づくりに取り組んでいる</t>
  </si>
  <si>
    <t>3. 職員の意識を把握し、意欲と働きがいの向上に取り組んでいる</t>
  </si>
  <si>
    <t>4. 職員間の良好な人間関係構築のための取り組みを行っている</t>
  </si>
  <si>
    <t>組織力の向上に取り組んでいる</t>
  </si>
  <si>
    <t>サブカテゴリー2（5-2）</t>
  </si>
  <si>
    <t>組織力の向上に向け、組織としての学びとチームワークの促進に取り組んでいる</t>
  </si>
  <si>
    <t>1. 職員一人ひとりが学んだ研修内容を、レポートや発表等を通じて共有化している</t>
  </si>
  <si>
    <t>2. 職員一人ひとりの日頃の気づきや工夫について、互いに話し合い、サービスの質の向上や業務改善に活かす仕組みを設けている</t>
  </si>
  <si>
    <t>3. 目標達成や課題解決に向けて、チームでの活動が効果的に進むよう取り組んでいる</t>
  </si>
  <si>
    <t>カテゴリー5の講評</t>
  </si>
  <si>
    <t>事業所の重要課題に対する組織的な活動</t>
  </si>
  <si>
    <t>カテゴリー7</t>
  </si>
  <si>
    <t>事業所の重要課題に対して、目標設定・取り組み・結果の検証・次期の事業活動等への反映を行っている</t>
  </si>
  <si>
    <t>サブカテゴリー1（7-1）</t>
  </si>
  <si>
    <t>事業所の理念・基本方針の実現を図る上での重要課題について、前年度具体的な目標を設定して取り組み、結果を検証して、今年度以降の改善につなげている（その１）</t>
  </si>
  <si>
    <t>評価項目１で確認した組織的な活動や評語の選択に関する講評</t>
    <phoneticPr fontId="2"/>
  </si>
  <si>
    <t>事業所の理念・基本方針の実現を図る上での重要課題について、前年度具体的な目標を設定して取り組み、結果を検証して、今年度以降の改善につなげている（その２）</t>
  </si>
  <si>
    <t>評価項目２で確認した組織的な活動や評語の選択に関する講評</t>
    <phoneticPr fontId="2"/>
  </si>
  <si>
    <t>サービス情報の提供</t>
  </si>
  <si>
    <t>サブカテゴリー1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</si>
  <si>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</si>
  <si>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</si>
  <si>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</si>
  <si>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</si>
  <si>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利用希望者等の問い合わせや見学の要望があった場合には、個別の状況に応じて対応している</t>
  </si>
  <si>
    <t>サブカテゴリー1の講評</t>
  </si>
  <si>
    <t>サービスの開始・終了時の対応</t>
  </si>
  <si>
    <t>サブカテゴリー2</t>
  </si>
  <si>
    <t>サービスの開始にあたり利用者等に説明し、同意を得ている</t>
  </si>
  <si>
    <t>1. サービスの開始にあたり、基本的ルール、重要事項等を利用者の状況に応じて説明している</t>
  </si>
  <si>
    <t>2. サービス内容や利用者負担金等について、利用者の同意を得るようにしている</t>
  </si>
  <si>
    <t>3. サービスに関する説明の際に、利用者や家族等の意向を確認し、記録化している</t>
  </si>
  <si>
    <t>サービスの開始及び終了の際に、環境変化に対応できるよう支援を行っている</t>
  </si>
  <si>
    <t>1. サービス開始時に、利用者の支援に必要な個別事情や要望を決められた書式に記録し、把握している</t>
  </si>
  <si>
    <t>2. 利用開始直後には、利用者の不安やストレスが軽減されるように支援を行っている</t>
  </si>
  <si>
    <t>3. サービス利用前の生活をふまえた支援を行っている</t>
  </si>
  <si>
    <t>4. サービスの終了時には、利用者の不安を軽減し、支援の継続性に配慮した支援を行っている</t>
  </si>
  <si>
    <t>サブカテゴリー2の講評</t>
  </si>
  <si>
    <t>個別状況に応じた計画策定・記録</t>
  </si>
  <si>
    <t>サブカテゴリー3</t>
  </si>
  <si>
    <t>定められた手順に従ってアセスメントを行い、利用者の課題を個別のサービス場面ごとに明示している</t>
  </si>
  <si>
    <t>1. 利用者の心身状況や生活状況等を、組織が定めた統一した様式によって記録し、把握している</t>
  </si>
  <si>
    <t>2. 利用者一人ひとりのニーズや課題を明示する手続きを定め、記録している</t>
  </si>
  <si>
    <t>3. アセスメントの定期的見直しの時期と手順を定めている</t>
  </si>
  <si>
    <t>利用者等の希望と関係者の意見を取り入れた個別の支援計画を作成している</t>
  </si>
  <si>
    <t>1. 計画は、利用者の希望を尊重して作成、見直しをしている</t>
  </si>
  <si>
    <t>2. 計画は、見直しの時期・手順等の基準を定めたうえで、必要に応じて見直している</t>
  </si>
  <si>
    <t>3. 計画を緊急に変更する場合のしくみを整備している</t>
  </si>
  <si>
    <t>利用者に関する記録が行われ、管理体制を確立している</t>
  </si>
  <si>
    <t>1. 利用者一人ひとりに関する必要な情報を記載するしくみがある</t>
  </si>
  <si>
    <t>2. 計画に沿った具体的な支援内容と、その結果利用者の状態がどのように推移したのかについて具体的に記録している</t>
  </si>
  <si>
    <t>利用者の状況等に関する情報を職員間で共有化している</t>
  </si>
  <si>
    <t>1. 計画の内容や個人の記録を、支援を担当する職員すべてが共有し、活用している</t>
  </si>
  <si>
    <t>2. 申し送り・引継ぎ等により、利用者に変化があった場合の情報を職員間で共有化している</t>
  </si>
  <si>
    <t>サブカテゴリー3の講評</t>
  </si>
  <si>
    <t>プライバシーの保護等個人の尊厳の尊重</t>
  </si>
  <si>
    <t>サブカテゴリー5</t>
  </si>
  <si>
    <t>利用者のプライバシー保護を徹底している</t>
  </si>
  <si>
    <t>1. 利用者に関する情報（事項）を外部とやりとりする必要が生じた場合には、利用者の同意を得るようにしている</t>
  </si>
  <si>
    <t>2. 個人の所有物や個人宛文書の取り扱い等、日常の支援の中で、利用者のプライバシーに配慮した支援を行っている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</si>
  <si>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</si>
  <si>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</si>
  <si>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</si>
  <si>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</si>
  <si>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</si>
  <si>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</si>
  <si>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</si>
  <si>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</si>
  <si>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</si>
  <si>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提供しているサービスが定められた基本事項や手順等に沿っているかどうかを定期的に点検・見直しをしている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</si>
  <si>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</si>
  <si>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</si>
  <si>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</si>
  <si>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</si>
  <si>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</si>
  <si>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サブカテゴリー4</t>
  </si>
  <si>
    <t>サービスの実施項目</t>
  </si>
  <si>
    <t>個別の支援計画等に基づいて、利用者の望む自立した生活を送れるよう支援を行っている</t>
  </si>
  <si>
    <t>1. 個別の支援計画に基づいて支援を行っている</t>
  </si>
  <si>
    <t>2. 利用者一人ひとりに合わせて、コミュニケーションのとり方を工夫している</t>
  </si>
  <si>
    <t>3. 自立した生活を送るために、利用者一人ひとりが必要とする情報を、提供している</t>
  </si>
  <si>
    <t>4. 周囲の人との関係づくりについての支援を行っている</t>
  </si>
  <si>
    <t>評価項目1の講評</t>
  </si>
  <si>
    <t>利用者が主体性を持って、充実した時間を過ごせる場になるような取り組みを行っている</t>
  </si>
  <si>
    <t>1. 利用者一人ひとりの意向をもとに、その人らしさが発揮できる場を用意している</t>
  </si>
  <si>
    <t>2. 事業所内のきまりごとについては、利用者等の意向を反映させて作成・見直しをしている</t>
  </si>
  <si>
    <t>3. 室内は、採光、換気、清潔性等に配慮して、過ごしやすい環境となるようにしている</t>
  </si>
  <si>
    <t>4. 【食事の提供を行っている事業所のみ】
利用者の希望を反映し、食事時間が楽しいひとときになるよう工夫している</t>
  </si>
  <si>
    <t>評価項目2の講評</t>
  </si>
  <si>
    <t>利用者が健康を維持できるよう支援を行っている</t>
  </si>
  <si>
    <t>1. 利用者の健康状態に注意するとともに、利用者の相談に応じている</t>
  </si>
  <si>
    <t>2. 健康状態についての情報を、必要に応じて家族や医療機関等から得ている</t>
  </si>
  <si>
    <t>3. 通院、服薬、バランスの良い食事の摂取等についての助言や支援を行っている</t>
  </si>
  <si>
    <t>4. 利用者の体調変化（発作等の急変を含む）に速やかに対応できる体制を整えている</t>
  </si>
  <si>
    <t>5. 【利用者の薬を預ることのある事業所のみ】
服薬の誤りがないようチェック体制を整えている</t>
  </si>
  <si>
    <t>評価項目3の講評</t>
  </si>
  <si>
    <t>利用者の意向を尊重しつつ、個別状況に応じて家族等と協力して利用者の支援を行っている</t>
  </si>
  <si>
    <t>1. 家族等との協力については、利用者本人の意向を尊重した対応をしている</t>
  </si>
  <si>
    <t>2. 必要に応じて、利用者の日常の様子や施設の現況等を、家族等に知らせている</t>
  </si>
  <si>
    <t>3. 必要に応じて家族等から利用者・家族についての情報を得て、利用者への支援に活かしている</t>
  </si>
  <si>
    <t>評価項目4の講評</t>
  </si>
  <si>
    <t>利用者が地域社会の一員として生活するための支援を行っている</t>
  </si>
  <si>
    <t>評価項目5</t>
  </si>
  <si>
    <t>1. 利用者が地域の情報を得られるよう支援を行っている</t>
  </si>
  <si>
    <t>2. 利用者が地域の資源を利用し、多様な社会参加ができるよう支援を行っている</t>
  </si>
  <si>
    <t>評価項目5の講評</t>
  </si>
  <si>
    <t>【生活介護】日常生活上の支援や生活する力の維持・向上のための支援を行っている</t>
  </si>
  <si>
    <t>評価項目6</t>
  </si>
  <si>
    <t>1. 一人ひとりの目的に応じた創作的活動、生産活動やその他の活動の支援を行っている</t>
  </si>
  <si>
    <t xml:space="preserve">2. 自分でできることは自分で行えるよう働きかけている </t>
  </si>
  <si>
    <t>3. 食事、入浴、排泄等の支援は、利用者の状況やペースに合わせて行っている</t>
  </si>
  <si>
    <t>4. 【工賃を支払っている事業所のみ】
工賃等のしくみについて、利用者に公表し、わかりやすく説明している</t>
  </si>
  <si>
    <t>評価項目6の講評</t>
  </si>
  <si>
    <t>【自立訓練（機能訓練）】利用者が自立した生活を地域で送ることができるよう、機能訓練や生活についての相談等の支援を行っている</t>
  </si>
  <si>
    <t>評価項目7</t>
  </si>
  <si>
    <t>1. 利用者が訓練する意欲を持てるような取り組みを行っている</t>
  </si>
  <si>
    <t>2. サービス期間内に目標とする力を身につけることができるよう工夫している</t>
  </si>
  <si>
    <t>3. 自立した生活に向けて、利用者一人ひとりに応じた機能訓練や日常生活訓練等を行っている</t>
  </si>
  <si>
    <t>4. サービス終了後の生活環境（住居及び就労先等）を想定し、支援を行っている</t>
  </si>
  <si>
    <t>5. 地域で安定して生活することができるよう、サービス終了後も相談等の支援や関係機関との調整を行っている</t>
  </si>
  <si>
    <t>評価項目7の講評</t>
  </si>
  <si>
    <t>【自立訓練（生活訓練）】利用者が自立した生活を地域で送ることができるよう、日常生活の訓練や生活についての相談等の支援を行っている</t>
  </si>
  <si>
    <t>評価項目8</t>
  </si>
  <si>
    <t>3. 自立した生活に向けて、利用者一人ひとりに応じた日常生活訓練等を行っている</t>
  </si>
  <si>
    <t>4. サービス終了後の生活環境（住居及び就労先等）を想定し、支援を行っている　</t>
  </si>
  <si>
    <t>評価項目8の講評</t>
  </si>
  <si>
    <t>【宿泊型自立訓練】利用者が自立した生活を地域で送ることができるよう、居室その他の設備を利用させるとともに、日常生活能力の向上に向けた支援を行っている</t>
  </si>
  <si>
    <t>評価項目9</t>
  </si>
  <si>
    <t>1. サービス期間内に、目標とする力を身につけるなど、サービス終了後の生活環境を想定した支援を行っている</t>
  </si>
  <si>
    <t>2. 基本的な生活習慣及び生活知識・技術を身につけられるよう支援を行っている</t>
  </si>
  <si>
    <t>3. 収入の範囲内で生活できる経済観念が身につくよう、日常生活を通じて、金銭の管理や使い方について、支援を行っている</t>
  </si>
  <si>
    <t>4. 休日の過ごし方や余暇の楽しみ方については、利用者の意向を反映し、情報提供や必要な支援を行っている</t>
  </si>
  <si>
    <t>5. 日中活動先（就労先、日中サービス提供事業者等）と連携し、利用者一人ひとりに応じた支援を行っている</t>
  </si>
  <si>
    <t>6. 地域で安定して生活することができるよう、サービス終了後も相談等の支援や関係機関との調整を行っている</t>
  </si>
  <si>
    <t>評価項目9の講評</t>
  </si>
  <si>
    <t>【就労移行支援】就労に向けて、必要な知識の習得や能力向上のための訓練等の支援を行っている</t>
  </si>
  <si>
    <t>評価項目10</t>
  </si>
  <si>
    <t>1. 利用者が働く意欲を持てるような取り組みを行っている</t>
  </si>
  <si>
    <t>2. サービス期間内に就労に結びつくことができるよう工夫している</t>
  </si>
  <si>
    <t>3. 生活リズムや社会人としてのマナーの習得等の就労に向けた支援を行っている</t>
  </si>
  <si>
    <t>4. 就労に向けた職場見学や実習等、実際に職場にふれる機会をとりいれた支援を行っている</t>
  </si>
  <si>
    <t>5. 就労支援機関と密接な連携をとり、利用者が力を発揮できる就労先に結びつくよう支援を行っている</t>
  </si>
  <si>
    <t>6. 就労後も利用者一人ひとりに応じて職場定着等の支援を行っている</t>
  </si>
  <si>
    <t>評価項目10の講評</t>
  </si>
  <si>
    <t>【就労継続支援Ａ型】雇用による就労の機会の提供や、知識の習得及び能力向上のための支援を行っている</t>
  </si>
  <si>
    <t>評価項目11</t>
  </si>
  <si>
    <t>1. 利用者が働く意欲を持ち続けることができるような取り組みを行っている</t>
  </si>
  <si>
    <t>2. 働くうえで必要な知識の習得及び能力向上のための支援を行っている</t>
  </si>
  <si>
    <t>3. 賃金（工賃）等のしくみについて、利用者に公表し、わかりやすく説明している</t>
  </si>
  <si>
    <t>4. 商品開発、販路拡大、設備投資等、賃金（工賃）アップの取り組みを行っている</t>
  </si>
  <si>
    <t>評価項目11の講評</t>
  </si>
  <si>
    <t>【就労継続支援Ｂ型】就労の機会の提供や、知識の習得及び能力向上のための支援を行っている</t>
  </si>
  <si>
    <t>評価項目12</t>
  </si>
  <si>
    <t>1. 自発的に働きたいと思えるような取り組みを行っている</t>
  </si>
  <si>
    <t>2. 働くうえで、利用者一人ひとりが十分に力を発揮できるよう支援を行っている</t>
  </si>
  <si>
    <t>3. 工賃等のしくみについて、利用者に公表し、わかりやすく説明している</t>
  </si>
  <si>
    <t>4. 受注先の開拓等を行い、安定した作業の機会を確保できるよう工夫している</t>
  </si>
  <si>
    <t>5. 商品開発、販路拡大、設備投資等、工賃アップの取り組みを行っている</t>
  </si>
  <si>
    <t>評価項目12の講評</t>
  </si>
  <si>
    <t>○</t>
  </si>
  <si>
    <t>1-1-1</t>
  </si>
  <si>
    <t>120</t>
  </si>
  <si>
    <t>00546</t>
  </si>
  <si>
    <t>17430</t>
  </si>
  <si>
    <t>1-1-2</t>
  </si>
  <si>
    <t>17431</t>
  </si>
  <si>
    <t>1-1-3</t>
  </si>
  <si>
    <t>17432</t>
  </si>
  <si>
    <t>2-1-1</t>
  </si>
  <si>
    <t>121</t>
  </si>
  <si>
    <t>00547</t>
  </si>
  <si>
    <t>17433</t>
  </si>
  <si>
    <t>2-2-1</t>
  </si>
  <si>
    <t>00548</t>
  </si>
  <si>
    <t>17434</t>
  </si>
  <si>
    <t>2-2-2</t>
  </si>
  <si>
    <t>17435</t>
  </si>
  <si>
    <t>3-1-1</t>
  </si>
  <si>
    <t>122</t>
  </si>
  <si>
    <t>00549</t>
  </si>
  <si>
    <t>17436</t>
  </si>
  <si>
    <t>3-2-1</t>
  </si>
  <si>
    <t>00550</t>
  </si>
  <si>
    <t>17437</t>
  </si>
  <si>
    <t>3-2-2</t>
  </si>
  <si>
    <t>17438</t>
  </si>
  <si>
    <t>3-3-1</t>
  </si>
  <si>
    <t>00551</t>
  </si>
  <si>
    <t>17439</t>
  </si>
  <si>
    <t>3-3-2</t>
  </si>
  <si>
    <t>17440</t>
  </si>
  <si>
    <t>4-1-1</t>
  </si>
  <si>
    <t>123</t>
  </si>
  <si>
    <t>00552</t>
  </si>
  <si>
    <t>17441</t>
  </si>
  <si>
    <t>4-2-1</t>
  </si>
  <si>
    <t>00553</t>
  </si>
  <si>
    <t>17442</t>
  </si>
  <si>
    <t>5-1-1</t>
  </si>
  <si>
    <t>124</t>
  </si>
  <si>
    <t>00554</t>
  </si>
  <si>
    <t>17443</t>
  </si>
  <si>
    <t>5-1-2</t>
  </si>
  <si>
    <t>17444</t>
  </si>
  <si>
    <t>5-1-3</t>
  </si>
  <si>
    <t>17445</t>
  </si>
  <si>
    <t>5-1-4</t>
  </si>
  <si>
    <t>17446</t>
  </si>
  <si>
    <t>5-2-1</t>
  </si>
  <si>
    <t>00555</t>
  </si>
  <si>
    <t>17447</t>
  </si>
  <si>
    <t>6-1-1</t>
  </si>
  <si>
    <t>016</t>
  </si>
  <si>
    <t>00541</t>
  </si>
  <si>
    <t>17406</t>
  </si>
  <si>
    <t>6-2-1</t>
  </si>
  <si>
    <t>00542</t>
  </si>
  <si>
    <t>17407</t>
  </si>
  <si>
    <t>6-2-2</t>
  </si>
  <si>
    <t>17408</t>
  </si>
  <si>
    <t>6-3-1</t>
  </si>
  <si>
    <t>00543</t>
  </si>
  <si>
    <t>17409</t>
  </si>
  <si>
    <t>6-3-2</t>
  </si>
  <si>
    <t>17410</t>
  </si>
  <si>
    <t>6-3-3</t>
  </si>
  <si>
    <t>17411</t>
  </si>
  <si>
    <t>6-3-4</t>
  </si>
  <si>
    <t>17412</t>
  </si>
  <si>
    <t>6-5-1</t>
  </si>
  <si>
    <t>00544</t>
  </si>
  <si>
    <t>17426</t>
  </si>
  <si>
    <t>6-5-2</t>
  </si>
  <si>
    <t>17427</t>
  </si>
  <si>
    <t>6-6-1</t>
  </si>
  <si>
    <t>00545</t>
  </si>
  <si>
    <t>17428</t>
  </si>
  <si>
    <t>6-6-2</t>
  </si>
  <si>
    <t>17429</t>
  </si>
  <si>
    <t>6-4-1</t>
  </si>
  <si>
    <t>00238</t>
  </si>
  <si>
    <t>17413</t>
  </si>
  <si>
    <t>6-4-2</t>
  </si>
  <si>
    <t>17414</t>
  </si>
  <si>
    <t>6-4-3</t>
  </si>
  <si>
    <t>17415</t>
  </si>
  <si>
    <t>6-4-4</t>
  </si>
  <si>
    <t>17416</t>
  </si>
  <si>
    <t>6-4-5</t>
  </si>
  <si>
    <t>17417</t>
  </si>
  <si>
    <t>6-4-6</t>
  </si>
  <si>
    <t>17418</t>
  </si>
  <si>
    <t>6-4-7</t>
  </si>
  <si>
    <t>17419</t>
  </si>
  <si>
    <t>6-4-8</t>
  </si>
  <si>
    <t>17420</t>
  </si>
  <si>
    <t>6-4-9</t>
  </si>
  <si>
    <t>17421</t>
  </si>
  <si>
    <t>6-4-10</t>
  </si>
  <si>
    <t>17422</t>
  </si>
  <si>
    <t>6-4-11</t>
  </si>
  <si>
    <t>17423</t>
  </si>
  <si>
    <t>6-4-12</t>
  </si>
  <si>
    <t>17424</t>
  </si>
  <si>
    <t>04</t>
    <phoneticPr fontId="2"/>
  </si>
  <si>
    <t>05</t>
    <phoneticPr fontId="2"/>
  </si>
  <si>
    <t>06</t>
    <phoneticPr fontId="2"/>
  </si>
  <si>
    <t>07</t>
    <phoneticPr fontId="2"/>
  </si>
  <si>
    <t>08</t>
    <phoneticPr fontId="2"/>
  </si>
  <si>
    <t>09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</si>
</sst>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16"/>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rgb="FFFF0000"/>
      <name val="ＭＳ Ｐゴシック"/>
      <family val="3"/>
      <charset val="128"/>
    </font>
    <font>
      <sz val="9"/>
      <color rgb="FF000000"/>
      <name val="MS UI Gothic"/>
      <family val="3"/>
      <charset val="128"/>
    </font>
    <font>
      <b/>
      <sz val="9"/>
      <color rgb="FFFF0000"/>
      <name val="ＭＳ Ｐゴシック"/>
      <family val="3"/>
      <charset val="128"/>
    </font>
    <font>
      <b/>
      <sz val="12"/>
      <color rgb="FFFF0000"/>
      <name val="HG丸ｺﾞｼｯｸM-PRO"/>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7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ck">
        <color indexed="64"/>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medium">
        <color indexed="64"/>
      </bottom>
      <diagonal/>
    </border>
    <border>
      <left style="thick">
        <color indexed="64"/>
      </left>
      <right/>
      <top/>
      <bottom style="thick">
        <color auto="1"/>
      </bottom>
      <diagonal/>
    </border>
    <border>
      <left style="medium">
        <color indexed="64"/>
      </left>
      <right/>
      <top/>
      <bottom style="thick">
        <color auto="1"/>
      </bottom>
      <diagonal/>
    </border>
    <border>
      <left/>
      <right/>
      <top/>
      <bottom style="thick">
        <color auto="1"/>
      </bottom>
      <diagonal/>
    </border>
    <border>
      <left/>
      <right style="thick">
        <color indexed="64"/>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370">
    <xf numFmtId="0" fontId="0" fillId="0" borderId="0" xfId="0">
      <alignment vertical="center"/>
    </xf>
    <xf numFmtId="0" fontId="6" fillId="0" borderId="0" xfId="0" applyFont="1" applyProtection="1">
      <alignment vertical="center"/>
      <protection hidden="1"/>
    </xf>
    <xf numFmtId="0" fontId="0" fillId="0" borderId="0" xfId="0" applyProtection="1">
      <alignment vertical="center"/>
      <protection hidden="1"/>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11" fillId="0" borderId="0" xfId="0" applyFont="1" applyProtection="1">
      <alignment vertical="center"/>
      <protection hidden="1"/>
    </xf>
    <xf numFmtId="0" fontId="7" fillId="0" borderId="0" xfId="0" applyFont="1" applyAlignment="1" applyProtection="1">
      <alignment horizontal="right" vertical="center"/>
      <protection hidden="1"/>
    </xf>
    <xf numFmtId="0" fontId="10" fillId="0" borderId="0" xfId="0" applyFont="1" applyProtection="1">
      <alignment vertical="center"/>
      <protection hidden="1"/>
    </xf>
    <xf numFmtId="0" fontId="5" fillId="0" borderId="0" xfId="0" applyFont="1">
      <alignment vertical="center"/>
    </xf>
    <xf numFmtId="0" fontId="14" fillId="0" borderId="0" xfId="0" applyFont="1">
      <alignment vertical="center"/>
    </xf>
    <xf numFmtId="0" fontId="0" fillId="0" borderId="0" xfId="0" applyAlignment="1">
      <alignment horizontal="left" vertical="center"/>
    </xf>
    <xf numFmtId="0" fontId="3" fillId="0" borderId="0" xfId="0" applyFont="1">
      <alignment vertical="center"/>
    </xf>
    <xf numFmtId="0" fontId="0" fillId="0" borderId="0" xfId="0" applyAlignment="1">
      <alignment vertical="center" wrapText="1"/>
    </xf>
    <xf numFmtId="0" fontId="7" fillId="0" borderId="0" xfId="0" applyFont="1">
      <alignment vertical="center"/>
    </xf>
    <xf numFmtId="9" fontId="1" fillId="0" borderId="0" xfId="1">
      <alignment vertical="center"/>
    </xf>
    <xf numFmtId="0" fontId="0" fillId="0" borderId="1" xfId="0" applyBorder="1" applyAlignment="1">
      <alignment vertical="center" wrapText="1"/>
    </xf>
    <xf numFmtId="0" fontId="13" fillId="0" borderId="0" xfId="0" applyFont="1" applyAlignment="1">
      <alignment vertical="center" wrapText="1"/>
    </xf>
    <xf numFmtId="0" fontId="8"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1" fillId="0" borderId="0" xfId="0" applyFont="1">
      <alignment vertical="center"/>
    </xf>
    <xf numFmtId="0" fontId="1" fillId="0" borderId="0" xfId="0" applyFont="1" applyAlignment="1">
      <alignment vertical="center" wrapText="1"/>
    </xf>
    <xf numFmtId="0" fontId="15" fillId="0" borderId="0" xfId="0" applyFont="1">
      <alignment vertical="center"/>
    </xf>
    <xf numFmtId="0" fontId="1" fillId="0" borderId="0" xfId="0" applyFont="1" applyProtection="1">
      <alignment vertical="center"/>
      <protection locked="0"/>
    </xf>
    <xf numFmtId="0" fontId="12" fillId="0" borderId="0" xfId="0" applyFont="1">
      <alignment vertical="center"/>
    </xf>
    <xf numFmtId="0" fontId="1" fillId="0" borderId="0" xfId="0" applyFont="1" applyProtection="1">
      <alignment vertical="center"/>
      <protection hidden="1"/>
    </xf>
    <xf numFmtId="0" fontId="16" fillId="0" borderId="0" xfId="0" applyFont="1">
      <alignment vertical="center"/>
    </xf>
    <xf numFmtId="0" fontId="16" fillId="0" borderId="0" xfId="0" applyFont="1" applyProtection="1">
      <alignment vertical="center"/>
      <protection hidden="1"/>
    </xf>
    <xf numFmtId="0" fontId="12" fillId="0" borderId="0" xfId="0" applyFont="1" applyProtection="1">
      <alignment vertical="center"/>
      <protection hidden="1"/>
    </xf>
    <xf numFmtId="0" fontId="0" fillId="0" borderId="3" xfId="0" applyBorder="1" applyAlignment="1">
      <alignment horizontal="center" vertical="center"/>
    </xf>
    <xf numFmtId="0" fontId="14" fillId="0" borderId="0" xfId="0" applyFont="1" applyAlignment="1">
      <alignment vertical="center" wrapText="1"/>
    </xf>
    <xf numFmtId="176" fontId="4" fillId="0" borderId="2" xfId="0" applyNumberFormat="1"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7" fillId="0" borderId="0" xfId="0" applyFont="1" applyAlignment="1">
      <alignment vertical="center" wrapText="1"/>
    </xf>
    <xf numFmtId="176" fontId="0" fillId="2" borderId="2" xfId="0" applyNumberFormat="1" applyFill="1" applyBorder="1" applyAlignment="1" applyProtection="1">
      <alignment horizontal="center" vertical="center"/>
      <protection locked="0"/>
    </xf>
    <xf numFmtId="176" fontId="0" fillId="0" borderId="2" xfId="0" applyNumberFormat="1" applyBorder="1" applyAlignment="1" applyProtection="1">
      <alignment horizontal="center" vertical="center"/>
      <protection hidden="1"/>
    </xf>
    <xf numFmtId="0" fontId="4" fillId="0" borderId="0" xfId="0" applyFont="1">
      <alignment vertical="center"/>
    </xf>
    <xf numFmtId="177" fontId="0" fillId="0" borderId="2" xfId="0" applyNumberFormat="1" applyBorder="1" applyAlignment="1" applyProtection="1">
      <alignment horizontal="center" vertical="center"/>
      <protection hidden="1"/>
    </xf>
    <xf numFmtId="0" fontId="8" fillId="0" borderId="0" xfId="0" applyFont="1" applyAlignment="1" applyProtection="1">
      <alignment horizontal="left" vertical="top" wrapText="1"/>
      <protection locked="0"/>
    </xf>
    <xf numFmtId="0" fontId="7" fillId="0" borderId="2" xfId="0" applyFont="1" applyBorder="1" applyAlignment="1">
      <alignment horizontal="center" vertical="center" wrapText="1"/>
    </xf>
    <xf numFmtId="0" fontId="1" fillId="2" borderId="2" xfId="0" applyFont="1" applyFill="1" applyBorder="1" applyAlignment="1" applyProtection="1">
      <alignment horizontal="center" vertical="center"/>
      <protection locked="0"/>
    </xf>
    <xf numFmtId="49" fontId="10" fillId="0" borderId="0" xfId="0" applyNumberFormat="1" applyFont="1" applyProtection="1">
      <alignment vertical="center"/>
      <protection hidden="1"/>
    </xf>
    <xf numFmtId="0" fontId="18"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1" fillId="0" borderId="0" xfId="5" applyNumberFormat="1" applyAlignment="1" applyProtection="1">
      <alignment horizontal="left" vertical="center"/>
      <protection locked="0"/>
    </xf>
    <xf numFmtId="0" fontId="1" fillId="0" borderId="0" xfId="5">
      <alignment vertical="center"/>
    </xf>
    <xf numFmtId="0" fontId="0" fillId="0" borderId="0" xfId="0" applyAlignment="1">
      <alignment horizontal="right" vertical="center"/>
    </xf>
    <xf numFmtId="49" fontId="4" fillId="0" borderId="0" xfId="0" applyNumberFormat="1" applyFont="1" applyAlignment="1">
      <alignment horizontal="right" vertical="center" wrapText="1" shrinkToFit="1"/>
    </xf>
    <xf numFmtId="49" fontId="1" fillId="0" borderId="0" xfId="0" applyNumberFormat="1" applyFont="1" applyAlignment="1">
      <alignment horizontal="center" vertical="center" wrapText="1" shrinkToFit="1"/>
    </xf>
    <xf numFmtId="0" fontId="1" fillId="0" borderId="0" xfId="0" applyFont="1" applyAlignment="1">
      <alignment horizontal="right" vertical="center"/>
    </xf>
    <xf numFmtId="0" fontId="4" fillId="0" borderId="0" xfId="0" applyFont="1" applyAlignment="1">
      <alignment horizontal="right" vertical="center" wrapText="1" shrinkToFit="1"/>
    </xf>
    <xf numFmtId="49" fontId="4" fillId="2" borderId="0" xfId="0" applyNumberFormat="1" applyFont="1" applyFill="1" applyAlignment="1" applyProtection="1">
      <alignment horizontal="center" vertical="center" wrapText="1" shrinkToFit="1"/>
      <protection locked="0"/>
    </xf>
    <xf numFmtId="0" fontId="1" fillId="0" borderId="0" xfId="0" applyFont="1" applyAlignment="1">
      <alignment horizontal="center" vertical="center" wrapText="1" shrinkToFit="1"/>
    </xf>
    <xf numFmtId="0" fontId="1"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2" xfId="0" applyBorder="1" applyAlignment="1">
      <alignment horizontal="center" vertical="center"/>
    </xf>
    <xf numFmtId="0" fontId="0" fillId="0" borderId="6" xfId="0" applyBorder="1" applyAlignment="1">
      <alignment horizontal="center" vertical="center" wrapText="1"/>
    </xf>
    <xf numFmtId="0" fontId="10" fillId="0" borderId="0" xfId="0" applyFont="1" applyProtection="1">
      <alignment vertical="center"/>
      <protection locked="0" hidden="1"/>
    </xf>
    <xf numFmtId="0" fontId="1" fillId="0" borderId="6" xfId="4" applyBorder="1" applyAlignment="1" applyProtection="1">
      <alignment horizontal="left" vertical="center" shrinkToFit="1"/>
      <protection locked="0"/>
    </xf>
    <xf numFmtId="0" fontId="1" fillId="0" borderId="0" xfId="4" applyAlignment="1">
      <alignment horizontal="left" vertical="center" shrinkToFit="1"/>
    </xf>
    <xf numFmtId="0" fontId="1" fillId="0" borderId="0" xfId="4" applyProtection="1">
      <alignment vertical="center"/>
      <protection hidden="1"/>
    </xf>
    <xf numFmtId="0" fontId="1" fillId="0" borderId="0" xfId="4">
      <alignment vertical="center"/>
    </xf>
    <xf numFmtId="0" fontId="1" fillId="0" borderId="6" xfId="5" applyBorder="1" applyAlignment="1">
      <alignment horizontal="left" vertical="center" shrinkToFit="1"/>
    </xf>
    <xf numFmtId="0" fontId="1" fillId="0" borderId="7" xfId="5" applyBorder="1" applyAlignment="1">
      <alignment horizontal="left" vertical="center" shrinkToFit="1"/>
    </xf>
    <xf numFmtId="0" fontId="0" fillId="0" borderId="2" xfId="0" applyBorder="1" applyAlignment="1">
      <alignment vertical="center" wrapText="1"/>
    </xf>
    <xf numFmtId="0" fontId="1"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9" fillId="0" borderId="0" xfId="0" applyFont="1" applyAlignment="1">
      <alignment vertical="top" wrapText="1"/>
    </xf>
    <xf numFmtId="0" fontId="0" fillId="2" borderId="0" xfId="0"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lignment vertical="center"/>
    </xf>
    <xf numFmtId="0" fontId="20" fillId="0" borderId="0" xfId="0" applyFont="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Alignment="1" applyProtection="1">
      <alignment horizontal="left" vertical="center"/>
      <protection hidden="1"/>
    </xf>
    <xf numFmtId="0" fontId="1" fillId="0" borderId="8" xfId="0" applyFont="1" applyBorder="1" applyAlignment="1">
      <alignment horizontal="center" vertical="center"/>
    </xf>
    <xf numFmtId="0" fontId="8" fillId="0" borderId="0" xfId="0" applyFont="1" applyAlignment="1" applyProtection="1">
      <alignment vertical="center" wrapText="1"/>
      <protection hidden="1"/>
    </xf>
    <xf numFmtId="0" fontId="21" fillId="0" borderId="0" xfId="0" applyFont="1" applyProtection="1">
      <alignment vertical="center"/>
      <protection hidden="1"/>
    </xf>
    <xf numFmtId="0" fontId="21" fillId="0" borderId="0" xfId="0" applyFont="1" applyProtection="1">
      <alignment vertical="center"/>
      <protection locked="0" hidden="1"/>
    </xf>
    <xf numFmtId="0" fontId="22" fillId="0" borderId="0" xfId="0" applyFont="1" applyProtection="1">
      <alignment vertical="center"/>
      <protection hidden="1"/>
    </xf>
    <xf numFmtId="0" fontId="21" fillId="0" borderId="0" xfId="0" applyFont="1">
      <alignment vertical="center"/>
    </xf>
    <xf numFmtId="0" fontId="23" fillId="0" borderId="0" xfId="0" applyFont="1">
      <alignment vertical="center"/>
    </xf>
    <xf numFmtId="0" fontId="1" fillId="0" borderId="9" xfId="0" applyFont="1" applyBorder="1">
      <alignment vertical="center"/>
    </xf>
    <xf numFmtId="0" fontId="3" fillId="0" borderId="0" xfId="0" applyFont="1" applyProtection="1">
      <alignment vertical="center"/>
      <protection hidden="1"/>
    </xf>
    <xf numFmtId="0" fontId="24" fillId="0" borderId="0" xfId="0" applyFont="1" applyProtection="1">
      <alignment vertical="center"/>
      <protection hidden="1"/>
    </xf>
    <xf numFmtId="0" fontId="24" fillId="0" borderId="0" xfId="0" applyFont="1" applyProtection="1">
      <alignment vertical="center"/>
      <protection locked="0" hidden="1"/>
    </xf>
    <xf numFmtId="0" fontId="24" fillId="0" borderId="0" xfId="0" applyFont="1">
      <alignment vertical="center"/>
    </xf>
    <xf numFmtId="0" fontId="8" fillId="0" borderId="9" xfId="0" applyFont="1" applyBorder="1" applyAlignment="1">
      <alignment horizontal="center" vertical="center"/>
    </xf>
    <xf numFmtId="0" fontId="1" fillId="0" borderId="14" xfId="0" applyFont="1" applyBorder="1">
      <alignment vertical="center"/>
    </xf>
    <xf numFmtId="0" fontId="1" fillId="3" borderId="15" xfId="0" applyFont="1" applyFill="1" applyBorder="1" applyAlignment="1">
      <alignment horizontal="left" vertical="center"/>
    </xf>
    <xf numFmtId="0" fontId="23" fillId="0" borderId="9" xfId="0" applyFont="1" applyBorder="1">
      <alignment vertical="center"/>
    </xf>
    <xf numFmtId="0" fontId="26" fillId="0" borderId="0" xfId="0" applyFont="1">
      <alignment vertical="center"/>
    </xf>
    <xf numFmtId="0" fontId="26" fillId="0" borderId="0" xfId="0" applyFont="1" applyProtection="1">
      <alignment vertical="center"/>
      <protection hidden="1"/>
    </xf>
    <xf numFmtId="0" fontId="8" fillId="0" borderId="0" xfId="0" applyFont="1">
      <alignment vertical="center"/>
    </xf>
    <xf numFmtId="0" fontId="7" fillId="2" borderId="17" xfId="0" applyFont="1" applyFill="1" applyBorder="1">
      <alignment vertical="center"/>
    </xf>
    <xf numFmtId="0" fontId="1" fillId="0" borderId="18" xfId="0" applyFont="1" applyBorder="1" applyAlignment="1" applyProtection="1">
      <alignment vertical="center" wrapText="1"/>
      <protection hidden="1"/>
    </xf>
    <xf numFmtId="0" fontId="1" fillId="0" borderId="19" xfId="0" applyFont="1" applyBorder="1">
      <alignment vertical="center"/>
    </xf>
    <xf numFmtId="0" fontId="10"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hidden="1"/>
    </xf>
    <xf numFmtId="0" fontId="10" fillId="0" borderId="0" xfId="0" applyFont="1" applyAlignment="1">
      <alignment horizontal="left" vertical="center"/>
    </xf>
    <xf numFmtId="0" fontId="1" fillId="0" borderId="0" xfId="0" applyFont="1" applyAlignment="1">
      <alignment horizontal="left" vertical="center"/>
    </xf>
    <xf numFmtId="0" fontId="1" fillId="0" borderId="20" xfId="0" applyFont="1" applyBorder="1" applyAlignment="1">
      <alignment horizontal="left" vertical="center"/>
    </xf>
    <xf numFmtId="0" fontId="0" fillId="0" borderId="9" xfId="0" applyBorder="1">
      <alignment vertical="center"/>
    </xf>
    <xf numFmtId="0" fontId="8" fillId="3" borderId="6" xfId="0" applyFont="1" applyFill="1" applyBorder="1" applyAlignment="1">
      <alignment vertical="top" wrapText="1"/>
    </xf>
    <xf numFmtId="0" fontId="1" fillId="3" borderId="6" xfId="0" applyFont="1" applyFill="1" applyBorder="1" applyAlignment="1" applyProtection="1">
      <alignment horizontal="center" vertical="center"/>
      <protection locked="0"/>
    </xf>
    <xf numFmtId="0" fontId="27" fillId="3" borderId="21" xfId="0" applyFont="1" applyFill="1" applyBorder="1">
      <alignment vertical="center"/>
    </xf>
    <xf numFmtId="0" fontId="3" fillId="0" borderId="13" xfId="0" applyFont="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center" vertical="top" wrapText="1"/>
    </xf>
    <xf numFmtId="0" fontId="23" fillId="3" borderId="16" xfId="0" applyFont="1" applyFill="1" applyBorder="1" applyProtection="1">
      <alignment vertical="center"/>
      <protection hidden="1"/>
    </xf>
    <xf numFmtId="56" fontId="29" fillId="3" borderId="21" xfId="0" quotePrefix="1" applyNumberFormat="1" applyFont="1" applyFill="1" applyBorder="1" applyAlignment="1" applyProtection="1">
      <alignment horizontal="center" vertical="center" wrapText="1"/>
      <protection hidden="1"/>
    </xf>
    <xf numFmtId="0" fontId="1" fillId="3" borderId="6" xfId="0" applyFont="1" applyFill="1" applyBorder="1">
      <alignment vertical="center"/>
    </xf>
    <xf numFmtId="0" fontId="1" fillId="3" borderId="0" xfId="3" applyFill="1"/>
    <xf numFmtId="0" fontId="1" fillId="0" borderId="0" xfId="3"/>
    <xf numFmtId="0" fontId="7" fillId="3" borderId="0" xfId="3" applyFont="1" applyFill="1" applyAlignment="1" applyProtection="1">
      <alignment horizontal="right"/>
      <protection hidden="1"/>
    </xf>
    <xf numFmtId="0" fontId="1" fillId="3" borderId="27" xfId="3" applyFill="1" applyBorder="1" applyAlignment="1">
      <alignment vertical="center"/>
    </xf>
    <xf numFmtId="0" fontId="1" fillId="3" borderId="28" xfId="3" applyFill="1" applyBorder="1" applyAlignment="1">
      <alignment vertical="center"/>
    </xf>
    <xf numFmtId="0" fontId="1" fillId="3" borderId="29" xfId="3" applyFill="1" applyBorder="1" applyAlignment="1">
      <alignment vertical="center"/>
    </xf>
    <xf numFmtId="0" fontId="10" fillId="0" borderId="0" xfId="3" applyFont="1" applyAlignment="1">
      <alignment vertical="center"/>
    </xf>
    <xf numFmtId="0" fontId="10" fillId="0" borderId="0" xfId="3" applyFont="1"/>
    <xf numFmtId="0" fontId="10" fillId="0" borderId="0" xfId="3" applyFont="1" applyAlignment="1" applyProtection="1">
      <alignment vertical="center"/>
      <protection locked="0"/>
    </xf>
    <xf numFmtId="0" fontId="29" fillId="0" borderId="21" xfId="0" applyFont="1" applyBorder="1" applyAlignment="1">
      <alignment horizontal="center" vertical="center" wrapText="1"/>
    </xf>
    <xf numFmtId="0" fontId="10" fillId="0" borderId="0" xfId="3" applyFont="1" applyAlignment="1" applyProtection="1">
      <alignment vertical="center"/>
      <protection hidden="1"/>
    </xf>
    <xf numFmtId="0" fontId="10" fillId="0" borderId="0" xfId="3" applyFont="1" applyProtection="1">
      <protection hidden="1"/>
    </xf>
    <xf numFmtId="0" fontId="30" fillId="0" borderId="0" xfId="0" applyFont="1" applyProtection="1">
      <alignment vertical="center"/>
      <protection hidden="1"/>
    </xf>
    <xf numFmtId="0" fontId="0" fillId="5" borderId="3" xfId="0" applyFill="1" applyBorder="1" applyAlignment="1">
      <alignment horizontal="left" vertical="center" shrinkToFit="1"/>
    </xf>
    <xf numFmtId="0" fontId="30" fillId="0" borderId="0" xfId="0" applyFont="1" applyProtection="1">
      <alignment vertical="center"/>
      <protection locked="0" hidden="1"/>
    </xf>
    <xf numFmtId="0" fontId="1" fillId="0" borderId="30" xfId="0" applyFont="1" applyBorder="1">
      <alignment vertical="center"/>
    </xf>
    <xf numFmtId="0" fontId="30" fillId="0" borderId="0" xfId="0" applyFont="1">
      <alignment vertical="center"/>
    </xf>
    <xf numFmtId="0" fontId="30" fillId="0" borderId="0" xfId="3" applyFont="1"/>
    <xf numFmtId="0" fontId="1" fillId="0" borderId="2" xfId="2" applyBorder="1" applyAlignment="1">
      <alignment horizontal="center" vertical="center"/>
    </xf>
    <xf numFmtId="0" fontId="0" fillId="0" borderId="31" xfId="0" applyBorder="1">
      <alignment vertical="center"/>
    </xf>
    <xf numFmtId="0" fontId="0" fillId="0" borderId="32" xfId="0" applyBorder="1">
      <alignment vertical="center"/>
    </xf>
    <xf numFmtId="0" fontId="7" fillId="0" borderId="0" xfId="0" applyFont="1" applyAlignment="1">
      <alignment horizontal="right" vertical="center"/>
    </xf>
    <xf numFmtId="0" fontId="31" fillId="0" borderId="0" xfId="0" applyFont="1">
      <alignment vertical="center"/>
    </xf>
    <xf numFmtId="0" fontId="8" fillId="5" borderId="3" xfId="2" applyFont="1" applyFill="1" applyBorder="1" applyAlignment="1">
      <alignment vertical="center" wrapText="1"/>
    </xf>
    <xf numFmtId="0" fontId="4" fillId="2" borderId="2" xfId="0" applyFont="1" applyFill="1" applyBorder="1" applyAlignment="1" applyProtection="1">
      <alignment horizontal="center" vertical="center" shrinkToFit="1"/>
      <protection hidden="1"/>
    </xf>
    <xf numFmtId="0" fontId="11" fillId="3" borderId="0" xfId="3" applyFont="1" applyFill="1" applyAlignment="1" applyProtection="1">
      <alignment horizontal="right" vertical="center"/>
      <protection hidden="1"/>
    </xf>
    <xf numFmtId="0" fontId="11" fillId="0" borderId="0" xfId="0" applyFont="1" applyAlignment="1" applyProtection="1">
      <alignment horizontal="right" vertical="center"/>
      <protection hidden="1"/>
    </xf>
    <xf numFmtId="0" fontId="32" fillId="0" borderId="0" xfId="1" applyNumberFormat="1" applyFont="1" applyAlignment="1" applyProtection="1">
      <alignment horizontal="right" vertical="center"/>
      <protection hidden="1"/>
    </xf>
    <xf numFmtId="9" fontId="1" fillId="0" borderId="0" xfId="1" applyProtection="1">
      <alignment vertical="center"/>
      <protection hidden="1"/>
    </xf>
    <xf numFmtId="0" fontId="19" fillId="0" borderId="0" xfId="4" applyFont="1" applyAlignment="1">
      <alignment horizontal="left" vertical="center"/>
    </xf>
    <xf numFmtId="0" fontId="8" fillId="3" borderId="17" xfId="0" applyFont="1" applyFill="1" applyBorder="1" applyAlignment="1">
      <alignment horizontal="center" vertical="center" wrapText="1"/>
    </xf>
    <xf numFmtId="0" fontId="8" fillId="3" borderId="3" xfId="0" applyFont="1" applyFill="1" applyBorder="1" applyAlignment="1">
      <alignment horizontal="left" vertical="top" wrapText="1"/>
    </xf>
    <xf numFmtId="0" fontId="0" fillId="3" borderId="24" xfId="0" applyFill="1" applyBorder="1">
      <alignment vertical="center"/>
    </xf>
    <xf numFmtId="0" fontId="1" fillId="3" borderId="15" xfId="0" applyFont="1" applyFill="1" applyBorder="1">
      <alignment vertical="center"/>
    </xf>
    <xf numFmtId="0" fontId="1" fillId="3" borderId="33" xfId="0" applyFont="1" applyFill="1" applyBorder="1">
      <alignment vertical="center"/>
    </xf>
    <xf numFmtId="0" fontId="8" fillId="3" borderId="34" xfId="0" applyFont="1" applyFill="1" applyBorder="1" applyAlignment="1">
      <alignment horizontal="center" vertical="center" wrapText="1"/>
    </xf>
    <xf numFmtId="0" fontId="8" fillId="3" borderId="32" xfId="0" applyFont="1" applyFill="1" applyBorder="1" applyAlignment="1">
      <alignment horizontal="left" vertical="top" wrapText="1"/>
    </xf>
    <xf numFmtId="0" fontId="8" fillId="3" borderId="5" xfId="0" applyFont="1" applyFill="1" applyBorder="1" applyAlignment="1">
      <alignment vertical="top" wrapText="1"/>
    </xf>
    <xf numFmtId="0" fontId="1" fillId="3" borderId="5" xfId="0" applyFont="1" applyFill="1" applyBorder="1" applyAlignment="1" applyProtection="1">
      <alignment horizontal="center" vertical="center"/>
      <protection locked="0"/>
    </xf>
    <xf numFmtId="0" fontId="27" fillId="3" borderId="16" xfId="0" applyFont="1" applyFill="1" applyBorder="1">
      <alignment vertical="center"/>
    </xf>
    <xf numFmtId="0" fontId="5" fillId="0" borderId="0" xfId="0" applyFont="1" applyAlignment="1">
      <alignment vertical="top"/>
    </xf>
    <xf numFmtId="176" fontId="4" fillId="0" borderId="2" xfId="0" applyNumberFormat="1" applyFont="1" applyBorder="1" applyAlignment="1" applyProtection="1">
      <alignment horizontal="center" vertical="center" shrinkToFit="1"/>
      <protection hidden="1"/>
    </xf>
    <xf numFmtId="0" fontId="11" fillId="5" borderId="0" xfId="3" applyFont="1" applyFill="1" applyAlignment="1" applyProtection="1">
      <alignment vertical="center"/>
      <protection hidden="1"/>
    </xf>
    <xf numFmtId="0" fontId="0" fillId="5" borderId="0" xfId="0" applyFill="1">
      <alignment vertical="center"/>
    </xf>
    <xf numFmtId="0" fontId="0" fillId="0" borderId="4" xfId="0" applyBorder="1" applyAlignment="1">
      <alignment horizontal="left" vertical="center" wrapText="1"/>
    </xf>
    <xf numFmtId="0" fontId="1" fillId="0" borderId="7" xfId="4" applyBorder="1" applyAlignment="1" applyProtection="1">
      <alignment horizontal="left" vertical="center" shrinkToFit="1"/>
      <protection locked="0"/>
    </xf>
    <xf numFmtId="0" fontId="0" fillId="5" borderId="3" xfId="0" applyFill="1" applyBorder="1" applyAlignment="1">
      <alignment horizontal="left" vertical="center" shrinkToFit="1"/>
    </xf>
    <xf numFmtId="0" fontId="0" fillId="0" borderId="3" xfId="0" applyBorder="1" applyAlignment="1">
      <alignment horizontal="center" vertical="center"/>
    </xf>
    <xf numFmtId="0" fontId="25" fillId="3" borderId="6" xfId="0" applyFont="1" applyFill="1" applyBorder="1" applyAlignment="1" applyProtection="1">
      <alignment horizontal="right" vertical="center"/>
      <protection hidden="1"/>
    </xf>
    <xf numFmtId="9" fontId="32" fillId="0" borderId="0" xfId="1" applyFont="1" applyProtection="1">
      <alignment vertical="center"/>
      <protection hidden="1"/>
    </xf>
    <xf numFmtId="177" fontId="0" fillId="0" borderId="0" xfId="0" applyNumberFormat="1" applyBorder="1" applyAlignment="1" applyProtection="1">
      <alignment horizontal="center" vertical="center"/>
      <protection hidden="1"/>
    </xf>
    <xf numFmtId="0" fontId="36" fillId="0" borderId="0" xfId="0" applyFont="1" applyAlignment="1">
      <alignment vertical="center" wrapText="1"/>
    </xf>
    <xf numFmtId="0" fontId="0" fillId="0" borderId="67" xfId="0" applyBorder="1">
      <alignment vertical="center"/>
    </xf>
    <xf numFmtId="0" fontId="8" fillId="0" borderId="67" xfId="0" applyFont="1" applyBorder="1" applyAlignment="1">
      <alignment horizontal="center" vertical="center"/>
    </xf>
    <xf numFmtId="56" fontId="29" fillId="3" borderId="73" xfId="0" quotePrefix="1" applyNumberFormat="1" applyFont="1" applyFill="1" applyBorder="1" applyAlignment="1" applyProtection="1">
      <alignment horizontal="center" vertical="center" wrapText="1"/>
      <protection hidden="1"/>
    </xf>
    <xf numFmtId="49" fontId="30" fillId="0" borderId="0" xfId="3" applyNumberFormat="1" applyFont="1"/>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8" fillId="0" borderId="3" xfId="0" applyFont="1" applyBorder="1" applyAlignment="1" applyProtection="1">
      <alignment horizontal="left" vertical="center" wrapText="1"/>
      <protection hidden="1"/>
    </xf>
    <xf numFmtId="0" fontId="28" fillId="0" borderId="6" xfId="0" applyFont="1" applyBorder="1" applyAlignment="1" applyProtection="1">
      <alignment horizontal="left" vertical="center" wrapText="1"/>
      <protection hidden="1"/>
    </xf>
    <xf numFmtId="0" fontId="28" fillId="0" borderId="7" xfId="0" applyFont="1" applyBorder="1" applyAlignment="1" applyProtection="1">
      <alignment horizontal="left" vertical="center" wrapText="1"/>
      <protection hidden="1"/>
    </xf>
    <xf numFmtId="0" fontId="8" fillId="2" borderId="3"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0" fillId="2" borderId="0" xfId="0" applyFill="1" applyAlignment="1" applyProtection="1">
      <alignment horizontal="left" vertical="center" shrinkToFit="1"/>
      <protection locked="0"/>
    </xf>
    <xf numFmtId="0" fontId="0" fillId="0" borderId="4"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1" fillId="0" borderId="3" xfId="4" applyBorder="1" applyAlignment="1">
      <alignment horizontal="center" vertical="center" wrapText="1"/>
    </xf>
    <xf numFmtId="0" fontId="1" fillId="0" borderId="7" xfId="4" applyBorder="1" applyAlignment="1">
      <alignment horizontal="center" vertical="center" wrapText="1"/>
    </xf>
    <xf numFmtId="0" fontId="1" fillId="2" borderId="3" xfId="4" applyFill="1" applyBorder="1" applyAlignment="1" applyProtection="1">
      <alignment horizontal="left" vertical="center" shrinkToFit="1"/>
      <protection locked="0"/>
    </xf>
    <xf numFmtId="0" fontId="1" fillId="2" borderId="6" xfId="4" applyFill="1" applyBorder="1" applyAlignment="1" applyProtection="1">
      <alignment horizontal="left" vertical="center" shrinkToFit="1"/>
      <protection locked="0"/>
    </xf>
    <xf numFmtId="0" fontId="1" fillId="2" borderId="7"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49" fontId="1" fillId="2" borderId="3" xfId="4" applyNumberFormat="1" applyFill="1" applyBorder="1" applyAlignment="1" applyProtection="1">
      <alignment horizontal="left" vertical="center" shrinkToFit="1"/>
      <protection locked="0"/>
    </xf>
    <xf numFmtId="49" fontId="1" fillId="2" borderId="6" xfId="4" applyNumberFormat="1" applyFill="1" applyBorder="1" applyAlignment="1" applyProtection="1">
      <alignment horizontal="left" vertical="center" shrinkToFit="1"/>
      <protection locked="0"/>
    </xf>
    <xf numFmtId="49" fontId="1" fillId="2" borderId="7" xfId="4" applyNumberForma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0" borderId="6" xfId="0" applyBorder="1" applyAlignment="1">
      <alignment horizontal="left" vertical="center" wrapText="1"/>
    </xf>
    <xf numFmtId="0" fontId="35" fillId="0" borderId="3" xfId="0" applyFont="1" applyBorder="1" applyAlignment="1">
      <alignment horizontal="left" vertical="center" wrapText="1"/>
    </xf>
    <xf numFmtId="0" fontId="0" fillId="0" borderId="7" xfId="0" applyBorder="1" applyAlignment="1">
      <alignment horizontal="left" vertical="center" wrapText="1"/>
    </xf>
    <xf numFmtId="0" fontId="0" fillId="5" borderId="6" xfId="0" applyFill="1" applyBorder="1" applyAlignment="1">
      <alignment horizontal="left" vertical="center" shrinkToFit="1"/>
    </xf>
    <xf numFmtId="0" fontId="0" fillId="5" borderId="7" xfId="0" applyFill="1" applyBorder="1" applyAlignment="1">
      <alignment horizontal="left" vertical="center" shrinkToFit="1"/>
    </xf>
    <xf numFmtId="0" fontId="0" fillId="5" borderId="3" xfId="0" applyFill="1" applyBorder="1" applyAlignment="1">
      <alignment horizontal="left" vertical="center" shrinkToFit="1"/>
    </xf>
    <xf numFmtId="49" fontId="0" fillId="2" borderId="3" xfId="0" applyNumberFormat="1" applyFill="1" applyBorder="1" applyAlignment="1" applyProtection="1">
      <alignment horizontal="left" vertical="center" shrinkToFit="1"/>
      <protection locked="0"/>
    </xf>
    <xf numFmtId="49" fontId="0" fillId="2" borderId="6" xfId="0" applyNumberFormat="1" applyFill="1" applyBorder="1" applyAlignment="1" applyProtection="1">
      <alignment horizontal="left" vertical="center" shrinkToFit="1"/>
      <protection locked="0"/>
    </xf>
    <xf numFmtId="49" fontId="0" fillId="2" borderId="7" xfId="0" applyNumberFormat="1" applyFill="1" applyBorder="1" applyAlignment="1" applyProtection="1">
      <alignment horizontal="left" vertical="center" shrinkToFit="1"/>
      <protection locked="0"/>
    </xf>
    <xf numFmtId="0" fontId="0" fillId="2" borderId="10"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36" xfId="0" applyBorder="1">
      <alignment vertical="center"/>
    </xf>
    <xf numFmtId="0" fontId="0" fillId="0" borderId="37"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1" fillId="2" borderId="0" xfId="0" applyFont="1" applyFill="1" applyAlignment="1" applyProtection="1">
      <alignment horizontal="left" vertical="center" wrapText="1"/>
      <protection locked="0"/>
    </xf>
    <xf numFmtId="49" fontId="4"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18" fillId="0" borderId="0" xfId="0" applyFont="1" applyAlignment="1" applyProtection="1">
      <alignment horizontal="center" vertical="center"/>
      <protection hidden="1"/>
    </xf>
    <xf numFmtId="0" fontId="0" fillId="0" borderId="0" xfId="4" applyFont="1" applyAlignment="1">
      <alignment horizontal="right" vertical="center"/>
    </xf>
    <xf numFmtId="0" fontId="1" fillId="0" borderId="0" xfId="4" applyAlignment="1">
      <alignment horizontal="right" vertical="center"/>
    </xf>
    <xf numFmtId="49" fontId="1" fillId="2" borderId="0" xfId="5" applyNumberFormat="1" applyFill="1" applyAlignment="1" applyProtection="1">
      <alignment horizontal="left" vertical="center"/>
      <protection locked="0"/>
    </xf>
    <xf numFmtId="0" fontId="0" fillId="0" borderId="0" xfId="0" applyAlignment="1" applyProtection="1">
      <alignment horizontal="left" vertical="center" wrapText="1" shrinkToFit="1"/>
      <protection locked="0"/>
    </xf>
    <xf numFmtId="0" fontId="4" fillId="6" borderId="32" xfId="2" applyFont="1" applyFill="1" applyBorder="1" applyAlignment="1" applyProtection="1">
      <alignment horizontal="left" vertical="top" wrapText="1"/>
      <protection locked="0"/>
    </xf>
    <xf numFmtId="0" fontId="4" fillId="6" borderId="5" xfId="2" applyFont="1" applyFill="1"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33"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3" fillId="0" borderId="10" xfId="2" applyFont="1" applyBorder="1">
      <alignment vertical="center"/>
    </xf>
    <xf numFmtId="0" fontId="3" fillId="0" borderId="11" xfId="2" applyFont="1" applyBorder="1">
      <alignment vertical="center"/>
    </xf>
    <xf numFmtId="0" fontId="0" fillId="0" borderId="38" xfId="0" applyBorder="1">
      <alignment vertical="center"/>
    </xf>
    <xf numFmtId="0" fontId="4" fillId="6" borderId="3" xfId="2" applyFont="1" applyFill="1" applyBorder="1" applyAlignment="1" applyProtection="1">
      <alignment horizontal="left" vertical="top" wrapText="1"/>
      <protection locked="0"/>
    </xf>
    <xf numFmtId="0" fontId="4"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 fillId="0" borderId="3" xfId="2" applyFont="1" applyBorder="1">
      <alignment vertical="center"/>
    </xf>
    <xf numFmtId="0" fontId="3" fillId="0" borderId="6" xfId="2" applyFont="1" applyBorder="1">
      <alignment vertical="center"/>
    </xf>
    <xf numFmtId="0" fontId="0" fillId="0" borderId="7" xfId="0" applyBorder="1">
      <alignment vertical="center"/>
    </xf>
    <xf numFmtId="0" fontId="4" fillId="6" borderId="31" xfId="2" applyFont="1" applyFill="1" applyBorder="1" applyAlignment="1" applyProtection="1">
      <alignment horizontal="left" vertical="top" wrapText="1"/>
      <protection locked="0"/>
    </xf>
    <xf numFmtId="0" fontId="4" fillId="6" borderId="0" xfId="2" applyFont="1" applyFill="1" applyAlignment="1" applyProtection="1">
      <alignment horizontal="left" vertical="top" wrapText="1"/>
      <protection locked="0"/>
    </xf>
    <xf numFmtId="0" fontId="0" fillId="0" borderId="1" xfId="0" applyBorder="1" applyAlignment="1" applyProtection="1">
      <alignment horizontal="left" vertical="top" wrapText="1"/>
      <protection locked="0"/>
    </xf>
    <xf numFmtId="176" fontId="0" fillId="2" borderId="3" xfId="0" applyNumberFormat="1" applyFill="1" applyBorder="1" applyAlignment="1" applyProtection="1">
      <alignment horizontal="center" vertical="center"/>
      <protection locked="0"/>
    </xf>
    <xf numFmtId="0" fontId="0" fillId="0" borderId="1" xfId="0" applyBorder="1" applyAlignment="1">
      <alignment horizontal="center"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4" fillId="2" borderId="3" xfId="0" applyFont="1" applyFill="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8" fillId="2" borderId="39" xfId="0" applyFont="1" applyFill="1" applyBorder="1" applyAlignment="1" applyProtection="1">
      <alignment horizontal="left" vertical="top" wrapText="1"/>
      <protection locked="0"/>
    </xf>
    <xf numFmtId="0" fontId="8" fillId="2" borderId="40"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9" fillId="0" borderId="0" xfId="0" applyFont="1" applyAlignment="1">
      <alignment vertical="center" wrapText="1"/>
    </xf>
    <xf numFmtId="0" fontId="9" fillId="0" borderId="1" xfId="0" applyFont="1" applyBorder="1" applyAlignment="1">
      <alignment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8" xfId="0" applyBorder="1" applyAlignment="1">
      <alignment horizontal="center" vertical="center" wrapText="1"/>
    </xf>
    <xf numFmtId="0" fontId="7" fillId="0" borderId="0" xfId="0" applyFont="1" applyAlignment="1" applyProtection="1">
      <alignment horizontal="right" vertical="center" shrinkToFit="1"/>
      <protection hidden="1"/>
    </xf>
    <xf numFmtId="0" fontId="25" fillId="3" borderId="33" xfId="0" applyFont="1" applyFill="1" applyBorder="1" applyAlignment="1" applyProtection="1">
      <alignment horizontal="right" vertical="center"/>
      <protection hidden="1"/>
    </xf>
    <xf numFmtId="0" fontId="25" fillId="3" borderId="58" xfId="0" applyFont="1" applyFill="1" applyBorder="1" applyAlignment="1" applyProtection="1">
      <alignment horizontal="right" vertical="center"/>
      <protection hidden="1"/>
    </xf>
    <xf numFmtId="0" fontId="8" fillId="3" borderId="50" xfId="0" applyFont="1" applyFill="1" applyBorder="1" applyAlignment="1">
      <alignment horizontal="left" vertical="top" wrapText="1"/>
    </xf>
    <xf numFmtId="0" fontId="8" fillId="3" borderId="5" xfId="0" applyFont="1" applyFill="1" applyBorder="1" applyAlignment="1">
      <alignment horizontal="left" vertical="top"/>
    </xf>
    <xf numFmtId="0" fontId="0" fillId="0" borderId="5" xfId="0" applyBorder="1">
      <alignment vertical="center"/>
    </xf>
    <xf numFmtId="0" fontId="0" fillId="0" borderId="16" xfId="0" applyBorder="1">
      <alignment vertical="center"/>
    </xf>
    <xf numFmtId="0" fontId="25" fillId="3" borderId="6" xfId="0" applyFont="1" applyFill="1" applyBorder="1" applyAlignment="1" applyProtection="1">
      <alignment horizontal="right" vertical="center" shrinkToFit="1"/>
      <protection hidden="1"/>
    </xf>
    <xf numFmtId="0" fontId="0" fillId="0" borderId="21" xfId="0" applyBorder="1" applyAlignment="1">
      <alignment horizontal="right" vertical="center" shrinkToFit="1"/>
    </xf>
    <xf numFmtId="0" fontId="8" fillId="2" borderId="24"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25" fillId="3" borderId="6" xfId="0" applyFont="1" applyFill="1" applyBorder="1" applyAlignment="1" applyProtection="1">
      <alignment horizontal="right" vertical="center"/>
      <protection hidden="1"/>
    </xf>
    <xf numFmtId="0" fontId="0" fillId="0" borderId="21" xfId="0" applyBorder="1" applyAlignment="1">
      <alignment horizontal="right" vertical="center"/>
    </xf>
    <xf numFmtId="0" fontId="8" fillId="2" borderId="68" xfId="0" applyFont="1" applyFill="1" applyBorder="1" applyAlignment="1" applyProtection="1">
      <alignment horizontal="left" vertical="top" wrapText="1"/>
      <protection locked="0"/>
    </xf>
    <xf numFmtId="0" fontId="8" fillId="2" borderId="69" xfId="0" applyFont="1" applyFill="1" applyBorder="1" applyAlignment="1" applyProtection="1">
      <alignment horizontal="left" vertical="top" wrapText="1"/>
      <protection locked="0"/>
    </xf>
    <xf numFmtId="0" fontId="8" fillId="2" borderId="70"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8" fillId="2" borderId="43" xfId="0" applyFont="1" applyFill="1" applyBorder="1" applyAlignment="1" applyProtection="1">
      <alignment horizontal="left" vertical="top" wrapText="1"/>
      <protection locked="0"/>
    </xf>
    <xf numFmtId="0" fontId="8" fillId="2" borderId="66" xfId="0" applyFont="1" applyFill="1" applyBorder="1" applyAlignment="1" applyProtection="1">
      <alignment horizontal="left" vertical="top" wrapText="1"/>
      <protection locked="0"/>
    </xf>
    <xf numFmtId="0" fontId="3" fillId="0" borderId="52" xfId="0" applyFont="1" applyBorder="1" applyAlignment="1">
      <alignment horizontal="center" vertical="center"/>
    </xf>
    <xf numFmtId="0" fontId="3" fillId="0" borderId="23"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21"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56" xfId="0" applyFont="1" applyBorder="1" applyAlignment="1">
      <alignment horizontal="center" vertical="top"/>
    </xf>
    <xf numFmtId="0" fontId="8" fillId="3" borderId="24"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21" xfId="0" applyFont="1" applyFill="1" applyBorder="1" applyAlignment="1">
      <alignment horizontal="left" vertical="top" wrapText="1"/>
    </xf>
    <xf numFmtId="0" fontId="13" fillId="2" borderId="10"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8" fillId="2" borderId="31"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59" xfId="0" applyFont="1" applyFill="1" applyBorder="1" applyAlignment="1" applyProtection="1">
      <alignment horizontal="left" vertical="top" wrapText="1"/>
      <protection locked="0"/>
    </xf>
    <xf numFmtId="0" fontId="13" fillId="2" borderId="31"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3" fillId="2" borderId="59" xfId="0" applyFont="1" applyFill="1" applyBorder="1" applyAlignment="1" applyProtection="1">
      <alignment vertical="center" wrapText="1"/>
      <protection locked="0"/>
    </xf>
    <xf numFmtId="0" fontId="8" fillId="2" borderId="36" xfId="0" applyFont="1" applyFill="1" applyBorder="1" applyAlignment="1" applyProtection="1">
      <alignment horizontal="left" vertical="top" wrapText="1"/>
      <protection locked="0"/>
    </xf>
    <xf numFmtId="0" fontId="8" fillId="2" borderId="57" xfId="0" applyFont="1" applyFill="1" applyBorder="1" applyAlignment="1" applyProtection="1">
      <alignment horizontal="left" vertical="top" wrapText="1"/>
      <protection locked="0"/>
    </xf>
    <xf numFmtId="0" fontId="8" fillId="2" borderId="64" xfId="0" applyFont="1" applyFill="1" applyBorder="1" applyAlignment="1" applyProtection="1">
      <alignment horizontal="left" vertical="top" wrapText="1"/>
      <protection locked="0"/>
    </xf>
    <xf numFmtId="0" fontId="8" fillId="2" borderId="65" xfId="0" applyFont="1" applyFill="1" applyBorder="1" applyAlignment="1" applyProtection="1">
      <alignment horizontal="left" vertical="top" wrapText="1"/>
      <protection locked="0"/>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21" xfId="0" applyFont="1" applyBorder="1" applyAlignment="1">
      <alignment horizontal="center" vertical="top" wrapText="1"/>
    </xf>
    <xf numFmtId="0" fontId="8" fillId="0" borderId="7" xfId="0" applyFont="1" applyBorder="1" applyAlignment="1">
      <alignment horizontal="left" vertical="top" wrapText="1"/>
    </xf>
    <xf numFmtId="0" fontId="1" fillId="3" borderId="60" xfId="0" applyFont="1" applyFill="1" applyBorder="1" applyAlignment="1">
      <alignment horizontal="center" vertical="center"/>
    </xf>
    <xf numFmtId="0" fontId="1" fillId="3" borderId="26" xfId="0" applyFont="1" applyFill="1" applyBorder="1" applyAlignment="1">
      <alignment horizontal="center" vertical="center"/>
    </xf>
    <xf numFmtId="0" fontId="25" fillId="3" borderId="26" xfId="0" applyFont="1" applyFill="1" applyBorder="1" applyAlignment="1" applyProtection="1">
      <alignment horizontal="right" vertical="center" shrinkToFit="1"/>
      <protection hidden="1"/>
    </xf>
    <xf numFmtId="0" fontId="25" fillId="3" borderId="56" xfId="0" applyFont="1" applyFill="1" applyBorder="1" applyAlignment="1" applyProtection="1">
      <alignment horizontal="right" vertical="center" shrinkToFit="1"/>
      <protection hidden="1"/>
    </xf>
    <xf numFmtId="0" fontId="23" fillId="3" borderId="6" xfId="0" applyFont="1" applyFill="1" applyBorder="1" applyAlignment="1">
      <alignment horizontal="center" vertical="center" wrapText="1"/>
    </xf>
    <xf numFmtId="0" fontId="25" fillId="3" borderId="33" xfId="0" applyFont="1" applyFill="1" applyBorder="1" applyAlignment="1" applyProtection="1">
      <alignment horizontal="right" vertical="center" wrapText="1"/>
      <protection hidden="1"/>
    </xf>
    <xf numFmtId="0" fontId="25" fillId="3" borderId="58" xfId="0" applyFont="1" applyFill="1" applyBorder="1" applyAlignment="1" applyProtection="1">
      <alignment horizontal="right" vertical="center" wrapText="1"/>
      <protection hidden="1"/>
    </xf>
    <xf numFmtId="0" fontId="23" fillId="3" borderId="5" xfId="0" applyFont="1" applyFill="1" applyBorder="1" applyAlignment="1" applyProtection="1">
      <alignment horizontal="right" vertical="center" wrapText="1"/>
      <protection hidden="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8" fillId="3" borderId="71" xfId="0" applyFont="1" applyFill="1" applyBorder="1" applyAlignment="1">
      <alignment horizontal="left" vertical="top" wrapText="1"/>
    </xf>
    <xf numFmtId="0" fontId="8" fillId="3" borderId="72" xfId="0" applyFont="1" applyFill="1" applyBorder="1" applyAlignment="1">
      <alignment horizontal="left" vertical="top" wrapText="1"/>
    </xf>
    <xf numFmtId="0" fontId="23" fillId="3" borderId="72" xfId="0" applyFont="1" applyFill="1" applyBorder="1" applyAlignment="1">
      <alignment horizontal="center" vertical="center" wrapText="1"/>
    </xf>
    <xf numFmtId="0" fontId="1" fillId="3" borderId="42" xfId="3" applyFill="1" applyBorder="1" applyAlignment="1">
      <alignment horizontal="left" vertical="center"/>
    </xf>
    <xf numFmtId="0" fontId="1" fillId="3" borderId="43" xfId="3" applyFill="1" applyBorder="1" applyAlignment="1">
      <alignment horizontal="left" vertical="center"/>
    </xf>
    <xf numFmtId="0" fontId="1" fillId="3" borderId="44" xfId="3" applyFill="1" applyBorder="1" applyAlignment="1">
      <alignment horizontal="left" vertical="center"/>
    </xf>
    <xf numFmtId="0" fontId="8" fillId="2" borderId="42" xfId="3" applyFont="1" applyFill="1" applyBorder="1" applyAlignment="1" applyProtection="1">
      <alignment horizontal="left" vertical="top" wrapText="1" shrinkToFit="1"/>
      <protection locked="0"/>
    </xf>
    <xf numFmtId="0" fontId="8" fillId="2" borderId="43" xfId="3" applyFont="1" applyFill="1" applyBorder="1" applyAlignment="1" applyProtection="1">
      <alignment horizontal="left" vertical="top" wrapText="1" shrinkToFit="1"/>
      <protection locked="0"/>
    </xf>
    <xf numFmtId="0" fontId="8" fillId="2" borderId="44" xfId="3" applyFont="1" applyFill="1" applyBorder="1" applyAlignment="1" applyProtection="1">
      <alignment horizontal="left" vertical="top" wrapText="1" shrinkToFit="1"/>
      <protection locked="0"/>
    </xf>
    <xf numFmtId="0" fontId="1" fillId="2" borderId="27" xfId="3" applyFill="1" applyBorder="1" applyAlignment="1" applyProtection="1">
      <alignment horizontal="center" vertical="center"/>
      <protection hidden="1"/>
    </xf>
    <xf numFmtId="0" fontId="1" fillId="2" borderId="28" xfId="3" applyFill="1" applyBorder="1" applyAlignment="1" applyProtection="1">
      <alignment horizontal="center" vertical="center"/>
      <protection hidden="1"/>
    </xf>
    <xf numFmtId="0" fontId="1" fillId="2" borderId="45" xfId="3" applyFill="1" applyBorder="1" applyAlignment="1" applyProtection="1">
      <alignment horizontal="center" vertical="center"/>
      <protection hidden="1"/>
    </xf>
    <xf numFmtId="0" fontId="13" fillId="3" borderId="46" xfId="3" applyFont="1" applyFill="1" applyBorder="1" applyAlignment="1" applyProtection="1">
      <alignment horizontal="left" vertical="top" wrapText="1" shrinkToFit="1"/>
      <protection hidden="1"/>
    </xf>
    <xf numFmtId="0" fontId="13" fillId="3" borderId="28" xfId="3" applyFont="1" applyFill="1" applyBorder="1" applyAlignment="1" applyProtection="1">
      <alignment horizontal="left" vertical="top" wrapText="1" shrinkToFit="1"/>
      <protection hidden="1"/>
    </xf>
    <xf numFmtId="0" fontId="13" fillId="3" borderId="29" xfId="3" applyFont="1" applyFill="1" applyBorder="1" applyAlignment="1" applyProtection="1">
      <alignment horizontal="left" vertical="top" wrapText="1" shrinkToFit="1"/>
      <protection hidden="1"/>
    </xf>
    <xf numFmtId="0" fontId="1" fillId="3" borderId="47" xfId="3" applyFill="1" applyBorder="1" applyAlignment="1">
      <alignment horizontal="left" vertical="center"/>
    </xf>
    <xf numFmtId="0" fontId="1" fillId="3" borderId="48" xfId="3" applyFill="1" applyBorder="1" applyAlignment="1">
      <alignment horizontal="left" vertical="center"/>
    </xf>
    <xf numFmtId="0" fontId="25" fillId="3" borderId="48" xfId="3" applyFont="1" applyFill="1" applyBorder="1" applyAlignment="1" applyProtection="1">
      <alignment horizontal="right" vertical="center" shrinkToFit="1"/>
      <protection hidden="1"/>
    </xf>
    <xf numFmtId="0" fontId="25" fillId="3" borderId="49" xfId="3" applyFont="1" applyFill="1" applyBorder="1" applyAlignment="1" applyProtection="1">
      <alignment horizontal="right" vertical="center" shrinkToFit="1"/>
      <protection hidden="1"/>
    </xf>
    <xf numFmtId="0" fontId="1" fillId="3" borderId="50" xfId="3" applyFill="1" applyBorder="1" applyAlignment="1">
      <alignment horizontal="left" vertical="center"/>
    </xf>
    <xf numFmtId="0" fontId="1" fillId="3" borderId="5" xfId="3" applyFill="1" applyBorder="1" applyAlignment="1">
      <alignment horizontal="left" vertical="center"/>
    </xf>
    <xf numFmtId="0" fontId="1" fillId="3" borderId="5" xfId="3" applyFill="1" applyBorder="1"/>
    <xf numFmtId="0" fontId="1" fillId="3" borderId="51" xfId="3" applyFill="1" applyBorder="1"/>
    <xf numFmtId="0" fontId="8" fillId="2" borderId="5" xfId="3" applyFont="1" applyFill="1" applyBorder="1" applyAlignment="1" applyProtection="1">
      <alignment horizontal="left" vertical="center" wrapText="1"/>
      <protection locked="0"/>
    </xf>
    <xf numFmtId="0" fontId="8" fillId="2" borderId="51" xfId="3" applyFont="1" applyFill="1" applyBorder="1" applyAlignment="1" applyProtection="1">
      <alignment horizontal="left" vertical="center" wrapText="1"/>
      <protection locked="0"/>
    </xf>
    <xf numFmtId="0" fontId="0" fillId="0" borderId="4" xfId="0" applyBorder="1" applyAlignment="1">
      <alignment horizontal="center" vertical="center"/>
    </xf>
    <xf numFmtId="0" fontId="0" fillId="0" borderId="37" xfId="0" applyBorder="1" applyAlignment="1">
      <alignment horizontal="center" vertical="center"/>
    </xf>
    <xf numFmtId="0" fontId="4" fillId="2" borderId="3"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0" borderId="5" xfId="0" applyFont="1" applyBorder="1" applyAlignment="1" applyProtection="1">
      <alignment horizontal="right" vertical="center" shrinkToFit="1"/>
      <protection hidden="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49" fontId="10" fillId="0" borderId="0" xfId="0" applyNumberFormat="1" applyFont="1">
      <alignment vertical="center"/>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21">
    <dxf>
      <fill>
        <patternFill>
          <fgColor indexed="64"/>
          <bgColor theme="0" tint="-0.34998626667073579"/>
        </patternFill>
      </fill>
    </dxf>
    <dxf>
      <fill>
        <patternFill>
          <fgColor indexed="64"/>
          <bgColor theme="0" tint="-0.34998626667073579"/>
        </patternFill>
      </fill>
    </dxf>
    <dxf>
      <fill>
        <patternFill>
          <fgColor indexed="64"/>
          <bgColor theme="0" tint="-0.34998626667073579"/>
        </patternFill>
      </fill>
    </dxf>
    <dxf>
      <fill>
        <patternFill>
          <fgColor indexed="64"/>
          <bgColor theme="0" tint="-0.34998626667073579"/>
        </patternFill>
      </fill>
    </dxf>
    <dxf>
      <fill>
        <patternFill>
          <fgColor indexed="64"/>
          <bgColor theme="0" tint="-0.34998626667073579"/>
        </patternFill>
      </fill>
    </dxf>
    <dxf>
      <fill>
        <patternFill>
          <fgColor indexed="64"/>
          <bgColor theme="0" tint="-0.34998626667073579"/>
        </patternFill>
      </fill>
    </dxf>
    <dxf>
      <fill>
        <patternFill>
          <fgColor indexed="64"/>
          <bgColor theme="0" tint="-0.34998626667073579"/>
        </patternFill>
      </fill>
    </dxf>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fmlaLink="S21" lockText="1" noThreeD="1"/>
</file>

<file path=xl/ctrlProps/ctrlProp100.xml><?xml version="1.0" encoding="utf-8"?>
<formControlPr xmlns="http://schemas.microsoft.com/office/spreadsheetml/2009/9/main" objectType="Radio" firstButton="1" fmlaLink="$I$57" noThreeD="1"/>
</file>

<file path=xl/ctrlProps/ctrlProp101.xml><?xml version="1.0" encoding="utf-8"?>
<formControlPr xmlns="http://schemas.microsoft.com/office/spreadsheetml/2009/9/main" objectType="Radio" noThreeD="1"/>
</file>

<file path=xl/ctrlProps/ctrlProp102.xml><?xml version="1.0" encoding="utf-8"?>
<formControlPr xmlns="http://schemas.microsoft.com/office/spreadsheetml/2009/9/main" objectType="Radio"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fmlaLink="$I$72" noThreeD="1"/>
</file>

<file path=xl/ctrlProps/ctrlProp105.xml><?xml version="1.0" encoding="utf-8"?>
<formControlPr xmlns="http://schemas.microsoft.com/office/spreadsheetml/2009/9/main" objectType="Radio" noThreeD="1"/>
</file>

<file path=xl/ctrlProps/ctrlProp106.xml><?xml version="1.0" encoding="utf-8"?>
<formControlPr xmlns="http://schemas.microsoft.com/office/spreadsheetml/2009/9/main" objectType="Radio"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fmlaLink="$I$73"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CheckBox" fmlaLink="T21" lockText="1" noThreeD="1"/>
</file>

<file path=xl/ctrlProps/ctrlProp110.xml><?xml version="1.0" encoding="utf-8"?>
<formControlPr xmlns="http://schemas.microsoft.com/office/spreadsheetml/2009/9/main" objectType="Radio"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I$79" noThreeD="1"/>
</file>

<file path=xl/ctrlProps/ctrlProp113.xml><?xml version="1.0" encoding="utf-8"?>
<formControlPr xmlns="http://schemas.microsoft.com/office/spreadsheetml/2009/9/main" objectType="Radio" noThreeD="1"/>
</file>

<file path=xl/ctrlProps/ctrlProp114.xml><?xml version="1.0" encoding="utf-8"?>
<formControlPr xmlns="http://schemas.microsoft.com/office/spreadsheetml/2009/9/main" objectType="Radio"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I$80" noThreeD="1"/>
</file>

<file path=xl/ctrlProps/ctrlProp117.xml><?xml version="1.0" encoding="utf-8"?>
<formControlPr xmlns="http://schemas.microsoft.com/office/spreadsheetml/2009/9/main" objectType="Radio" noThreeD="1"/>
</file>

<file path=xl/ctrlProps/ctrlProp118.xml><?xml version="1.0" encoding="utf-8"?>
<formControlPr xmlns="http://schemas.microsoft.com/office/spreadsheetml/2009/9/main" objectType="Radio"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firstButton="1" fmlaLink="$I$84" noThreeD="1"/>
</file>

<file path=xl/ctrlProps/ctrlProp121.xml><?xml version="1.0" encoding="utf-8"?>
<formControlPr xmlns="http://schemas.microsoft.com/office/spreadsheetml/2009/9/main" objectType="Radio" noThreeD="1"/>
</file>

<file path=xl/ctrlProps/ctrlProp122.xml><?xml version="1.0" encoding="utf-8"?>
<formControlPr xmlns="http://schemas.microsoft.com/office/spreadsheetml/2009/9/main" objectType="Radio"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I$85" noThreeD="1"/>
</file>

<file path=xl/ctrlProps/ctrlProp125.xml><?xml version="1.0" encoding="utf-8"?>
<formControlPr xmlns="http://schemas.microsoft.com/office/spreadsheetml/2009/9/main" objectType="Radio" noThreeD="1"/>
</file>

<file path=xl/ctrlProps/ctrlProp126.xml><?xml version="1.0" encoding="utf-8"?>
<formControlPr xmlns="http://schemas.microsoft.com/office/spreadsheetml/2009/9/main" objectType="Radio"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I$91" noThreeD="1"/>
</file>

<file path=xl/ctrlProps/ctrlProp129.xml><?xml version="1.0" encoding="utf-8"?>
<formControlPr xmlns="http://schemas.microsoft.com/office/spreadsheetml/2009/9/main" objectType="Radio" noThreeD="1"/>
</file>

<file path=xl/ctrlProps/ctrlProp13.xml><?xml version="1.0" encoding="utf-8"?>
<formControlPr xmlns="http://schemas.microsoft.com/office/spreadsheetml/2009/9/main" objectType="CheckBox" fmlaLink="S18" lockText="1" noThreeD="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fmlaLink="$I$92" noThreeD="1"/>
</file>

<file path=xl/ctrlProps/ctrlProp133.xml><?xml version="1.0" encoding="utf-8"?>
<formControlPr xmlns="http://schemas.microsoft.com/office/spreadsheetml/2009/9/main" objectType="Radio" noThreeD="1"/>
</file>

<file path=xl/ctrlProps/ctrlProp134.xml><?xml version="1.0" encoding="utf-8"?>
<formControlPr xmlns="http://schemas.microsoft.com/office/spreadsheetml/2009/9/main" objectType="Radio"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I$96" noThreeD="1"/>
</file>

<file path=xl/ctrlProps/ctrlProp137.xml><?xml version="1.0" encoding="utf-8"?>
<formControlPr xmlns="http://schemas.microsoft.com/office/spreadsheetml/2009/9/main" objectType="Radio" noThreeD="1"/>
</file>

<file path=xl/ctrlProps/ctrlProp138.xml><?xml version="1.0" encoding="utf-8"?>
<formControlPr xmlns="http://schemas.microsoft.com/office/spreadsheetml/2009/9/main" objectType="Radio"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T18" lockText="1" noThreeD="1"/>
</file>

<file path=xl/ctrlProps/ctrlProp140.xml><?xml version="1.0" encoding="utf-8"?>
<formControlPr xmlns="http://schemas.microsoft.com/office/spreadsheetml/2009/9/main" objectType="Radio" firstButton="1" fmlaLink="$I$97" noThreeD="1"/>
</file>

<file path=xl/ctrlProps/ctrlProp141.xml><?xml version="1.0" encoding="utf-8"?>
<formControlPr xmlns="http://schemas.microsoft.com/office/spreadsheetml/2009/9/main" objectType="Radio"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fmlaLink="$I$98" noThreeD="1"/>
</file>

<file path=xl/ctrlProps/ctrlProp145.xml><?xml version="1.0" encoding="utf-8"?>
<formControlPr xmlns="http://schemas.microsoft.com/office/spreadsheetml/2009/9/main" objectType="Radio" noThreeD="1"/>
</file>

<file path=xl/ctrlProps/ctrlProp146.xml><?xml version="1.0" encoding="utf-8"?>
<formControlPr xmlns="http://schemas.microsoft.com/office/spreadsheetml/2009/9/main" objectType="Radio"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fmlaLink="$I$113" noThreeD="1"/>
</file>

<file path=xl/ctrlProps/ctrlProp149.xml><?xml version="1.0" encoding="utf-8"?>
<formControlPr xmlns="http://schemas.microsoft.com/office/spreadsheetml/2009/9/main" objectType="Radio"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I$114" noThreeD="1"/>
</file>

<file path=xl/ctrlProps/ctrlProp153.xml><?xml version="1.0" encoding="utf-8"?>
<formControlPr xmlns="http://schemas.microsoft.com/office/spreadsheetml/2009/9/main" objectType="Radio" noThreeD="1"/>
</file>

<file path=xl/ctrlProps/ctrlProp154.xml><?xml version="1.0" encoding="utf-8"?>
<formControlPr xmlns="http://schemas.microsoft.com/office/spreadsheetml/2009/9/main" objectType="Radio"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fmlaLink="$I$115" noThreeD="1"/>
</file>

<file path=xl/ctrlProps/ctrlProp157.xml><?xml version="1.0" encoding="utf-8"?>
<formControlPr xmlns="http://schemas.microsoft.com/office/spreadsheetml/2009/9/main" objectType="Radio" noThreeD="1"/>
</file>

<file path=xl/ctrlProps/ctrlProp158.xml><?xml version="1.0" encoding="utf-8"?>
<formControlPr xmlns="http://schemas.microsoft.com/office/spreadsheetml/2009/9/main" objectType="Radio"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fmlaLink="S19" lockText="1" noThreeD="1"/>
</file>

<file path=xl/ctrlProps/ctrlProp160.xml><?xml version="1.0" encoding="utf-8"?>
<formControlPr xmlns="http://schemas.microsoft.com/office/spreadsheetml/2009/9/main" objectType="Radio" firstButton="1" fmlaLink="$I$116" noThreeD="1"/>
</file>

<file path=xl/ctrlProps/ctrlProp161.xml><?xml version="1.0" encoding="utf-8"?>
<formControlPr xmlns="http://schemas.microsoft.com/office/spreadsheetml/2009/9/main" objectType="Radio" noThreeD="1"/>
</file>

<file path=xl/ctrlProps/ctrlProp162.xml><?xml version="1.0" encoding="utf-8"?>
<formControlPr xmlns="http://schemas.microsoft.com/office/spreadsheetml/2009/9/main" objectType="Radio"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firstButton="1" fmlaLink="$I$117" noThreeD="1"/>
</file>

<file path=xl/ctrlProps/ctrlProp165.xml><?xml version="1.0" encoding="utf-8"?>
<formControlPr xmlns="http://schemas.microsoft.com/office/spreadsheetml/2009/9/main" objectType="Radio" noThreeD="1"/>
</file>

<file path=xl/ctrlProps/ctrlProp166.xml><?xml version="1.0" encoding="utf-8"?>
<formControlPr xmlns="http://schemas.microsoft.com/office/spreadsheetml/2009/9/main" objectType="Radio"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firstButton="1" fmlaLink="$I$123" noThreeD="1"/>
</file>

<file path=xl/ctrlProps/ctrlProp169.xml><?xml version="1.0" encoding="utf-8"?>
<formControlPr xmlns="http://schemas.microsoft.com/office/spreadsheetml/2009/9/main" objectType="Radio" noThreeD="1"/>
</file>

<file path=xl/ctrlProps/ctrlProp17.xml><?xml version="1.0" encoding="utf-8"?>
<formControlPr xmlns="http://schemas.microsoft.com/office/spreadsheetml/2009/9/main" objectType="CheckBox" fmlaLink="T19" lockText="1" noThreeD="1"/>
</file>

<file path=xl/ctrlProps/ctrlProp170.xml><?xml version="1.0" encoding="utf-8"?>
<formControlPr xmlns="http://schemas.microsoft.com/office/spreadsheetml/2009/9/main" objectType="Radio"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fmlaLink="$I$124" noThreeD="1"/>
</file>

<file path=xl/ctrlProps/ctrlProp173.xml><?xml version="1.0" encoding="utf-8"?>
<formControlPr xmlns="http://schemas.microsoft.com/office/spreadsheetml/2009/9/main" objectType="Radio" noThreeD="1"/>
</file>

<file path=xl/ctrlProps/ctrlProp174.xml><?xml version="1.0" encoding="utf-8"?>
<formControlPr xmlns="http://schemas.microsoft.com/office/spreadsheetml/2009/9/main" objectType="Radio"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I$125" noThreeD="1"/>
</file>

<file path=xl/ctrlProps/ctrlProp177.xml><?xml version="1.0" encoding="utf-8"?>
<formControlPr xmlns="http://schemas.microsoft.com/office/spreadsheetml/2009/9/main" objectType="Radio"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firstButton="1" fmlaLink="$I$126" noThreeD="1"/>
</file>

<file path=xl/ctrlProps/ctrlProp181.xml><?xml version="1.0" encoding="utf-8"?>
<formControlPr xmlns="http://schemas.microsoft.com/office/spreadsheetml/2009/9/main" objectType="Radio" noThreeD="1"/>
</file>

<file path=xl/ctrlProps/ctrlProp182.xml><?xml version="1.0" encoding="utf-8"?>
<formControlPr xmlns="http://schemas.microsoft.com/office/spreadsheetml/2009/9/main" objectType="Radio"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firstButton="1" fmlaLink="$I$141" noThreeD="1"/>
</file>

<file path=xl/ctrlProps/ctrlProp185.xml><?xml version="1.0" encoding="utf-8"?>
<formControlPr xmlns="http://schemas.microsoft.com/office/spreadsheetml/2009/9/main" objectType="Radio" noThreeD="1"/>
</file>

<file path=xl/ctrlProps/ctrlProp186.xml><?xml version="1.0" encoding="utf-8"?>
<formControlPr xmlns="http://schemas.microsoft.com/office/spreadsheetml/2009/9/main" objectType="Radio"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Radio" firstButton="1" fmlaLink="$I$142" noThreeD="1"/>
</file>

<file path=xl/ctrlProps/ctrlProp189.xml><?xml version="1.0" encoding="utf-8"?>
<formControlPr xmlns="http://schemas.microsoft.com/office/spreadsheetml/2009/9/main" objectType="Radio" noThreeD="1"/>
</file>

<file path=xl/ctrlProps/ctrlProp19.xml><?xml version="1.0" encoding="utf-8"?>
<formControlPr xmlns="http://schemas.microsoft.com/office/spreadsheetml/2009/9/main" objectType="CheckBox" fmlaLink="S20" lockText="1" noThreeD="1"/>
</file>

<file path=xl/ctrlProps/ctrlProp190.xml><?xml version="1.0" encoding="utf-8"?>
<formControlPr xmlns="http://schemas.microsoft.com/office/spreadsheetml/2009/9/main" objectType="Radio"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Radio" firstButton="1" fmlaLink="$I$146" noThreeD="1"/>
</file>

<file path=xl/ctrlProps/ctrlProp193.xml><?xml version="1.0" encoding="utf-8"?>
<formControlPr xmlns="http://schemas.microsoft.com/office/spreadsheetml/2009/9/main" objectType="Radio" noThreeD="1"/>
</file>

<file path=xl/ctrlProps/ctrlProp194.xml><?xml version="1.0" encoding="utf-8"?>
<formControlPr xmlns="http://schemas.microsoft.com/office/spreadsheetml/2009/9/main" objectType="Radio"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firstButton="1" fmlaLink="$I$147" noThreeD="1"/>
</file>

<file path=xl/ctrlProps/ctrlProp197.xml><?xml version="1.0" encoding="utf-8"?>
<formControlPr xmlns="http://schemas.microsoft.com/office/spreadsheetml/2009/9/main" objectType="Radio" noThreeD="1"/>
</file>

<file path=xl/ctrlProps/ctrlProp198.xml><?xml version="1.0" encoding="utf-8"?>
<formControlPr xmlns="http://schemas.microsoft.com/office/spreadsheetml/2009/9/main" objectType="Radio"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T20" lockText="1" noThreeD="1"/>
</file>

<file path=xl/ctrlProps/ctrlProp200.xml><?xml version="1.0" encoding="utf-8"?>
<formControlPr xmlns="http://schemas.microsoft.com/office/spreadsheetml/2009/9/main" objectType="Radio" firstButton="1" fmlaLink="$I$151" noThreeD="1"/>
</file>

<file path=xl/ctrlProps/ctrlProp201.xml><?xml version="1.0" encoding="utf-8"?>
<formControlPr xmlns="http://schemas.microsoft.com/office/spreadsheetml/2009/9/main" objectType="Radio" noThreeD="1"/>
</file>

<file path=xl/ctrlProps/ctrlProp202.xml><?xml version="1.0" encoding="utf-8"?>
<formControlPr xmlns="http://schemas.microsoft.com/office/spreadsheetml/2009/9/main" objectType="Radio"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Radio" firstButton="1" fmlaLink="$I$152" noThreeD="1"/>
</file>

<file path=xl/ctrlProps/ctrlProp205.xml><?xml version="1.0" encoding="utf-8"?>
<formControlPr xmlns="http://schemas.microsoft.com/office/spreadsheetml/2009/9/main" objectType="Radio" noThreeD="1"/>
</file>

<file path=xl/ctrlProps/ctrlProp206.xml><?xml version="1.0" encoding="utf-8"?>
<formControlPr xmlns="http://schemas.microsoft.com/office/spreadsheetml/2009/9/main" objectType="Radio"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firstButton="1" fmlaLink="$I$153" noThreeD="1"/>
</file>

<file path=xl/ctrlProps/ctrlProp209.xml><?xml version="1.0" encoding="utf-8"?>
<formControlPr xmlns="http://schemas.microsoft.com/office/spreadsheetml/2009/9/main" objectType="Radio"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Radio"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firstButton="1" fmlaLink="$I$154" noThreeD="1"/>
</file>

<file path=xl/ctrlProps/ctrlProp213.xml><?xml version="1.0" encoding="utf-8"?>
<formControlPr xmlns="http://schemas.microsoft.com/office/spreadsheetml/2009/9/main" objectType="Radio"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firstButton="1" fmlaLink="$I$158" noThreeD="1"/>
</file>

<file path=xl/ctrlProps/ctrlProp217.xml><?xml version="1.0" encoding="utf-8"?>
<formControlPr xmlns="http://schemas.microsoft.com/office/spreadsheetml/2009/9/main" objectType="Radio" noThreeD="1"/>
</file>

<file path=xl/ctrlProps/ctrlProp218.xml><?xml version="1.0" encoding="utf-8"?>
<formControlPr xmlns="http://schemas.microsoft.com/office/spreadsheetml/2009/9/main" objectType="Radio"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S17" lockText="1" noThreeD="1"/>
</file>

<file path=xl/ctrlProps/ctrlProp220.xml><?xml version="1.0" encoding="utf-8"?>
<formControlPr xmlns="http://schemas.microsoft.com/office/spreadsheetml/2009/9/main" objectType="Radio" firstButton="1" fmlaLink="$I$159" noThreeD="1"/>
</file>

<file path=xl/ctrlProps/ctrlProp221.xml><?xml version="1.0" encoding="utf-8"?>
<formControlPr xmlns="http://schemas.microsoft.com/office/spreadsheetml/2009/9/main" objectType="Radio" noThreeD="1"/>
</file>

<file path=xl/ctrlProps/ctrlProp222.xml><?xml version="1.0" encoding="utf-8"?>
<formControlPr xmlns="http://schemas.microsoft.com/office/spreadsheetml/2009/9/main" objectType="Radio"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Radio" firstButton="1" fmlaLink="$I$160" noThreeD="1"/>
</file>

<file path=xl/ctrlProps/ctrlProp225.xml><?xml version="1.0" encoding="utf-8"?>
<formControlPr xmlns="http://schemas.microsoft.com/office/spreadsheetml/2009/9/main" objectType="Radio" noThreeD="1"/>
</file>

<file path=xl/ctrlProps/ctrlProp226.xml><?xml version="1.0" encoding="utf-8"?>
<formControlPr xmlns="http://schemas.microsoft.com/office/spreadsheetml/2009/9/main" objectType="Radio"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Radio" firstButton="1" fmlaLink="$I$161" noThreeD="1"/>
</file>

<file path=xl/ctrlProps/ctrlProp229.xml><?xml version="1.0" encoding="utf-8"?>
<formControlPr xmlns="http://schemas.microsoft.com/office/spreadsheetml/2009/9/main" objectType="Radio" noThreeD="1"/>
</file>

<file path=xl/ctrlProps/ctrlProp23.xml><?xml version="1.0" encoding="utf-8"?>
<formControlPr xmlns="http://schemas.microsoft.com/office/spreadsheetml/2009/9/main" objectType="CheckBox" fmlaLink="T17" lockText="1" noThreeD="1"/>
</file>

<file path=xl/ctrlProps/ctrlProp230.xml><?xml version="1.0" encoding="utf-8"?>
<formControlPr xmlns="http://schemas.microsoft.com/office/spreadsheetml/2009/9/main" objectType="Radio"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Radio" firstButton="1" fmlaLink="$I$167" noThreeD="1"/>
</file>

<file path=xl/ctrlProps/ctrlProp233.xml><?xml version="1.0" encoding="utf-8"?>
<formControlPr xmlns="http://schemas.microsoft.com/office/spreadsheetml/2009/9/main" objectType="Radio" noThreeD="1"/>
</file>

<file path=xl/ctrlProps/ctrlProp234.xml><?xml version="1.0" encoding="utf-8"?>
<formControlPr xmlns="http://schemas.microsoft.com/office/spreadsheetml/2009/9/main" objectType="Radio"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Radio" firstButton="1" fmlaLink="$I$168" noThreeD="1"/>
</file>

<file path=xl/ctrlProps/ctrlProp237.xml><?xml version="1.0" encoding="utf-8"?>
<formControlPr xmlns="http://schemas.microsoft.com/office/spreadsheetml/2009/9/main" objectType="Radio" noThreeD="1"/>
</file>

<file path=xl/ctrlProps/ctrlProp238.xml><?xml version="1.0" encoding="utf-8"?>
<formControlPr xmlns="http://schemas.microsoft.com/office/spreadsheetml/2009/9/main" objectType="Radio"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firstButton="1" fmlaLink="$I$169" noThreeD="1"/>
</file>

<file path=xl/ctrlProps/ctrlProp241.xml><?xml version="1.0" encoding="utf-8"?>
<formControlPr xmlns="http://schemas.microsoft.com/office/spreadsheetml/2009/9/main" objectType="Radio" noThreeD="1"/>
</file>

<file path=xl/ctrlProps/ctrlProp242.xml><?xml version="1.0" encoding="utf-8"?>
<formControlPr xmlns="http://schemas.microsoft.com/office/spreadsheetml/2009/9/main" objectType="Radio" noThreeD="1"/>
</file>

<file path=xl/ctrlProps/ctrlProp243.xml><?xml version="1.0" encoding="utf-8"?>
<formControlPr xmlns="http://schemas.microsoft.com/office/spreadsheetml/2009/9/main" objectType="Radio" firstButton="1" fmlaLink="$I$185" noThreeD="1"/>
</file>

<file path=xl/ctrlProps/ctrlProp244.xml><?xml version="1.0" encoding="utf-8"?>
<formControlPr xmlns="http://schemas.microsoft.com/office/spreadsheetml/2009/9/main" objectType="Radio" noThreeD="1"/>
</file>

<file path=xl/ctrlProps/ctrlProp245.xml><?xml version="1.0" encoding="utf-8"?>
<formControlPr xmlns="http://schemas.microsoft.com/office/spreadsheetml/2009/9/main" objectType="Radio"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Radio" firstButton="1" fmlaLink="$I$186" noThreeD="1"/>
</file>

<file path=xl/ctrlProps/ctrlProp248.xml><?xml version="1.0" encoding="utf-8"?>
<formControlPr xmlns="http://schemas.microsoft.com/office/spreadsheetml/2009/9/main" objectType="Radio"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CheckBox" fmlaLink="S2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I$187" noThreeD="1"/>
</file>

<file path=xl/ctrlProps/ctrlProp252.xml><?xml version="1.0" encoding="utf-8"?>
<formControlPr xmlns="http://schemas.microsoft.com/office/spreadsheetml/2009/9/main" objectType="Radio" noThreeD="1"/>
</file>

<file path=xl/ctrlProps/ctrlProp253.xml><?xml version="1.0" encoding="utf-8"?>
<formControlPr xmlns="http://schemas.microsoft.com/office/spreadsheetml/2009/9/main" objectType="Radio"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Radio" firstButton="1" fmlaLink="$I$194" noThreeD="1"/>
</file>

<file path=xl/ctrlProps/ctrlProp256.xml><?xml version="1.0" encoding="utf-8"?>
<formControlPr xmlns="http://schemas.microsoft.com/office/spreadsheetml/2009/9/main" objectType="Radio" noThreeD="1"/>
</file>

<file path=xl/ctrlProps/ctrlProp257.xml><?xml version="1.0" encoding="utf-8"?>
<formControlPr xmlns="http://schemas.microsoft.com/office/spreadsheetml/2009/9/main" objectType="Radio"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Radio" firstButton="1" fmlaLink="$I$195" noThreeD="1"/>
</file>

<file path=xl/ctrlProps/ctrlProp26.xml><?xml version="1.0" encoding="utf-8"?>
<formControlPr xmlns="http://schemas.microsoft.com/office/spreadsheetml/2009/9/main" objectType="CheckBox" fmlaLink="S26" lockText="1" noThreeD="1"/>
</file>

<file path=xl/ctrlProps/ctrlProp260.xml><?xml version="1.0" encoding="utf-8"?>
<formControlPr xmlns="http://schemas.microsoft.com/office/spreadsheetml/2009/9/main" objectType="Radio" noThreeD="1"/>
</file>

<file path=xl/ctrlProps/ctrlProp261.xml><?xml version="1.0" encoding="utf-8"?>
<formControlPr xmlns="http://schemas.microsoft.com/office/spreadsheetml/2009/9/main" objectType="Radio"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Radio" firstButton="1" fmlaLink="$I$196" noThreeD="1"/>
</file>

<file path=xl/ctrlProps/ctrlProp264.xml><?xml version="1.0" encoding="utf-8"?>
<formControlPr xmlns="http://schemas.microsoft.com/office/spreadsheetml/2009/9/main" objectType="Radio" noThreeD="1"/>
</file>

<file path=xl/ctrlProps/ctrlProp265.xml><?xml version="1.0" encoding="utf-8"?>
<formControlPr xmlns="http://schemas.microsoft.com/office/spreadsheetml/2009/9/main" objectType="Radio"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Radio" firstButton="1" fmlaLink="$I$10" noThreeD="1"/>
</file>

<file path=xl/ctrlProps/ctrlProp269.xml><?xml version="1.0" encoding="utf-8"?>
<formControlPr xmlns="http://schemas.microsoft.com/office/spreadsheetml/2009/9/main" objectType="Radio" noThreeD="1"/>
</file>

<file path=xl/ctrlProps/ctrlProp27.xml><?xml version="1.0" encoding="utf-8"?>
<formControlPr xmlns="http://schemas.microsoft.com/office/spreadsheetml/2009/9/main" objectType="CheckBox" fmlaLink="S27" lockText="1" noThreeD="1"/>
</file>

<file path=xl/ctrlProps/ctrlProp270.xml><?xml version="1.0" encoding="utf-8"?>
<formControlPr xmlns="http://schemas.microsoft.com/office/spreadsheetml/2009/9/main" objectType="Radio"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Radio" firstButton="1" fmlaLink="$I$11" noThreeD="1"/>
</file>

<file path=xl/ctrlProps/ctrlProp273.xml><?xml version="1.0" encoding="utf-8"?>
<formControlPr xmlns="http://schemas.microsoft.com/office/spreadsheetml/2009/9/main" objectType="Radio" noThreeD="1"/>
</file>

<file path=xl/ctrlProps/ctrlProp274.xml><?xml version="1.0" encoding="utf-8"?>
<formControlPr xmlns="http://schemas.microsoft.com/office/spreadsheetml/2009/9/main" objectType="Radio"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Radio" firstButton="1" fmlaLink="$I$12" noThreeD="1"/>
</file>

<file path=xl/ctrlProps/ctrlProp277.xml><?xml version="1.0" encoding="utf-8"?>
<formControlPr xmlns="http://schemas.microsoft.com/office/spreadsheetml/2009/9/main" objectType="Radio" noThreeD="1"/>
</file>

<file path=xl/ctrlProps/ctrlProp278.xml><?xml version="1.0" encoding="utf-8"?>
<formControlPr xmlns="http://schemas.microsoft.com/office/spreadsheetml/2009/9/main" objectType="Radio"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S28" lockText="1" noThreeD="1"/>
</file>

<file path=xl/ctrlProps/ctrlProp280.xml><?xml version="1.0" encoding="utf-8"?>
<formControlPr xmlns="http://schemas.microsoft.com/office/spreadsheetml/2009/9/main" objectType="Radio" firstButton="1" fmlaLink="$I$13" noThreeD="1"/>
</file>

<file path=xl/ctrlProps/ctrlProp281.xml><?xml version="1.0" encoding="utf-8"?>
<formControlPr xmlns="http://schemas.microsoft.com/office/spreadsheetml/2009/9/main" objectType="Radio" noThreeD="1"/>
</file>

<file path=xl/ctrlProps/ctrlProp282.xml><?xml version="1.0" encoding="utf-8"?>
<formControlPr xmlns="http://schemas.microsoft.com/office/spreadsheetml/2009/9/main" objectType="Radio"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Radio" firstButton="1" fmlaLink="$I$26" noThreeD="1"/>
</file>

<file path=xl/ctrlProps/ctrlProp285.xml><?xml version="1.0" encoding="utf-8"?>
<formControlPr xmlns="http://schemas.microsoft.com/office/spreadsheetml/2009/9/main" objectType="Radio" noThreeD="1"/>
</file>

<file path=xl/ctrlProps/ctrlProp286.xml><?xml version="1.0" encoding="utf-8"?>
<formControlPr xmlns="http://schemas.microsoft.com/office/spreadsheetml/2009/9/main" objectType="Radio"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I$27" noThreeD="1"/>
</file>

<file path=xl/ctrlProps/ctrlProp289.xml><?xml version="1.0" encoding="utf-8"?>
<formControlPr xmlns="http://schemas.microsoft.com/office/spreadsheetml/2009/9/main" objectType="Radio" noThreeD="1"/>
</file>

<file path=xl/ctrlProps/ctrlProp29.xml><?xml version="1.0" encoding="utf-8"?>
<formControlPr xmlns="http://schemas.microsoft.com/office/spreadsheetml/2009/9/main" objectType="CheckBox" fmlaLink="S29" lockText="1" noThreeD="1"/>
</file>

<file path=xl/ctrlProps/ctrlProp290.xml><?xml version="1.0" encoding="utf-8"?>
<formControlPr xmlns="http://schemas.microsoft.com/office/spreadsheetml/2009/9/main" objectType="Radio"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Radio" firstButton="1" fmlaLink="$I$28" noThreeD="1"/>
</file>

<file path=xl/ctrlProps/ctrlProp293.xml><?xml version="1.0" encoding="utf-8"?>
<formControlPr xmlns="http://schemas.microsoft.com/office/spreadsheetml/2009/9/main" objectType="Radio" noThreeD="1"/>
</file>

<file path=xl/ctrlProps/ctrlProp294.xml><?xml version="1.0" encoding="utf-8"?>
<formControlPr xmlns="http://schemas.microsoft.com/office/spreadsheetml/2009/9/main" objectType="Radio"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Radio" firstButton="1" fmlaLink="$I$32" noThreeD="1"/>
</file>

<file path=xl/ctrlProps/ctrlProp297.xml><?xml version="1.0" encoding="utf-8"?>
<formControlPr xmlns="http://schemas.microsoft.com/office/spreadsheetml/2009/9/main" objectType="Radio" noThreeD="1"/>
</file>

<file path=xl/ctrlProps/ctrlProp298.xml><?xml version="1.0" encoding="utf-8"?>
<formControlPr xmlns="http://schemas.microsoft.com/office/spreadsheetml/2009/9/main" objectType="Radio"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S30" lockText="1" noThreeD="1"/>
</file>

<file path=xl/ctrlProps/ctrlProp300.xml><?xml version="1.0" encoding="utf-8"?>
<formControlPr xmlns="http://schemas.microsoft.com/office/spreadsheetml/2009/9/main" objectType="Radio" firstButton="1" fmlaLink="$I$33" noThreeD="1"/>
</file>

<file path=xl/ctrlProps/ctrlProp301.xml><?xml version="1.0" encoding="utf-8"?>
<formControlPr xmlns="http://schemas.microsoft.com/office/spreadsheetml/2009/9/main" objectType="Radio" noThreeD="1"/>
</file>

<file path=xl/ctrlProps/ctrlProp302.xml><?xml version="1.0" encoding="utf-8"?>
<formControlPr xmlns="http://schemas.microsoft.com/office/spreadsheetml/2009/9/main" objectType="Radio"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Radio" firstButton="1" fmlaLink="$I$34" noThreeD="1"/>
</file>

<file path=xl/ctrlProps/ctrlProp305.xml><?xml version="1.0" encoding="utf-8"?>
<formControlPr xmlns="http://schemas.microsoft.com/office/spreadsheetml/2009/9/main" objectType="Radio" noThreeD="1"/>
</file>

<file path=xl/ctrlProps/ctrlProp306.xml><?xml version="1.0" encoding="utf-8"?>
<formControlPr xmlns="http://schemas.microsoft.com/office/spreadsheetml/2009/9/main" objectType="Radio"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Radio" firstButton="1" fmlaLink="$I$35" noThreeD="1"/>
</file>

<file path=xl/ctrlProps/ctrlProp309.xml><?xml version="1.0" encoding="utf-8"?>
<formControlPr xmlns="http://schemas.microsoft.com/office/spreadsheetml/2009/9/main" objectType="Radio"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Radio"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Radio" firstButton="1" fmlaLink="$I$48" noThreeD="1"/>
</file>

<file path=xl/ctrlProps/ctrlProp313.xml><?xml version="1.0" encoding="utf-8"?>
<formControlPr xmlns="http://schemas.microsoft.com/office/spreadsheetml/2009/9/main" objectType="Radio" noThreeD="1"/>
</file>

<file path=xl/ctrlProps/ctrlProp314.xml><?xml version="1.0" encoding="utf-8"?>
<formControlPr xmlns="http://schemas.microsoft.com/office/spreadsheetml/2009/9/main" objectType="Radio"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Radio" firstButton="1" fmlaLink="$I$49" noThreeD="1"/>
</file>

<file path=xl/ctrlProps/ctrlProp317.xml><?xml version="1.0" encoding="utf-8"?>
<formControlPr xmlns="http://schemas.microsoft.com/office/spreadsheetml/2009/9/main" objectType="Radio" noThreeD="1"/>
</file>

<file path=xl/ctrlProps/ctrlProp318.xml><?xml version="1.0" encoding="utf-8"?>
<formControlPr xmlns="http://schemas.microsoft.com/office/spreadsheetml/2009/9/main" objectType="Radio"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I$12" noThreeD="1"/>
</file>

<file path=xl/ctrlProps/ctrlProp320.xml><?xml version="1.0" encoding="utf-8"?>
<formControlPr xmlns="http://schemas.microsoft.com/office/spreadsheetml/2009/9/main" objectType="Radio" firstButton="1" fmlaLink="$I$50" noThreeD="1"/>
</file>

<file path=xl/ctrlProps/ctrlProp321.xml><?xml version="1.0" encoding="utf-8"?>
<formControlPr xmlns="http://schemas.microsoft.com/office/spreadsheetml/2009/9/main" objectType="Radio" noThreeD="1"/>
</file>

<file path=xl/ctrlProps/ctrlProp322.xml><?xml version="1.0" encoding="utf-8"?>
<formControlPr xmlns="http://schemas.microsoft.com/office/spreadsheetml/2009/9/main" objectType="Radio"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I$54" noThreeD="1"/>
</file>

<file path=xl/ctrlProps/ctrlProp325.xml><?xml version="1.0" encoding="utf-8"?>
<formControlPr xmlns="http://schemas.microsoft.com/office/spreadsheetml/2009/9/main" objectType="Radio" noThreeD="1"/>
</file>

<file path=xl/ctrlProps/ctrlProp326.xml><?xml version="1.0" encoding="utf-8"?>
<formControlPr xmlns="http://schemas.microsoft.com/office/spreadsheetml/2009/9/main" objectType="Radio"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Radio" firstButton="1" fmlaLink="$I$55" noThreeD="1"/>
</file>

<file path=xl/ctrlProps/ctrlProp329.xml><?xml version="1.0" encoding="utf-8"?>
<formControlPr xmlns="http://schemas.microsoft.com/office/spreadsheetml/2009/9/main" objectType="Radio" noThreeD="1"/>
</file>

<file path=xl/ctrlProps/ctrlProp33.xml><?xml version="1.0" encoding="utf-8"?>
<formControlPr xmlns="http://schemas.microsoft.com/office/spreadsheetml/2009/9/main" objectType="Radio" noThreeD="1"/>
</file>

<file path=xl/ctrlProps/ctrlProp330.xml><?xml version="1.0" encoding="utf-8"?>
<formControlPr xmlns="http://schemas.microsoft.com/office/spreadsheetml/2009/9/main" objectType="Radio"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Radio" firstButton="1" fmlaLink="$I$56" noThreeD="1"/>
</file>

<file path=xl/ctrlProps/ctrlProp333.xml><?xml version="1.0" encoding="utf-8"?>
<formControlPr xmlns="http://schemas.microsoft.com/office/spreadsheetml/2009/9/main" objectType="Radio" noThreeD="1"/>
</file>

<file path=xl/ctrlProps/ctrlProp334.xml><?xml version="1.0" encoding="utf-8"?>
<formControlPr xmlns="http://schemas.microsoft.com/office/spreadsheetml/2009/9/main" objectType="Radio"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I$60" noThreeD="1"/>
</file>

<file path=xl/ctrlProps/ctrlProp337.xml><?xml version="1.0" encoding="utf-8"?>
<formControlPr xmlns="http://schemas.microsoft.com/office/spreadsheetml/2009/9/main" objectType="Radio" noThreeD="1"/>
</file>

<file path=xl/ctrlProps/ctrlProp338.xml><?xml version="1.0" encoding="utf-8"?>
<formControlPr xmlns="http://schemas.microsoft.com/office/spreadsheetml/2009/9/main" objectType="Radio"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Radio" noThreeD="1"/>
</file>

<file path=xl/ctrlProps/ctrlProp340.xml><?xml version="1.0" encoding="utf-8"?>
<formControlPr xmlns="http://schemas.microsoft.com/office/spreadsheetml/2009/9/main" objectType="Radio" firstButton="1" fmlaLink="$I$61" noThreeD="1"/>
</file>

<file path=xl/ctrlProps/ctrlProp341.xml><?xml version="1.0" encoding="utf-8"?>
<formControlPr xmlns="http://schemas.microsoft.com/office/spreadsheetml/2009/9/main" objectType="Radio" noThreeD="1"/>
</file>

<file path=xl/ctrlProps/ctrlProp342.xml><?xml version="1.0" encoding="utf-8"?>
<formControlPr xmlns="http://schemas.microsoft.com/office/spreadsheetml/2009/9/main" objectType="Radio" noThreeD="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Radio" firstButton="1" fmlaLink="$I$65" noThreeD="1"/>
</file>

<file path=xl/ctrlProps/ctrlProp345.xml><?xml version="1.0" encoding="utf-8"?>
<formControlPr xmlns="http://schemas.microsoft.com/office/spreadsheetml/2009/9/main" objectType="Radio" noThreeD="1"/>
</file>

<file path=xl/ctrlProps/ctrlProp346.xml><?xml version="1.0" encoding="utf-8"?>
<formControlPr xmlns="http://schemas.microsoft.com/office/spreadsheetml/2009/9/main" objectType="Radio"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Radio" firstButton="1" fmlaLink="$I$66" noThreeD="1"/>
</file>

<file path=xl/ctrlProps/ctrlProp349.xml><?xml version="1.0" encoding="utf-8"?>
<formControlPr xmlns="http://schemas.microsoft.com/office/spreadsheetml/2009/9/main" objectType="Radio" noThreeD="1"/>
</file>

<file path=xl/ctrlProps/ctrlProp35.xml><?xml version="1.0" encoding="utf-8"?>
<formControlPr xmlns="http://schemas.microsoft.com/office/spreadsheetml/2009/9/main" objectType="GBox" noThreeD="1"/>
</file>

<file path=xl/ctrlProps/ctrlProp350.xml><?xml version="1.0" encoding="utf-8"?>
<formControlPr xmlns="http://schemas.microsoft.com/office/spreadsheetml/2009/9/main" objectType="Radio"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Radio" firstButton="1" fmlaLink="$I$79" noThreeD="1"/>
</file>

<file path=xl/ctrlProps/ctrlProp353.xml><?xml version="1.0" encoding="utf-8"?>
<formControlPr xmlns="http://schemas.microsoft.com/office/spreadsheetml/2009/9/main" objectType="Radio" noThreeD="1"/>
</file>

<file path=xl/ctrlProps/ctrlProp354.xml><?xml version="1.0" encoding="utf-8"?>
<formControlPr xmlns="http://schemas.microsoft.com/office/spreadsheetml/2009/9/main" objectType="Radio"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Radio" firstButton="1" fmlaLink="$I$80" noThreeD="1"/>
</file>

<file path=xl/ctrlProps/ctrlProp357.xml><?xml version="1.0" encoding="utf-8"?>
<formControlPr xmlns="http://schemas.microsoft.com/office/spreadsheetml/2009/9/main" objectType="Radio" noThreeD="1"/>
</file>

<file path=xl/ctrlProps/ctrlProp358.xml><?xml version="1.0" encoding="utf-8"?>
<formControlPr xmlns="http://schemas.microsoft.com/office/spreadsheetml/2009/9/main" objectType="Radio"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I$13" noThreeD="1"/>
</file>

<file path=xl/ctrlProps/ctrlProp360.xml><?xml version="1.0" encoding="utf-8"?>
<formControlPr xmlns="http://schemas.microsoft.com/office/spreadsheetml/2009/9/main" objectType="Radio" firstButton="1" fmlaLink="$I$81" noThreeD="1"/>
</file>

<file path=xl/ctrlProps/ctrlProp361.xml><?xml version="1.0" encoding="utf-8"?>
<formControlPr xmlns="http://schemas.microsoft.com/office/spreadsheetml/2009/9/main" objectType="Radio" noThreeD="1"/>
</file>

<file path=xl/ctrlProps/ctrlProp362.xml><?xml version="1.0" encoding="utf-8"?>
<formControlPr xmlns="http://schemas.microsoft.com/office/spreadsheetml/2009/9/main" objectType="Radio"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Radio" firstButton="1" fmlaLink="$I$85" noThreeD="1"/>
</file>

<file path=xl/ctrlProps/ctrlProp365.xml><?xml version="1.0" encoding="utf-8"?>
<formControlPr xmlns="http://schemas.microsoft.com/office/spreadsheetml/2009/9/main" objectType="Radio" noThreeD="1"/>
</file>

<file path=xl/ctrlProps/ctrlProp366.xml><?xml version="1.0" encoding="utf-8"?>
<formControlPr xmlns="http://schemas.microsoft.com/office/spreadsheetml/2009/9/main" objectType="Radio" noThreeD="1"/>
</file>

<file path=xl/ctrlProps/ctrlProp367.xml><?xml version="1.0" encoding="utf-8"?>
<formControlPr xmlns="http://schemas.microsoft.com/office/spreadsheetml/2009/9/main" objectType="GBox" noThreeD="1"/>
</file>

<file path=xl/ctrlProps/ctrlProp368.xml><?xml version="1.0" encoding="utf-8"?>
<formControlPr xmlns="http://schemas.microsoft.com/office/spreadsheetml/2009/9/main" objectType="Radio" firstButton="1" fmlaLink="$I$86" noThreeD="1"/>
</file>

<file path=xl/ctrlProps/ctrlProp369.xml><?xml version="1.0" encoding="utf-8"?>
<formControlPr xmlns="http://schemas.microsoft.com/office/spreadsheetml/2009/9/main" objectType="Radio" noThreeD="1"/>
</file>

<file path=xl/ctrlProps/ctrlProp37.xml><?xml version="1.0" encoding="utf-8"?>
<formControlPr xmlns="http://schemas.microsoft.com/office/spreadsheetml/2009/9/main" objectType="Radio" noThreeD="1"/>
</file>

<file path=xl/ctrlProps/ctrlProp370.xml><?xml version="1.0" encoding="utf-8"?>
<formControlPr xmlns="http://schemas.microsoft.com/office/spreadsheetml/2009/9/main" objectType="Radio"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I$99" noThreeD="1"/>
</file>

<file path=xl/ctrlProps/ctrlProp373.xml><?xml version="1.0" encoding="utf-8"?>
<formControlPr xmlns="http://schemas.microsoft.com/office/spreadsheetml/2009/9/main" objectType="Radio" noThreeD="1"/>
</file>

<file path=xl/ctrlProps/ctrlProp374.xml><?xml version="1.0" encoding="utf-8"?>
<formControlPr xmlns="http://schemas.microsoft.com/office/spreadsheetml/2009/9/main" objectType="Radio"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Radio" firstButton="1" fmlaLink="$I$100" noThreeD="1"/>
</file>

<file path=xl/ctrlProps/ctrlProp377.xml><?xml version="1.0" encoding="utf-8"?>
<formControlPr xmlns="http://schemas.microsoft.com/office/spreadsheetml/2009/9/main" objectType="Radio" noThreeD="1"/>
</file>

<file path=xl/ctrlProps/ctrlProp378.xml><?xml version="1.0" encoding="utf-8"?>
<formControlPr xmlns="http://schemas.microsoft.com/office/spreadsheetml/2009/9/main" objectType="Radio"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Radio" noThreeD="1"/>
</file>

<file path=xl/ctrlProps/ctrlProp380.xml><?xml version="1.0" encoding="utf-8"?>
<formControlPr xmlns="http://schemas.microsoft.com/office/spreadsheetml/2009/9/main" objectType="Radio" firstButton="1" fmlaLink="$I$101" noThreeD="1"/>
</file>

<file path=xl/ctrlProps/ctrlProp381.xml><?xml version="1.0" encoding="utf-8"?>
<formControlPr xmlns="http://schemas.microsoft.com/office/spreadsheetml/2009/9/main" objectType="Radio" noThreeD="1"/>
</file>

<file path=xl/ctrlProps/ctrlProp382.xml><?xml version="1.0" encoding="utf-8"?>
<formControlPr xmlns="http://schemas.microsoft.com/office/spreadsheetml/2009/9/main" objectType="Radio"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Radio" firstButton="1" fmlaLink="$I$105" noThreeD="1"/>
</file>

<file path=xl/ctrlProps/ctrlProp385.xml><?xml version="1.0" encoding="utf-8"?>
<formControlPr xmlns="http://schemas.microsoft.com/office/spreadsheetml/2009/9/main" objectType="Radio" noThreeD="1"/>
</file>

<file path=xl/ctrlProps/ctrlProp386.xml><?xml version="1.0" encoding="utf-8"?>
<formControlPr xmlns="http://schemas.microsoft.com/office/spreadsheetml/2009/9/main" objectType="Radio" noThreeD="1"/>
</file>

<file path=xl/ctrlProps/ctrlProp387.xml><?xml version="1.0" encoding="utf-8"?>
<formControlPr xmlns="http://schemas.microsoft.com/office/spreadsheetml/2009/9/main" objectType="GBox" noThreeD="1"/>
</file>

<file path=xl/ctrlProps/ctrlProp388.xml><?xml version="1.0" encoding="utf-8"?>
<formControlPr xmlns="http://schemas.microsoft.com/office/spreadsheetml/2009/9/main" objectType="Radio" firstButton="1" fmlaLink="$I$106" noThreeD="1"/>
</file>

<file path=xl/ctrlProps/ctrlProp389.xml><?xml version="1.0" encoding="utf-8"?>
<formControlPr xmlns="http://schemas.microsoft.com/office/spreadsheetml/2009/9/main" objectType="Radio"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Radio" noThreeD="1"/>
</file>

<file path=xl/ctrlProps/ctrlProp391.xml><?xml version="1.0" encoding="utf-8"?>
<formControlPr xmlns="http://schemas.microsoft.com/office/spreadsheetml/2009/9/main" objectType="GBox" noThreeD="1"/>
</file>

<file path=xl/ctrlProps/ctrlProp392.xml><?xml version="1.0" encoding="utf-8"?>
<formControlPr xmlns="http://schemas.microsoft.com/office/spreadsheetml/2009/9/main" objectType="Radio" firstButton="1" fmlaLink="$I$122" noThreeD="1"/>
</file>

<file path=xl/ctrlProps/ctrlProp393.xml><?xml version="1.0" encoding="utf-8"?>
<formControlPr xmlns="http://schemas.microsoft.com/office/spreadsheetml/2009/9/main" objectType="Radio" noThreeD="1"/>
</file>

<file path=xl/ctrlProps/ctrlProp394.xml><?xml version="1.0" encoding="utf-8"?>
<formControlPr xmlns="http://schemas.microsoft.com/office/spreadsheetml/2009/9/main" objectType="Radio" noThreeD="1"/>
</file>

<file path=xl/ctrlProps/ctrlProp395.xml><?xml version="1.0" encoding="utf-8"?>
<formControlPr xmlns="http://schemas.microsoft.com/office/spreadsheetml/2009/9/main" objectType="GBox" noThreeD="1"/>
</file>

<file path=xl/ctrlProps/ctrlProp396.xml><?xml version="1.0" encoding="utf-8"?>
<formControlPr xmlns="http://schemas.microsoft.com/office/spreadsheetml/2009/9/main" objectType="Radio" firstButton="1" fmlaLink="$I$123" noThreeD="1"/>
</file>

<file path=xl/ctrlProps/ctrlProp397.xml><?xml version="1.0" encoding="utf-8"?>
<formControlPr xmlns="http://schemas.microsoft.com/office/spreadsheetml/2009/9/main" objectType="Radio" noThreeD="1"/>
</file>

<file path=xl/ctrlProps/ctrlProp398.xml><?xml version="1.0" encoding="utf-8"?>
<formControlPr xmlns="http://schemas.microsoft.com/office/spreadsheetml/2009/9/main" objectType="Radio" noThreeD="1"/>
</file>

<file path=xl/ctrlProps/ctrlProp39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S24" lockText="1" noThreeD="1"/>
</file>

<file path=xl/ctrlProps/ctrlProp40.xml><?xml version="1.0" encoding="utf-8"?>
<formControlPr xmlns="http://schemas.microsoft.com/office/spreadsheetml/2009/9/main" objectType="Radio" firstButton="1" fmlaLink="$I$17" noThreeD="1"/>
</file>

<file path=xl/ctrlProps/ctrlProp400.xml><?xml version="1.0" encoding="utf-8"?>
<formControlPr xmlns="http://schemas.microsoft.com/office/spreadsheetml/2009/9/main" objectType="Radio" firstButton="1" fmlaLink="$I$124" noThreeD="1"/>
</file>

<file path=xl/ctrlProps/ctrlProp401.xml><?xml version="1.0" encoding="utf-8"?>
<formControlPr xmlns="http://schemas.microsoft.com/office/spreadsheetml/2009/9/main" objectType="Radio" noThreeD="1"/>
</file>

<file path=xl/ctrlProps/ctrlProp402.xml><?xml version="1.0" encoding="utf-8"?>
<formControlPr xmlns="http://schemas.microsoft.com/office/spreadsheetml/2009/9/main" objectType="Radio" noThreeD="1"/>
</file>

<file path=xl/ctrlProps/ctrlProp403.xml><?xml version="1.0" encoding="utf-8"?>
<formControlPr xmlns="http://schemas.microsoft.com/office/spreadsheetml/2009/9/main" objectType="GBox" noThreeD="1"/>
</file>

<file path=xl/ctrlProps/ctrlProp404.xml><?xml version="1.0" encoding="utf-8"?>
<formControlPr xmlns="http://schemas.microsoft.com/office/spreadsheetml/2009/9/main" objectType="Radio" firstButton="1" fmlaLink="$I$125" noThreeD="1"/>
</file>

<file path=xl/ctrlProps/ctrlProp405.xml><?xml version="1.0" encoding="utf-8"?>
<formControlPr xmlns="http://schemas.microsoft.com/office/spreadsheetml/2009/9/main" objectType="Radio" noThreeD="1"/>
</file>

<file path=xl/ctrlProps/ctrlProp406.xml><?xml version="1.0" encoding="utf-8"?>
<formControlPr xmlns="http://schemas.microsoft.com/office/spreadsheetml/2009/9/main" objectType="Radio" noThreeD="1"/>
</file>

<file path=xl/ctrlProps/ctrlProp407.xml><?xml version="1.0" encoding="utf-8"?>
<formControlPr xmlns="http://schemas.microsoft.com/office/spreadsheetml/2009/9/main" objectType="GBox" noThreeD="1"/>
</file>

<file path=xl/ctrlProps/ctrlProp408.xml><?xml version="1.0" encoding="utf-8"?>
<formControlPr xmlns="http://schemas.microsoft.com/office/spreadsheetml/2009/9/main" objectType="Radio" firstButton="1" fmlaLink="$I$136" noThreeD="1"/>
</file>

<file path=xl/ctrlProps/ctrlProp409.xml><?xml version="1.0" encoding="utf-8"?>
<formControlPr xmlns="http://schemas.microsoft.com/office/spreadsheetml/2009/9/main" objectType="Radio" noThreeD="1"/>
</file>

<file path=xl/ctrlProps/ctrlProp41.xml><?xml version="1.0" encoding="utf-8"?>
<formControlPr xmlns="http://schemas.microsoft.com/office/spreadsheetml/2009/9/main" objectType="Radio" noThreeD="1"/>
</file>

<file path=xl/ctrlProps/ctrlProp410.xml><?xml version="1.0" encoding="utf-8"?>
<formControlPr xmlns="http://schemas.microsoft.com/office/spreadsheetml/2009/9/main" objectType="Radio" noThreeD="1"/>
</file>

<file path=xl/ctrlProps/ctrlProp411.xml><?xml version="1.0" encoding="utf-8"?>
<formControlPr xmlns="http://schemas.microsoft.com/office/spreadsheetml/2009/9/main" objectType="GBox" noThreeD="1"/>
</file>

<file path=xl/ctrlProps/ctrlProp412.xml><?xml version="1.0" encoding="utf-8"?>
<formControlPr xmlns="http://schemas.microsoft.com/office/spreadsheetml/2009/9/main" objectType="Radio" firstButton="1" fmlaLink="$I$137" noThreeD="1"/>
</file>

<file path=xl/ctrlProps/ctrlProp413.xml><?xml version="1.0" encoding="utf-8"?>
<formControlPr xmlns="http://schemas.microsoft.com/office/spreadsheetml/2009/9/main" objectType="Radio" noThreeD="1"/>
</file>

<file path=xl/ctrlProps/ctrlProp414.xml><?xml version="1.0" encoding="utf-8"?>
<formControlPr xmlns="http://schemas.microsoft.com/office/spreadsheetml/2009/9/main" objectType="Radio" noThreeD="1"/>
</file>

<file path=xl/ctrlProps/ctrlProp415.xml><?xml version="1.0" encoding="utf-8"?>
<formControlPr xmlns="http://schemas.microsoft.com/office/spreadsheetml/2009/9/main" objectType="GBox" noThreeD="1"/>
</file>

<file path=xl/ctrlProps/ctrlProp416.xml><?xml version="1.0" encoding="utf-8"?>
<formControlPr xmlns="http://schemas.microsoft.com/office/spreadsheetml/2009/9/main" objectType="Radio" firstButton="1" fmlaLink="$I$138" noThreeD="1"/>
</file>

<file path=xl/ctrlProps/ctrlProp417.xml><?xml version="1.0" encoding="utf-8"?>
<formControlPr xmlns="http://schemas.microsoft.com/office/spreadsheetml/2009/9/main" objectType="Radio" noThreeD="1"/>
</file>

<file path=xl/ctrlProps/ctrlProp418.xml><?xml version="1.0" encoding="utf-8"?>
<formControlPr xmlns="http://schemas.microsoft.com/office/spreadsheetml/2009/9/main" objectType="Radio"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Radio" noThreeD="1"/>
</file>

<file path=xl/ctrlProps/ctrlProp420.xml><?xml version="1.0" encoding="utf-8"?>
<formControlPr xmlns="http://schemas.microsoft.com/office/spreadsheetml/2009/9/main" objectType="Radio" firstButton="1" fmlaLink="$I$139" noThreeD="1"/>
</file>

<file path=xl/ctrlProps/ctrlProp421.xml><?xml version="1.0" encoding="utf-8"?>
<formControlPr xmlns="http://schemas.microsoft.com/office/spreadsheetml/2009/9/main" objectType="Radio" noThreeD="1"/>
</file>

<file path=xl/ctrlProps/ctrlProp422.xml><?xml version="1.0" encoding="utf-8"?>
<formControlPr xmlns="http://schemas.microsoft.com/office/spreadsheetml/2009/9/main" objectType="Radio"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Radio" firstButton="1" fmlaLink="$I$150" noThreeD="1"/>
</file>

<file path=xl/ctrlProps/ctrlProp425.xml><?xml version="1.0" encoding="utf-8"?>
<formControlPr xmlns="http://schemas.microsoft.com/office/spreadsheetml/2009/9/main" objectType="Radio" noThreeD="1"/>
</file>

<file path=xl/ctrlProps/ctrlProp426.xml><?xml version="1.0" encoding="utf-8"?>
<formControlPr xmlns="http://schemas.microsoft.com/office/spreadsheetml/2009/9/main" objectType="Radio"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Radio" firstButton="1" fmlaLink="$I$151" noThreeD="1"/>
</file>

<file path=xl/ctrlProps/ctrlProp429.xml><?xml version="1.0" encoding="utf-8"?>
<formControlPr xmlns="http://schemas.microsoft.com/office/spreadsheetml/2009/9/main" objectType="Radio"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Radio"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Radio" firstButton="1" fmlaLink="$I$152" noThreeD="1"/>
</file>

<file path=xl/ctrlProps/ctrlProp433.xml><?xml version="1.0" encoding="utf-8"?>
<formControlPr xmlns="http://schemas.microsoft.com/office/spreadsheetml/2009/9/main" objectType="Radio" noThreeD="1"/>
</file>

<file path=xl/ctrlProps/ctrlProp434.xml><?xml version="1.0" encoding="utf-8"?>
<formControlPr xmlns="http://schemas.microsoft.com/office/spreadsheetml/2009/9/main" objectType="Radio" noThreeD="1"/>
</file>

<file path=xl/ctrlProps/ctrlProp435.xml><?xml version="1.0" encoding="utf-8"?>
<formControlPr xmlns="http://schemas.microsoft.com/office/spreadsheetml/2009/9/main" objectType="GBox" noThreeD="1"/>
</file>

<file path=xl/ctrlProps/ctrlProp436.xml><?xml version="1.0" encoding="utf-8"?>
<formControlPr xmlns="http://schemas.microsoft.com/office/spreadsheetml/2009/9/main" objectType="Radio" firstButton="1" fmlaLink="$I$153" noThreeD="1"/>
</file>

<file path=xl/ctrlProps/ctrlProp437.xml><?xml version="1.0" encoding="utf-8"?>
<formControlPr xmlns="http://schemas.microsoft.com/office/spreadsheetml/2009/9/main" objectType="Radio" noThreeD="1"/>
</file>

<file path=xl/ctrlProps/ctrlProp438.xml><?xml version="1.0" encoding="utf-8"?>
<formControlPr xmlns="http://schemas.microsoft.com/office/spreadsheetml/2009/9/main" objectType="Radio" noThreeD="1"/>
</file>

<file path=xl/ctrlProps/ctrlProp439.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I$18" noThreeD="1"/>
</file>

<file path=xl/ctrlProps/ctrlProp440.xml><?xml version="1.0" encoding="utf-8"?>
<formControlPr xmlns="http://schemas.microsoft.com/office/spreadsheetml/2009/9/main" objectType="Radio" firstButton="1" fmlaLink="$I$154" noThreeD="1"/>
</file>

<file path=xl/ctrlProps/ctrlProp441.xml><?xml version="1.0" encoding="utf-8"?>
<formControlPr xmlns="http://schemas.microsoft.com/office/spreadsheetml/2009/9/main" objectType="Radio" noThreeD="1"/>
</file>

<file path=xl/ctrlProps/ctrlProp442.xml><?xml version="1.0" encoding="utf-8"?>
<formControlPr xmlns="http://schemas.microsoft.com/office/spreadsheetml/2009/9/main" objectType="Radio" noThreeD="1"/>
</file>

<file path=xl/ctrlProps/ctrlProp443.xml><?xml version="1.0" encoding="utf-8"?>
<formControlPr xmlns="http://schemas.microsoft.com/office/spreadsheetml/2009/9/main" objectType="GBox" noThreeD="1"/>
</file>

<file path=xl/ctrlProps/ctrlProp444.xml><?xml version="1.0" encoding="utf-8"?>
<formControlPr xmlns="http://schemas.microsoft.com/office/spreadsheetml/2009/9/main" objectType="Radio" firstButton="1" fmlaLink="$I$165" noThreeD="1"/>
</file>

<file path=xl/ctrlProps/ctrlProp445.xml><?xml version="1.0" encoding="utf-8"?>
<formControlPr xmlns="http://schemas.microsoft.com/office/spreadsheetml/2009/9/main" objectType="Radio" noThreeD="1"/>
</file>

<file path=xl/ctrlProps/ctrlProp446.xml><?xml version="1.0" encoding="utf-8"?>
<formControlPr xmlns="http://schemas.microsoft.com/office/spreadsheetml/2009/9/main" objectType="Radio"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Radio" firstButton="1" fmlaLink="$I$166" noThreeD="1"/>
</file>

<file path=xl/ctrlProps/ctrlProp449.xml><?xml version="1.0" encoding="utf-8"?>
<formControlPr xmlns="http://schemas.microsoft.com/office/spreadsheetml/2009/9/main" objectType="Radio" noThreeD="1"/>
</file>

<file path=xl/ctrlProps/ctrlProp45.xml><?xml version="1.0" encoding="utf-8"?>
<formControlPr xmlns="http://schemas.microsoft.com/office/spreadsheetml/2009/9/main" objectType="Radio" noThreeD="1"/>
</file>

<file path=xl/ctrlProps/ctrlProp450.xml><?xml version="1.0" encoding="utf-8"?>
<formControlPr xmlns="http://schemas.microsoft.com/office/spreadsheetml/2009/9/main" objectType="Radio"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I$167" noThreeD="1"/>
</file>

<file path=xl/ctrlProps/ctrlProp453.xml><?xml version="1.0" encoding="utf-8"?>
<formControlPr xmlns="http://schemas.microsoft.com/office/spreadsheetml/2009/9/main" objectType="Radio" noThreeD="1"/>
</file>

<file path=xl/ctrlProps/ctrlProp454.xml><?xml version="1.0" encoding="utf-8"?>
<formControlPr xmlns="http://schemas.microsoft.com/office/spreadsheetml/2009/9/main" objectType="Radio"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Radio" firstButton="1" fmlaLink="$I$178" noThreeD="1"/>
</file>

<file path=xl/ctrlProps/ctrlProp457.xml><?xml version="1.0" encoding="utf-8"?>
<formControlPr xmlns="http://schemas.microsoft.com/office/spreadsheetml/2009/9/main" objectType="Radio" noThreeD="1"/>
</file>

<file path=xl/ctrlProps/ctrlProp458.xml><?xml version="1.0" encoding="utf-8"?>
<formControlPr xmlns="http://schemas.microsoft.com/office/spreadsheetml/2009/9/main" objectType="Radio"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Radio" noThreeD="1"/>
</file>

<file path=xl/ctrlProps/ctrlProp460.xml><?xml version="1.0" encoding="utf-8"?>
<formControlPr xmlns="http://schemas.microsoft.com/office/spreadsheetml/2009/9/main" objectType="Radio" firstButton="1" fmlaLink="$I$179" noThreeD="1"/>
</file>

<file path=xl/ctrlProps/ctrlProp461.xml><?xml version="1.0" encoding="utf-8"?>
<formControlPr xmlns="http://schemas.microsoft.com/office/spreadsheetml/2009/9/main" objectType="Radio" noThreeD="1"/>
</file>

<file path=xl/ctrlProps/ctrlProp462.xml><?xml version="1.0" encoding="utf-8"?>
<formControlPr xmlns="http://schemas.microsoft.com/office/spreadsheetml/2009/9/main" objectType="Radio" noThreeD="1"/>
</file>

<file path=xl/ctrlProps/ctrlProp463.xml><?xml version="1.0" encoding="utf-8"?>
<formControlPr xmlns="http://schemas.microsoft.com/office/spreadsheetml/2009/9/main" objectType="GBox" noThreeD="1"/>
</file>

<file path=xl/ctrlProps/ctrlProp464.xml><?xml version="1.0" encoding="utf-8"?>
<formControlPr xmlns="http://schemas.microsoft.com/office/spreadsheetml/2009/9/main" objectType="Radio" firstButton="1" fmlaLink="$I$8" noThreeD="1"/>
</file>

<file path=xl/ctrlProps/ctrlProp465.xml><?xml version="1.0" encoding="utf-8"?>
<formControlPr xmlns="http://schemas.microsoft.com/office/spreadsheetml/2009/9/main" objectType="Radio" noThreeD="1"/>
</file>

<file path=xl/ctrlProps/ctrlProp466.xml><?xml version="1.0" encoding="utf-8"?>
<formControlPr xmlns="http://schemas.microsoft.com/office/spreadsheetml/2009/9/main" objectType="Radio"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Radio" firstButton="1" fmlaLink="$I$9" noThreeD="1"/>
</file>

<file path=xl/ctrlProps/ctrlProp469.xml><?xml version="1.0" encoding="utf-8"?>
<formControlPr xmlns="http://schemas.microsoft.com/office/spreadsheetml/2009/9/main" objectType="Radio" noThreeD="1"/>
</file>

<file path=xl/ctrlProps/ctrlProp47.xml><?xml version="1.0" encoding="utf-8"?>
<formControlPr xmlns="http://schemas.microsoft.com/office/spreadsheetml/2009/9/main" objectType="GBox" noThreeD="1"/>
</file>

<file path=xl/ctrlProps/ctrlProp470.xml><?xml version="1.0" encoding="utf-8"?>
<formControlPr xmlns="http://schemas.microsoft.com/office/spreadsheetml/2009/9/main" objectType="Radio" noThreeD="1"/>
</file>

<file path=xl/ctrlProps/ctrlProp471.xml><?xml version="1.0" encoding="utf-8"?>
<formControlPr xmlns="http://schemas.microsoft.com/office/spreadsheetml/2009/9/main" objectType="GBox" noThreeD="1"/>
</file>

<file path=xl/ctrlProps/ctrlProp472.xml><?xml version="1.0" encoding="utf-8"?>
<formControlPr xmlns="http://schemas.microsoft.com/office/spreadsheetml/2009/9/main" objectType="Radio" firstButton="1" fmlaLink="$I$10" noThreeD="1"/>
</file>

<file path=xl/ctrlProps/ctrlProp473.xml><?xml version="1.0" encoding="utf-8"?>
<formControlPr xmlns="http://schemas.microsoft.com/office/spreadsheetml/2009/9/main" objectType="Radio" noThreeD="1"/>
</file>

<file path=xl/ctrlProps/ctrlProp474.xml><?xml version="1.0" encoding="utf-8"?>
<formControlPr xmlns="http://schemas.microsoft.com/office/spreadsheetml/2009/9/main" objectType="Radio"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Radio" firstButton="1" fmlaLink="$I$11" noThreeD="1"/>
</file>

<file path=xl/ctrlProps/ctrlProp477.xml><?xml version="1.0" encoding="utf-8"?>
<formControlPr xmlns="http://schemas.microsoft.com/office/spreadsheetml/2009/9/main" objectType="Radio" noThreeD="1"/>
</file>

<file path=xl/ctrlProps/ctrlProp478.xml><?xml version="1.0" encoding="utf-8"?>
<formControlPr xmlns="http://schemas.microsoft.com/office/spreadsheetml/2009/9/main" objectType="Radio"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I$22" noThreeD="1"/>
</file>

<file path=xl/ctrlProps/ctrlProp480.xml><?xml version="1.0" encoding="utf-8"?>
<formControlPr xmlns="http://schemas.microsoft.com/office/spreadsheetml/2009/9/main" objectType="Radio" firstButton="1" fmlaLink="$I$8" noThreeD="1"/>
</file>

<file path=xl/ctrlProps/ctrlProp481.xml><?xml version="1.0" encoding="utf-8"?>
<formControlPr xmlns="http://schemas.microsoft.com/office/spreadsheetml/2009/9/main" objectType="Radio" noThreeD="1"/>
</file>

<file path=xl/ctrlProps/ctrlProp482.xml><?xml version="1.0" encoding="utf-8"?>
<formControlPr xmlns="http://schemas.microsoft.com/office/spreadsheetml/2009/9/main" objectType="Radio"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I$9" noThreeD="1"/>
</file>

<file path=xl/ctrlProps/ctrlProp485.xml><?xml version="1.0" encoding="utf-8"?>
<formControlPr xmlns="http://schemas.microsoft.com/office/spreadsheetml/2009/9/main" objectType="Radio" noThreeD="1"/>
</file>

<file path=xl/ctrlProps/ctrlProp486.xml><?xml version="1.0" encoding="utf-8"?>
<formControlPr xmlns="http://schemas.microsoft.com/office/spreadsheetml/2009/9/main" objectType="Radio" noThreeD="1"/>
</file>

<file path=xl/ctrlProps/ctrlProp487.xml><?xml version="1.0" encoding="utf-8"?>
<formControlPr xmlns="http://schemas.microsoft.com/office/spreadsheetml/2009/9/main" objectType="GBox" noThreeD="1"/>
</file>

<file path=xl/ctrlProps/ctrlProp488.xml><?xml version="1.0" encoding="utf-8"?>
<formControlPr xmlns="http://schemas.microsoft.com/office/spreadsheetml/2009/9/main" objectType="Radio" firstButton="1" fmlaLink="$I$10" noThreeD="1"/>
</file>

<file path=xl/ctrlProps/ctrlProp489.xml><?xml version="1.0" encoding="utf-8"?>
<formControlPr xmlns="http://schemas.microsoft.com/office/spreadsheetml/2009/9/main" objectType="Radio" noThreeD="1"/>
</file>

<file path=xl/ctrlProps/ctrlProp49.xml><?xml version="1.0" encoding="utf-8"?>
<formControlPr xmlns="http://schemas.microsoft.com/office/spreadsheetml/2009/9/main" objectType="Radio" noThreeD="1"/>
</file>

<file path=xl/ctrlProps/ctrlProp490.xml><?xml version="1.0" encoding="utf-8"?>
<formControlPr xmlns="http://schemas.microsoft.com/office/spreadsheetml/2009/9/main" objectType="Radio" noThreeD="1"/>
</file>

<file path=xl/ctrlProps/ctrlProp491.xml><?xml version="1.0" encoding="utf-8"?>
<formControlPr xmlns="http://schemas.microsoft.com/office/spreadsheetml/2009/9/main" objectType="GBox" noThreeD="1"/>
</file>

<file path=xl/ctrlProps/ctrlProp492.xml><?xml version="1.0" encoding="utf-8"?>
<formControlPr xmlns="http://schemas.microsoft.com/office/spreadsheetml/2009/9/main" objectType="Radio" firstButton="1" fmlaLink="$I$11" noThreeD="1"/>
</file>

<file path=xl/ctrlProps/ctrlProp493.xml><?xml version="1.0" encoding="utf-8"?>
<formControlPr xmlns="http://schemas.microsoft.com/office/spreadsheetml/2009/9/main" objectType="Radio" noThreeD="1"/>
</file>

<file path=xl/ctrlProps/ctrlProp494.xml><?xml version="1.0" encoding="utf-8"?>
<formControlPr xmlns="http://schemas.microsoft.com/office/spreadsheetml/2009/9/main" objectType="Radio"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I$12" noThreeD="1"/>
</file>

<file path=xl/ctrlProps/ctrlProp497.xml><?xml version="1.0" encoding="utf-8"?>
<formControlPr xmlns="http://schemas.microsoft.com/office/spreadsheetml/2009/9/main" objectType="Radio" noThreeD="1"/>
</file>

<file path=xl/ctrlProps/ctrlProp498.xml><?xml version="1.0" encoding="utf-8"?>
<formControlPr xmlns="http://schemas.microsoft.com/office/spreadsheetml/2009/9/main" objectType="Radio" noThreeD="1"/>
</file>

<file path=xl/ctrlProps/ctrlProp49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noThreeD="1"/>
</file>

<file path=xl/ctrlProps/ctrlProp500.xml><?xml version="1.0" encoding="utf-8"?>
<formControlPr xmlns="http://schemas.microsoft.com/office/spreadsheetml/2009/9/main" objectType="Radio" firstButton="1" fmlaLink="$I$8" noThreeD="1"/>
</file>

<file path=xl/ctrlProps/ctrlProp501.xml><?xml version="1.0" encoding="utf-8"?>
<formControlPr xmlns="http://schemas.microsoft.com/office/spreadsheetml/2009/9/main" objectType="Radio" noThreeD="1"/>
</file>

<file path=xl/ctrlProps/ctrlProp502.xml><?xml version="1.0" encoding="utf-8"?>
<formControlPr xmlns="http://schemas.microsoft.com/office/spreadsheetml/2009/9/main" objectType="Radio" noThreeD="1"/>
</file>

<file path=xl/ctrlProps/ctrlProp503.xml><?xml version="1.0" encoding="utf-8"?>
<formControlPr xmlns="http://schemas.microsoft.com/office/spreadsheetml/2009/9/main" objectType="GBox" noThreeD="1"/>
</file>

<file path=xl/ctrlProps/ctrlProp504.xml><?xml version="1.0" encoding="utf-8"?>
<formControlPr xmlns="http://schemas.microsoft.com/office/spreadsheetml/2009/9/main" objectType="Radio" firstButton="1" fmlaLink="$I$9" noThreeD="1"/>
</file>

<file path=xl/ctrlProps/ctrlProp505.xml><?xml version="1.0" encoding="utf-8"?>
<formControlPr xmlns="http://schemas.microsoft.com/office/spreadsheetml/2009/9/main" objectType="Radio" noThreeD="1"/>
</file>

<file path=xl/ctrlProps/ctrlProp506.xml><?xml version="1.0" encoding="utf-8"?>
<formControlPr xmlns="http://schemas.microsoft.com/office/spreadsheetml/2009/9/main" objectType="Radio" noThreeD="1"/>
</file>

<file path=xl/ctrlProps/ctrlProp507.xml><?xml version="1.0" encoding="utf-8"?>
<formControlPr xmlns="http://schemas.microsoft.com/office/spreadsheetml/2009/9/main" objectType="GBox" noThreeD="1"/>
</file>

<file path=xl/ctrlProps/ctrlProp508.xml><?xml version="1.0" encoding="utf-8"?>
<formControlPr xmlns="http://schemas.microsoft.com/office/spreadsheetml/2009/9/main" objectType="Radio" firstButton="1" fmlaLink="$I$10" noThreeD="1"/>
</file>

<file path=xl/ctrlProps/ctrlProp509.xml><?xml version="1.0" encoding="utf-8"?>
<formControlPr xmlns="http://schemas.microsoft.com/office/spreadsheetml/2009/9/main" objectType="Radio" noThreeD="1"/>
</file>

<file path=xl/ctrlProps/ctrlProp51.xml><?xml version="1.0" encoding="utf-8"?>
<formControlPr xmlns="http://schemas.microsoft.com/office/spreadsheetml/2009/9/main" objectType="GBox" noThreeD="1"/>
</file>

<file path=xl/ctrlProps/ctrlProp510.xml><?xml version="1.0" encoding="utf-8"?>
<formControlPr xmlns="http://schemas.microsoft.com/office/spreadsheetml/2009/9/main" objectType="Radio" noThreeD="1"/>
</file>

<file path=xl/ctrlProps/ctrlProp511.xml><?xml version="1.0" encoding="utf-8"?>
<formControlPr xmlns="http://schemas.microsoft.com/office/spreadsheetml/2009/9/main" objectType="GBox" noThreeD="1"/>
</file>

<file path=xl/ctrlProps/ctrlProp512.xml><?xml version="1.0" encoding="utf-8"?>
<formControlPr xmlns="http://schemas.microsoft.com/office/spreadsheetml/2009/9/main" objectType="Radio" firstButton="1" fmlaLink="$I$11" noThreeD="1"/>
</file>

<file path=xl/ctrlProps/ctrlProp513.xml><?xml version="1.0" encoding="utf-8"?>
<formControlPr xmlns="http://schemas.microsoft.com/office/spreadsheetml/2009/9/main" objectType="Radio" noThreeD="1"/>
</file>

<file path=xl/ctrlProps/ctrlProp514.xml><?xml version="1.0" encoding="utf-8"?>
<formControlPr xmlns="http://schemas.microsoft.com/office/spreadsheetml/2009/9/main" objectType="Radio"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Radio" firstButton="1" fmlaLink="$I$12" noThreeD="1"/>
</file>

<file path=xl/ctrlProps/ctrlProp517.xml><?xml version="1.0" encoding="utf-8"?>
<formControlPr xmlns="http://schemas.microsoft.com/office/spreadsheetml/2009/9/main" objectType="Radio" noThreeD="1"/>
</file>

<file path=xl/ctrlProps/ctrlProp518.xml><?xml version="1.0" encoding="utf-8"?>
<formControlPr xmlns="http://schemas.microsoft.com/office/spreadsheetml/2009/9/main" objectType="Radio"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I$23" noThreeD="1"/>
</file>

<file path=xl/ctrlProps/ctrlProp520.xml><?xml version="1.0" encoding="utf-8"?>
<formControlPr xmlns="http://schemas.microsoft.com/office/spreadsheetml/2009/9/main" objectType="Radio" firstButton="1" fmlaLink="$I$8" noThreeD="1"/>
</file>

<file path=xl/ctrlProps/ctrlProp521.xml><?xml version="1.0" encoding="utf-8"?>
<formControlPr xmlns="http://schemas.microsoft.com/office/spreadsheetml/2009/9/main" objectType="Radio" noThreeD="1"/>
</file>

<file path=xl/ctrlProps/ctrlProp522.xml><?xml version="1.0" encoding="utf-8"?>
<formControlPr xmlns="http://schemas.microsoft.com/office/spreadsheetml/2009/9/main" objectType="Radio"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Radio" firstButton="1" fmlaLink="$I$9" noThreeD="1"/>
</file>

<file path=xl/ctrlProps/ctrlProp525.xml><?xml version="1.0" encoding="utf-8"?>
<formControlPr xmlns="http://schemas.microsoft.com/office/spreadsheetml/2009/9/main" objectType="Radio" noThreeD="1"/>
</file>

<file path=xl/ctrlProps/ctrlProp526.xml><?xml version="1.0" encoding="utf-8"?>
<formControlPr xmlns="http://schemas.microsoft.com/office/spreadsheetml/2009/9/main" objectType="Radio"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Radio" firstButton="1" fmlaLink="$I$10" noThreeD="1"/>
</file>

<file path=xl/ctrlProps/ctrlProp529.xml><?xml version="1.0" encoding="utf-8"?>
<formControlPr xmlns="http://schemas.microsoft.com/office/spreadsheetml/2009/9/main" objectType="Radio" noThreeD="1"/>
</file>

<file path=xl/ctrlProps/ctrlProp53.xml><?xml version="1.0" encoding="utf-8"?>
<formControlPr xmlns="http://schemas.microsoft.com/office/spreadsheetml/2009/9/main" objectType="Radio" noThreeD="1"/>
</file>

<file path=xl/ctrlProps/ctrlProp530.xml><?xml version="1.0" encoding="utf-8"?>
<formControlPr xmlns="http://schemas.microsoft.com/office/spreadsheetml/2009/9/main" objectType="Radio"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I$11" noThreeD="1"/>
</file>

<file path=xl/ctrlProps/ctrlProp533.xml><?xml version="1.0" encoding="utf-8"?>
<formControlPr xmlns="http://schemas.microsoft.com/office/spreadsheetml/2009/9/main" objectType="Radio" noThreeD="1"/>
</file>

<file path=xl/ctrlProps/ctrlProp534.xml><?xml version="1.0" encoding="utf-8"?>
<formControlPr xmlns="http://schemas.microsoft.com/office/spreadsheetml/2009/9/main" objectType="Radio" noThreeD="1"/>
</file>

<file path=xl/ctrlProps/ctrlProp535.xml><?xml version="1.0" encoding="utf-8"?>
<formControlPr xmlns="http://schemas.microsoft.com/office/spreadsheetml/2009/9/main" objectType="GBox" noThreeD="1"/>
</file>

<file path=xl/ctrlProps/ctrlProp536.xml><?xml version="1.0" encoding="utf-8"?>
<formControlPr xmlns="http://schemas.microsoft.com/office/spreadsheetml/2009/9/main" objectType="Radio" firstButton="1" fmlaLink="$I$12" noThreeD="1"/>
</file>

<file path=xl/ctrlProps/ctrlProp537.xml><?xml version="1.0" encoding="utf-8"?>
<formControlPr xmlns="http://schemas.microsoft.com/office/spreadsheetml/2009/9/main" objectType="Radio" noThreeD="1"/>
</file>

<file path=xl/ctrlProps/ctrlProp538.xml><?xml version="1.0" encoding="utf-8"?>
<formControlPr xmlns="http://schemas.microsoft.com/office/spreadsheetml/2009/9/main" objectType="Radio" noThreeD="1"/>
</file>

<file path=xl/ctrlProps/ctrlProp539.xml><?xml version="1.0" encoding="utf-8"?>
<formControlPr xmlns="http://schemas.microsoft.com/office/spreadsheetml/2009/9/main" objectType="GBox" noThreeD="1"/>
</file>

<file path=xl/ctrlProps/ctrlProp54.xml><?xml version="1.0" encoding="utf-8"?>
<formControlPr xmlns="http://schemas.microsoft.com/office/spreadsheetml/2009/9/main" objectType="Radio" noThreeD="1"/>
</file>

<file path=xl/ctrlProps/ctrlProp540.xml><?xml version="1.0" encoding="utf-8"?>
<formControlPr xmlns="http://schemas.microsoft.com/office/spreadsheetml/2009/9/main" objectType="Radio" firstButton="1" fmlaLink="$I$13" noThreeD="1"/>
</file>

<file path=xl/ctrlProps/ctrlProp541.xml><?xml version="1.0" encoding="utf-8"?>
<formControlPr xmlns="http://schemas.microsoft.com/office/spreadsheetml/2009/9/main" objectType="Radio" noThreeD="1"/>
</file>

<file path=xl/ctrlProps/ctrlProp542.xml><?xml version="1.0" encoding="utf-8"?>
<formControlPr xmlns="http://schemas.microsoft.com/office/spreadsheetml/2009/9/main" objectType="Radio" noThreeD="1"/>
</file>

<file path=xl/ctrlProps/ctrlProp543.xml><?xml version="1.0" encoding="utf-8"?>
<formControlPr xmlns="http://schemas.microsoft.com/office/spreadsheetml/2009/9/main" objectType="GBox" noThreeD="1"/>
</file>

<file path=xl/ctrlProps/ctrlProp544.xml><?xml version="1.0" encoding="utf-8"?>
<formControlPr xmlns="http://schemas.microsoft.com/office/spreadsheetml/2009/9/main" objectType="Radio" firstButton="1" fmlaLink="$I$8" noThreeD="1"/>
</file>

<file path=xl/ctrlProps/ctrlProp545.xml><?xml version="1.0" encoding="utf-8"?>
<formControlPr xmlns="http://schemas.microsoft.com/office/spreadsheetml/2009/9/main" objectType="Radio" noThreeD="1"/>
</file>

<file path=xl/ctrlProps/ctrlProp546.xml><?xml version="1.0" encoding="utf-8"?>
<formControlPr xmlns="http://schemas.microsoft.com/office/spreadsheetml/2009/9/main" objectType="Radio" noThreeD="1"/>
</file>

<file path=xl/ctrlProps/ctrlProp547.xml><?xml version="1.0" encoding="utf-8"?>
<formControlPr xmlns="http://schemas.microsoft.com/office/spreadsheetml/2009/9/main" objectType="GBox" noThreeD="1"/>
</file>

<file path=xl/ctrlProps/ctrlProp548.xml><?xml version="1.0" encoding="utf-8"?>
<formControlPr xmlns="http://schemas.microsoft.com/office/spreadsheetml/2009/9/main" objectType="Radio" firstButton="1" fmlaLink="$I$9" noThreeD="1"/>
</file>

<file path=xl/ctrlProps/ctrlProp549.xml><?xml version="1.0" encoding="utf-8"?>
<formControlPr xmlns="http://schemas.microsoft.com/office/spreadsheetml/2009/9/main" objectType="Radio" noThreeD="1"/>
</file>

<file path=xl/ctrlProps/ctrlProp55.xml><?xml version="1.0" encoding="utf-8"?>
<formControlPr xmlns="http://schemas.microsoft.com/office/spreadsheetml/2009/9/main" objectType="GBox" noThreeD="1"/>
</file>

<file path=xl/ctrlProps/ctrlProp550.xml><?xml version="1.0" encoding="utf-8"?>
<formControlPr xmlns="http://schemas.microsoft.com/office/spreadsheetml/2009/9/main" objectType="Radio" noThreeD="1"/>
</file>

<file path=xl/ctrlProps/ctrlProp551.xml><?xml version="1.0" encoding="utf-8"?>
<formControlPr xmlns="http://schemas.microsoft.com/office/spreadsheetml/2009/9/main" objectType="GBox" noThreeD="1"/>
</file>

<file path=xl/ctrlProps/ctrlProp552.xml><?xml version="1.0" encoding="utf-8"?>
<formControlPr xmlns="http://schemas.microsoft.com/office/spreadsheetml/2009/9/main" objectType="Radio" firstButton="1" fmlaLink="$I$10" noThreeD="1"/>
</file>

<file path=xl/ctrlProps/ctrlProp553.xml><?xml version="1.0" encoding="utf-8"?>
<formControlPr xmlns="http://schemas.microsoft.com/office/spreadsheetml/2009/9/main" objectType="Radio" noThreeD="1"/>
</file>

<file path=xl/ctrlProps/ctrlProp554.xml><?xml version="1.0" encoding="utf-8"?>
<formControlPr xmlns="http://schemas.microsoft.com/office/spreadsheetml/2009/9/main" objectType="Radio" noThreeD="1"/>
</file>

<file path=xl/ctrlProps/ctrlProp555.xml><?xml version="1.0" encoding="utf-8"?>
<formControlPr xmlns="http://schemas.microsoft.com/office/spreadsheetml/2009/9/main" objectType="GBox" noThreeD="1"/>
</file>

<file path=xl/ctrlProps/ctrlProp556.xml><?xml version="1.0" encoding="utf-8"?>
<formControlPr xmlns="http://schemas.microsoft.com/office/spreadsheetml/2009/9/main" objectType="Radio" firstButton="1" fmlaLink="$I$11" noThreeD="1"/>
</file>

<file path=xl/ctrlProps/ctrlProp557.xml><?xml version="1.0" encoding="utf-8"?>
<formControlPr xmlns="http://schemas.microsoft.com/office/spreadsheetml/2009/9/main" objectType="Radio" noThreeD="1"/>
</file>

<file path=xl/ctrlProps/ctrlProp558.xml><?xml version="1.0" encoding="utf-8"?>
<formControlPr xmlns="http://schemas.microsoft.com/office/spreadsheetml/2009/9/main" objectType="Radio" noThreeD="1"/>
</file>

<file path=xl/ctrlProps/ctrlProp559.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I$24" noThreeD="1"/>
</file>

<file path=xl/ctrlProps/ctrlProp560.xml><?xml version="1.0" encoding="utf-8"?>
<formControlPr xmlns="http://schemas.microsoft.com/office/spreadsheetml/2009/9/main" objectType="Radio" firstButton="1" fmlaLink="$I$12" noThreeD="1"/>
</file>

<file path=xl/ctrlProps/ctrlProp561.xml><?xml version="1.0" encoding="utf-8"?>
<formControlPr xmlns="http://schemas.microsoft.com/office/spreadsheetml/2009/9/main" objectType="Radio" noThreeD="1"/>
</file>

<file path=xl/ctrlProps/ctrlProp562.xml><?xml version="1.0" encoding="utf-8"?>
<formControlPr xmlns="http://schemas.microsoft.com/office/spreadsheetml/2009/9/main" objectType="Radio" noThreeD="1"/>
</file>

<file path=xl/ctrlProps/ctrlProp563.xml><?xml version="1.0" encoding="utf-8"?>
<formControlPr xmlns="http://schemas.microsoft.com/office/spreadsheetml/2009/9/main" objectType="GBox" noThreeD="1"/>
</file>

<file path=xl/ctrlProps/ctrlProp564.xml><?xml version="1.0" encoding="utf-8"?>
<formControlPr xmlns="http://schemas.microsoft.com/office/spreadsheetml/2009/9/main" objectType="Radio" firstButton="1" fmlaLink="$I$13" noThreeD="1"/>
</file>

<file path=xl/ctrlProps/ctrlProp565.xml><?xml version="1.0" encoding="utf-8"?>
<formControlPr xmlns="http://schemas.microsoft.com/office/spreadsheetml/2009/9/main" objectType="Radio" noThreeD="1"/>
</file>

<file path=xl/ctrlProps/ctrlProp566.xml><?xml version="1.0" encoding="utf-8"?>
<formControlPr xmlns="http://schemas.microsoft.com/office/spreadsheetml/2009/9/main" objectType="Radio" noThreeD="1"/>
</file>

<file path=xl/ctrlProps/ctrlProp567.xml><?xml version="1.0" encoding="utf-8"?>
<formControlPr xmlns="http://schemas.microsoft.com/office/spreadsheetml/2009/9/main" objectType="GBox" noThreeD="1"/>
</file>

<file path=xl/ctrlProps/ctrlProp568.xml><?xml version="1.0" encoding="utf-8"?>
<formControlPr xmlns="http://schemas.microsoft.com/office/spreadsheetml/2009/9/main" objectType="Radio" firstButton="1" fmlaLink="$I$8" noThreeD="1"/>
</file>

<file path=xl/ctrlProps/ctrlProp569.xml><?xml version="1.0" encoding="utf-8"?>
<formControlPr xmlns="http://schemas.microsoft.com/office/spreadsheetml/2009/9/main" objectType="Radio" noThreeD="1"/>
</file>

<file path=xl/ctrlProps/ctrlProp57.xml><?xml version="1.0" encoding="utf-8"?>
<formControlPr xmlns="http://schemas.microsoft.com/office/spreadsheetml/2009/9/main" objectType="Radio" noThreeD="1"/>
</file>

<file path=xl/ctrlProps/ctrlProp570.xml><?xml version="1.0" encoding="utf-8"?>
<formControlPr xmlns="http://schemas.microsoft.com/office/spreadsheetml/2009/9/main" objectType="Radio" noThreeD="1"/>
</file>

<file path=xl/ctrlProps/ctrlProp571.xml><?xml version="1.0" encoding="utf-8"?>
<formControlPr xmlns="http://schemas.microsoft.com/office/spreadsheetml/2009/9/main" objectType="GBox" noThreeD="1"/>
</file>

<file path=xl/ctrlProps/ctrlProp572.xml><?xml version="1.0" encoding="utf-8"?>
<formControlPr xmlns="http://schemas.microsoft.com/office/spreadsheetml/2009/9/main" objectType="Radio" firstButton="1" fmlaLink="$I$9" noThreeD="1"/>
</file>

<file path=xl/ctrlProps/ctrlProp573.xml><?xml version="1.0" encoding="utf-8"?>
<formControlPr xmlns="http://schemas.microsoft.com/office/spreadsheetml/2009/9/main" objectType="Radio" noThreeD="1"/>
</file>

<file path=xl/ctrlProps/ctrlProp574.xml><?xml version="1.0" encoding="utf-8"?>
<formControlPr xmlns="http://schemas.microsoft.com/office/spreadsheetml/2009/9/main" objectType="Radio" noThreeD="1"/>
</file>

<file path=xl/ctrlProps/ctrlProp575.xml><?xml version="1.0" encoding="utf-8"?>
<formControlPr xmlns="http://schemas.microsoft.com/office/spreadsheetml/2009/9/main" objectType="GBox" noThreeD="1"/>
</file>

<file path=xl/ctrlProps/ctrlProp576.xml><?xml version="1.0" encoding="utf-8"?>
<formControlPr xmlns="http://schemas.microsoft.com/office/spreadsheetml/2009/9/main" objectType="Radio" firstButton="1" fmlaLink="$I$10" noThreeD="1"/>
</file>

<file path=xl/ctrlProps/ctrlProp577.xml><?xml version="1.0" encoding="utf-8"?>
<formControlPr xmlns="http://schemas.microsoft.com/office/spreadsheetml/2009/9/main" objectType="Radio" noThreeD="1"/>
</file>

<file path=xl/ctrlProps/ctrlProp578.xml><?xml version="1.0" encoding="utf-8"?>
<formControlPr xmlns="http://schemas.microsoft.com/office/spreadsheetml/2009/9/main" objectType="Radio" noThreeD="1"/>
</file>

<file path=xl/ctrlProps/ctrlProp579.xml><?xml version="1.0" encoding="utf-8"?>
<formControlPr xmlns="http://schemas.microsoft.com/office/spreadsheetml/2009/9/main" objectType="GBox" noThreeD="1"/>
</file>

<file path=xl/ctrlProps/ctrlProp58.xml><?xml version="1.0" encoding="utf-8"?>
<formControlPr xmlns="http://schemas.microsoft.com/office/spreadsheetml/2009/9/main" objectType="Radio" noThreeD="1"/>
</file>

<file path=xl/ctrlProps/ctrlProp580.xml><?xml version="1.0" encoding="utf-8"?>
<formControlPr xmlns="http://schemas.microsoft.com/office/spreadsheetml/2009/9/main" objectType="Radio" firstButton="1" fmlaLink="$I$11" noThreeD="1"/>
</file>

<file path=xl/ctrlProps/ctrlProp581.xml><?xml version="1.0" encoding="utf-8"?>
<formControlPr xmlns="http://schemas.microsoft.com/office/spreadsheetml/2009/9/main" objectType="Radio" noThreeD="1"/>
</file>

<file path=xl/ctrlProps/ctrlProp582.xml><?xml version="1.0" encoding="utf-8"?>
<formControlPr xmlns="http://schemas.microsoft.com/office/spreadsheetml/2009/9/main" objectType="Radio" noThreeD="1"/>
</file>

<file path=xl/ctrlProps/ctrlProp583.xml><?xml version="1.0" encoding="utf-8"?>
<formControlPr xmlns="http://schemas.microsoft.com/office/spreadsheetml/2009/9/main" objectType="GBox" noThreeD="1"/>
</file>

<file path=xl/ctrlProps/ctrlProp584.xml><?xml version="1.0" encoding="utf-8"?>
<formControlPr xmlns="http://schemas.microsoft.com/office/spreadsheetml/2009/9/main" objectType="Radio" firstButton="1" fmlaLink="$I$8" noThreeD="1"/>
</file>

<file path=xl/ctrlProps/ctrlProp585.xml><?xml version="1.0" encoding="utf-8"?>
<formControlPr xmlns="http://schemas.microsoft.com/office/spreadsheetml/2009/9/main" objectType="Radio" noThreeD="1"/>
</file>

<file path=xl/ctrlProps/ctrlProp586.xml><?xml version="1.0" encoding="utf-8"?>
<formControlPr xmlns="http://schemas.microsoft.com/office/spreadsheetml/2009/9/main" objectType="Radio" noThreeD="1"/>
</file>

<file path=xl/ctrlProps/ctrlProp587.xml><?xml version="1.0" encoding="utf-8"?>
<formControlPr xmlns="http://schemas.microsoft.com/office/spreadsheetml/2009/9/main" objectType="GBox" noThreeD="1"/>
</file>

<file path=xl/ctrlProps/ctrlProp588.xml><?xml version="1.0" encoding="utf-8"?>
<formControlPr xmlns="http://schemas.microsoft.com/office/spreadsheetml/2009/9/main" objectType="Radio" firstButton="1" fmlaLink="$I$9" noThreeD="1"/>
</file>

<file path=xl/ctrlProps/ctrlProp589.xml><?xml version="1.0" encoding="utf-8"?>
<formControlPr xmlns="http://schemas.microsoft.com/office/spreadsheetml/2009/9/main" objectType="Radio" noThreeD="1"/>
</file>

<file path=xl/ctrlProps/ctrlProp59.xml><?xml version="1.0" encoding="utf-8"?>
<formControlPr xmlns="http://schemas.microsoft.com/office/spreadsheetml/2009/9/main" objectType="GBox" noThreeD="1"/>
</file>

<file path=xl/ctrlProps/ctrlProp590.xml><?xml version="1.0" encoding="utf-8"?>
<formControlPr xmlns="http://schemas.microsoft.com/office/spreadsheetml/2009/9/main" objectType="Radio" noThreeD="1"/>
</file>

<file path=xl/ctrlProps/ctrlProp591.xml><?xml version="1.0" encoding="utf-8"?>
<formControlPr xmlns="http://schemas.microsoft.com/office/spreadsheetml/2009/9/main" objectType="GBox" noThreeD="1"/>
</file>

<file path=xl/ctrlProps/ctrlProp592.xml><?xml version="1.0" encoding="utf-8"?>
<formControlPr xmlns="http://schemas.microsoft.com/office/spreadsheetml/2009/9/main" objectType="Radio" firstButton="1" fmlaLink="$I$10" noThreeD="1"/>
</file>

<file path=xl/ctrlProps/ctrlProp593.xml><?xml version="1.0" encoding="utf-8"?>
<formControlPr xmlns="http://schemas.microsoft.com/office/spreadsheetml/2009/9/main" objectType="Radio" noThreeD="1"/>
</file>

<file path=xl/ctrlProps/ctrlProp594.xml><?xml version="1.0" encoding="utf-8"?>
<formControlPr xmlns="http://schemas.microsoft.com/office/spreadsheetml/2009/9/main" objectType="Radio" noThreeD="1"/>
</file>

<file path=xl/ctrlProps/ctrlProp595.xml><?xml version="1.0" encoding="utf-8"?>
<formControlPr xmlns="http://schemas.microsoft.com/office/spreadsheetml/2009/9/main" objectType="GBox" noThreeD="1"/>
</file>

<file path=xl/ctrlProps/ctrlProp596.xml><?xml version="1.0" encoding="utf-8"?>
<formControlPr xmlns="http://schemas.microsoft.com/office/spreadsheetml/2009/9/main" objectType="Radio" firstButton="1" fmlaLink="$I$11" noThreeD="1"/>
</file>

<file path=xl/ctrlProps/ctrlProp597.xml><?xml version="1.0" encoding="utf-8"?>
<formControlPr xmlns="http://schemas.microsoft.com/office/spreadsheetml/2009/9/main" objectType="Radio" noThreeD="1"/>
</file>

<file path=xl/ctrlProps/ctrlProp598.xml><?xml version="1.0" encoding="utf-8"?>
<formControlPr xmlns="http://schemas.microsoft.com/office/spreadsheetml/2009/9/main" objectType="Radio" noThreeD="1"/>
</file>

<file path=xl/ctrlProps/ctrlProp599.xml><?xml version="1.0" encoding="utf-8"?>
<formControlPr xmlns="http://schemas.microsoft.com/office/spreadsheetml/2009/9/main" objectType="GBox" noThreeD="1"/>
</file>

<file path=xl/ctrlProps/ctrlProp6.xml><?xml version="1.0" encoding="utf-8"?>
<formControlPr xmlns="http://schemas.microsoft.com/office/spreadsheetml/2009/9/main" objectType="Label" lockText="1"/>
</file>

<file path=xl/ctrlProps/ctrlProp60.xml><?xml version="1.0" encoding="utf-8"?>
<formControlPr xmlns="http://schemas.microsoft.com/office/spreadsheetml/2009/9/main" objectType="Radio" firstButton="1" fmlaLink="$I$39" noThreeD="1"/>
</file>

<file path=xl/ctrlProps/ctrlProp600.xml><?xml version="1.0" encoding="utf-8"?>
<formControlPr xmlns="http://schemas.microsoft.com/office/spreadsheetml/2009/9/main" objectType="Radio" firstButton="1" fmlaLink="$I$12" noThreeD="1"/>
</file>

<file path=xl/ctrlProps/ctrlProp601.xml><?xml version="1.0" encoding="utf-8"?>
<formControlPr xmlns="http://schemas.microsoft.com/office/spreadsheetml/2009/9/main" objectType="Radio" noThreeD="1"/>
</file>

<file path=xl/ctrlProps/ctrlProp602.xml><?xml version="1.0" encoding="utf-8"?>
<formControlPr xmlns="http://schemas.microsoft.com/office/spreadsheetml/2009/9/main" objectType="Radio" noThreeD="1"/>
</file>

<file path=xl/ctrlProps/ctrlProp603.xml><?xml version="1.0" encoding="utf-8"?>
<formControlPr xmlns="http://schemas.microsoft.com/office/spreadsheetml/2009/9/main" objectType="Drop" dropLines="10" dropStyle="combo" dx="26" fmlaLink="$AJ$5" fmlaRange="$AR$25:$AR$66" noThreeD="1" sel="0" val="0"/>
</file>

<file path=xl/ctrlProps/ctrlProp604.xml><?xml version="1.0" encoding="utf-8"?>
<formControlPr xmlns="http://schemas.microsoft.com/office/spreadsheetml/2009/9/main" objectType="Drop" dropLines="10" dropStyle="combo" dx="26" fmlaLink="$AJ$10" fmlaRange="$AR$25:$AR$66" noThreeD="1" sel="0" val="0"/>
</file>

<file path=xl/ctrlProps/ctrlProp605.xml><?xml version="1.0" encoding="utf-8"?>
<formControlPr xmlns="http://schemas.microsoft.com/office/spreadsheetml/2009/9/main" objectType="Drop" dropLines="10" dropStyle="combo" dx="26" fmlaLink="$AJ$15" fmlaRange="$AR$25:$AR$66" noThreeD="1" sel="0" val="0"/>
</file>

<file path=xl/ctrlProps/ctrlProp61.xml><?xml version="1.0" encoding="utf-8"?>
<formControlPr xmlns="http://schemas.microsoft.com/office/spreadsheetml/2009/9/main" objectType="Radio" noThreeD="1"/>
</file>

<file path=xl/ctrlProps/ctrlProp62.xml><?xml version="1.0" encoding="utf-8"?>
<formControlPr xmlns="http://schemas.microsoft.com/office/spreadsheetml/2009/9/main" objectType="Radio"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I$40" noThreeD="1"/>
</file>

<file path=xl/ctrlProps/ctrlProp65.xml><?xml version="1.0" encoding="utf-8"?>
<formControlPr xmlns="http://schemas.microsoft.com/office/spreadsheetml/2009/9/main" objectType="Radio" noThreeD="1"/>
</file>

<file path=xl/ctrlProps/ctrlProp66.xml><?xml version="1.0" encoding="utf-8"?>
<formControlPr xmlns="http://schemas.microsoft.com/office/spreadsheetml/2009/9/main" objectType="Radio"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I$41" noThreeD="1"/>
</file>

<file path=xl/ctrlProps/ctrlProp69.xml><?xml version="1.0" encoding="utf-8"?>
<formControlPr xmlns="http://schemas.microsoft.com/office/spreadsheetml/2009/9/main" objectType="Radio" noThreeD="1"/>
</file>

<file path=xl/ctrlProps/ctrlProp7.xml><?xml version="1.0" encoding="utf-8"?>
<formControlPr xmlns="http://schemas.microsoft.com/office/spreadsheetml/2009/9/main" objectType="CheckBox" fmlaLink="S22" lockText="1" noThreeD="1"/>
</file>

<file path=xl/ctrlProps/ctrlProp70.xml><?xml version="1.0" encoding="utf-8"?>
<formControlPr xmlns="http://schemas.microsoft.com/office/spreadsheetml/2009/9/main" objectType="Radio"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I$42"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I$43" noThreeD="1"/>
</file>

<file path=xl/ctrlProps/ctrlProp77.xml><?xml version="1.0" encoding="utf-8"?>
<formControlPr xmlns="http://schemas.microsoft.com/office/spreadsheetml/2009/9/main" objectType="Radio" noThreeD="1"/>
</file>

<file path=xl/ctrlProps/ctrlProp78.xml><?xml version="1.0" encoding="utf-8"?>
<formControlPr xmlns="http://schemas.microsoft.com/office/spreadsheetml/2009/9/main" objectType="Radio"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fmlaLink="T22" lockText="1" noThreeD="1"/>
</file>

<file path=xl/ctrlProps/ctrlProp80.xml><?xml version="1.0" encoding="utf-8"?>
<formControlPr xmlns="http://schemas.microsoft.com/office/spreadsheetml/2009/9/main" objectType="Radio" firstButton="1" fmlaLink="$I$44"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Radio"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fmlaLink="$I$50" noThreeD="1"/>
</file>

<file path=xl/ctrlProps/ctrlProp85.xml><?xml version="1.0" encoding="utf-8"?>
<formControlPr xmlns="http://schemas.microsoft.com/office/spreadsheetml/2009/9/main" objectType="Radio" noThreeD="1"/>
</file>

<file path=xl/ctrlProps/ctrlProp86.xml><?xml version="1.0" encoding="utf-8"?>
<formControlPr xmlns="http://schemas.microsoft.com/office/spreadsheetml/2009/9/main" objectType="Radio"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I$51" noThreeD="1"/>
</file>

<file path=xl/ctrlProps/ctrlProp89.xml><?xml version="1.0" encoding="utf-8"?>
<formControlPr xmlns="http://schemas.microsoft.com/office/spreadsheetml/2009/9/main" objectType="Radio"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I$52" noThreeD="1"/>
</file>

<file path=xl/ctrlProps/ctrlProp93.xml><?xml version="1.0" encoding="utf-8"?>
<formControlPr xmlns="http://schemas.microsoft.com/office/spreadsheetml/2009/9/main" objectType="Radio" noThreeD="1"/>
</file>

<file path=xl/ctrlProps/ctrlProp94.xml><?xml version="1.0" encoding="utf-8"?>
<formControlPr xmlns="http://schemas.microsoft.com/office/spreadsheetml/2009/9/main" objectType="Radio"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I$56" noThreeD="1"/>
</file>

<file path=xl/ctrlProps/ctrlProp97.xml><?xml version="1.0" encoding="utf-8"?>
<formControlPr xmlns="http://schemas.microsoft.com/office/spreadsheetml/2009/9/main" objectType="Radio" noThreeD="1"/>
</file>

<file path=xl/ctrlProps/ctrlProp98.xml><?xml version="1.0" encoding="utf-8"?>
<formControlPr xmlns="http://schemas.microsoft.com/office/spreadsheetml/2009/9/main" objectType="Radio"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198120</xdr:colOff>
          <xdr:row>16</xdr:row>
          <xdr:rowOff>0</xdr:rowOff>
        </xdr:from>
        <xdr:to>
          <xdr:col>9</xdr:col>
          <xdr:colOff>0</xdr:colOff>
          <xdr:row>17</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779520" y="3581400"/>
              <a:ext cx="992505" cy="228600"/>
              <a:chOff x="3421381" y="3543300"/>
              <a:chExt cx="868685" cy="228600"/>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3421381" y="3564026"/>
                <a:ext cx="495300" cy="20025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3854880" y="3575304"/>
                <a:ext cx="372240"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39" name="Group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3444543" y="3543300"/>
                <a:ext cx="845523" cy="2286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19</xdr:row>
          <xdr:rowOff>0</xdr:rowOff>
        </xdr:from>
        <xdr:to>
          <xdr:col>9</xdr:col>
          <xdr:colOff>0</xdr:colOff>
          <xdr:row>19</xdr:row>
          <xdr:rowOff>226771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79520" y="4267200"/>
              <a:ext cx="992505" cy="226771"/>
              <a:chOff x="3421381" y="4229100"/>
              <a:chExt cx="868674" cy="226771"/>
            </a:xfrm>
          </xdr:grpSpPr>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3421381" y="42422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3853891" y="42611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2" name="Group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3445151" y="4229100"/>
                <a:ext cx="844904" cy="226771"/>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18</xdr:row>
          <xdr:rowOff>0</xdr:rowOff>
        </xdr:from>
        <xdr:to>
          <xdr:col>9</xdr:col>
          <xdr:colOff>0</xdr:colOff>
          <xdr:row>18</xdr:row>
          <xdr:rowOff>226771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79520" y="4038600"/>
              <a:ext cx="992505" cy="226771"/>
              <a:chOff x="3421381" y="4000500"/>
              <a:chExt cx="868674" cy="226771"/>
            </a:xfrm>
          </xdr:grpSpPr>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3421381" y="40136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3853891" y="40325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5" name="Group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3445151" y="40005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17</xdr:row>
          <xdr:rowOff>0</xdr:rowOff>
        </xdr:from>
        <xdr:to>
          <xdr:col>9</xdr:col>
          <xdr:colOff>0</xdr:colOff>
          <xdr:row>17</xdr:row>
          <xdr:rowOff>226771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79520" y="3810000"/>
              <a:ext cx="992505" cy="226771"/>
              <a:chOff x="3421381" y="3771900"/>
              <a:chExt cx="868674" cy="226771"/>
            </a:xfrm>
          </xdr:grpSpPr>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3421381" y="37850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3853891" y="38039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3445151" y="37719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20</xdr:row>
          <xdr:rowOff>0</xdr:rowOff>
        </xdr:from>
        <xdr:to>
          <xdr:col>9</xdr:col>
          <xdr:colOff>0</xdr:colOff>
          <xdr:row>20</xdr:row>
          <xdr:rowOff>226771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79520" y="4495800"/>
              <a:ext cx="992505" cy="226771"/>
              <a:chOff x="3421381" y="4457700"/>
              <a:chExt cx="868674" cy="226771"/>
            </a:xfrm>
          </xdr:grpSpPr>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3421381" y="44708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3853891" y="44897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1" name="Group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3445151" y="44577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xdr:twoCellAnchor>
    <xdr:from>
      <xdr:col>6</xdr:col>
      <xdr:colOff>0</xdr:colOff>
      <xdr:row>44</xdr:row>
      <xdr:rowOff>228600</xdr:rowOff>
    </xdr:from>
    <xdr:to>
      <xdr:col>6</xdr:col>
      <xdr:colOff>91440</xdr:colOff>
      <xdr:row>45</xdr:row>
      <xdr:rowOff>76200</xdr:rowOff>
    </xdr:to>
    <xdr:sp macro="" textlink="">
      <xdr:nvSpPr>
        <xdr:cNvPr id="14662" name="AutoShape 26">
          <a:extLst>
            <a:ext uri="{FF2B5EF4-FFF2-40B4-BE49-F238E27FC236}">
              <a16:creationId xmlns:a16="http://schemas.microsoft.com/office/drawing/2014/main" id="{00000000-0008-0000-0000-000046390000}"/>
            </a:ext>
          </a:extLst>
        </xdr:cNvPr>
        <xdr:cNvSpPr>
          <a:spLocks/>
        </xdr:cNvSpPr>
      </xdr:nvSpPr>
      <xdr:spPr bwMode="auto">
        <a:xfrm>
          <a:off x="2903220" y="12481560"/>
          <a:ext cx="91440" cy="571500"/>
        </a:xfrm>
        <a:prstGeom prst="leftBrace">
          <a:avLst>
            <a:gd name="adj1" fmla="val 38194"/>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7</xdr:col>
          <xdr:colOff>198120</xdr:colOff>
          <xdr:row>21</xdr:row>
          <xdr:rowOff>0</xdr:rowOff>
        </xdr:from>
        <xdr:to>
          <xdr:col>9</xdr:col>
          <xdr:colOff>0</xdr:colOff>
          <xdr:row>21</xdr:row>
          <xdr:rowOff>226771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779520" y="4724400"/>
              <a:ext cx="992505" cy="226771"/>
              <a:chOff x="3421381" y="4686300"/>
              <a:chExt cx="868674" cy="226771"/>
            </a:xfrm>
          </xdr:grpSpPr>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3421381" y="46994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3853891" y="47183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3445151" y="46863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44</xdr:row>
          <xdr:rowOff>388620</xdr:rowOff>
        </xdr:from>
        <xdr:to>
          <xdr:col>14</xdr:col>
          <xdr:colOff>175260</xdr:colOff>
          <xdr:row>45</xdr:row>
          <xdr:rowOff>91440</xdr:rowOff>
        </xdr:to>
        <xdr:grpSp>
          <xdr:nvGrpSpPr>
            <xdr:cNvPr id="14664" name="グループ化 1">
              <a:extLst>
                <a:ext uri="{FF2B5EF4-FFF2-40B4-BE49-F238E27FC236}">
                  <a16:creationId xmlns:a16="http://schemas.microsoft.com/office/drawing/2014/main" id="{00000000-0008-0000-0000-000048390000}"/>
                </a:ext>
              </a:extLst>
            </xdr:cNvPr>
            <xdr:cNvGrpSpPr>
              <a:grpSpLocks/>
            </xdr:cNvGrpSpPr>
          </xdr:nvGrpSpPr>
          <xdr:grpSpPr bwMode="auto">
            <a:xfrm>
              <a:off x="6185535" y="12066270"/>
              <a:ext cx="581025" cy="426720"/>
              <a:chOff x="6210284" y="10696590"/>
              <a:chExt cx="581025" cy="428601"/>
            </a:xfrm>
          </xdr:grpSpPr>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6210284" y="10915641"/>
                <a:ext cx="5810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4362" name="Label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6238876" y="10696590"/>
                <a:ext cx="466725" cy="2095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19050</xdr:rowOff>
        </xdr:from>
        <xdr:to>
          <xdr:col>13</xdr:col>
          <xdr:colOff>171450</xdr:colOff>
          <xdr:row>45</xdr:row>
          <xdr:rowOff>95250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752600" y="5429250"/>
              <a:ext cx="4657725" cy="7067550"/>
              <a:chOff x="1752600" y="5429250"/>
              <a:chExt cx="4657725" cy="7067550"/>
            </a:xfrm>
          </xdr:grpSpPr>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3314700" y="118872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3314700" y="120872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3314700" y="122967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sp macro="" textlink="">
            <xdr:nvSpPr>
              <xdr:cNvPr id="14355" name="chkBox_Service1"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1752600" y="5429250"/>
                <a:ext cx="295275" cy="20955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25" name="chkBox_Service2" hidden="1">
                <a:extLst>
                  <a:ext uri="{63B3BB69-23CF-44E3-9099-C40C66FF867C}">
                    <a14:compatExt spid="_x0000_s14625"/>
                  </a:ext>
                  <a:ext uri="{FF2B5EF4-FFF2-40B4-BE49-F238E27FC236}">
                    <a16:creationId xmlns:a16="http://schemas.microsoft.com/office/drawing/2014/main" id="{00000000-0008-0000-0000-000021390000}"/>
                  </a:ext>
                </a:extLst>
              </xdr:cNvPr>
              <xdr:cNvSpPr/>
            </xdr:nvSpPr>
            <xdr:spPr bwMode="auto">
              <a:xfrm>
                <a:off x="1752600" y="5657850"/>
                <a:ext cx="295275" cy="20955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26" name="chkBox_Service3" hidden="1">
                <a:extLst>
                  <a:ext uri="{63B3BB69-23CF-44E3-9099-C40C66FF867C}">
                    <a14:compatExt spid="_x0000_s14626"/>
                  </a:ext>
                  <a:ext uri="{FF2B5EF4-FFF2-40B4-BE49-F238E27FC236}">
                    <a16:creationId xmlns:a16="http://schemas.microsoft.com/office/drawing/2014/main" id="{00000000-0008-0000-0000-000022390000}"/>
                  </a:ext>
                </a:extLst>
              </xdr:cNvPr>
              <xdr:cNvSpPr/>
            </xdr:nvSpPr>
            <xdr:spPr bwMode="auto">
              <a:xfrm>
                <a:off x="1752600" y="5886450"/>
                <a:ext cx="295275" cy="20955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27" name="chkBox_Service4" hidden="1">
                <a:extLst>
                  <a:ext uri="{63B3BB69-23CF-44E3-9099-C40C66FF867C}">
                    <a14:compatExt spid="_x0000_s14627"/>
                  </a:ext>
                  <a:ext uri="{FF2B5EF4-FFF2-40B4-BE49-F238E27FC236}">
                    <a16:creationId xmlns:a16="http://schemas.microsoft.com/office/drawing/2014/main" id="{00000000-0008-0000-0000-000023390000}"/>
                  </a:ext>
                </a:extLst>
              </xdr:cNvPr>
              <xdr:cNvSpPr/>
            </xdr:nvSpPr>
            <xdr:spPr bwMode="auto">
              <a:xfrm>
                <a:off x="1752600" y="6115050"/>
                <a:ext cx="295275" cy="20955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28" name="chkBox_Service5" hidden="1">
                <a:extLst>
                  <a:ext uri="{63B3BB69-23CF-44E3-9099-C40C66FF867C}">
                    <a14:compatExt spid="_x0000_s14628"/>
                  </a:ext>
                  <a:ext uri="{FF2B5EF4-FFF2-40B4-BE49-F238E27FC236}">
                    <a16:creationId xmlns:a16="http://schemas.microsoft.com/office/drawing/2014/main" id="{00000000-0008-0000-0000-000024390000}"/>
                  </a:ext>
                </a:extLst>
              </xdr:cNvPr>
              <xdr:cNvSpPr/>
            </xdr:nvSpPr>
            <xdr:spPr bwMode="auto">
              <a:xfrm>
                <a:off x="1752600" y="6343650"/>
                <a:ext cx="295275" cy="20955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29" name="chkBox_Service6" hidden="1">
                <a:extLst>
                  <a:ext uri="{63B3BB69-23CF-44E3-9099-C40C66FF867C}">
                    <a14:compatExt spid="_x0000_s14629"/>
                  </a:ext>
                  <a:ext uri="{FF2B5EF4-FFF2-40B4-BE49-F238E27FC236}">
                    <a16:creationId xmlns:a16="http://schemas.microsoft.com/office/drawing/2014/main" id="{00000000-0008-0000-0000-000025390000}"/>
                  </a:ext>
                </a:extLst>
              </xdr:cNvPr>
              <xdr:cNvSpPr/>
            </xdr:nvSpPr>
            <xdr:spPr bwMode="auto">
              <a:xfrm>
                <a:off x="1752600" y="6572250"/>
                <a:ext cx="295275" cy="20955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30" name="chkBox_Service7" hidden="1">
                <a:extLst>
                  <a:ext uri="{63B3BB69-23CF-44E3-9099-C40C66FF867C}">
                    <a14:compatExt spid="_x0000_s14630"/>
                  </a:ext>
                  <a:ext uri="{FF2B5EF4-FFF2-40B4-BE49-F238E27FC236}">
                    <a16:creationId xmlns:a16="http://schemas.microsoft.com/office/drawing/2014/main" id="{00000000-0008-0000-0000-000026390000}"/>
                  </a:ext>
                </a:extLst>
              </xdr:cNvPr>
              <xdr:cNvSpPr/>
            </xdr:nvSpPr>
            <xdr:spPr bwMode="auto">
              <a:xfrm>
                <a:off x="1752600" y="6800850"/>
                <a:ext cx="295275" cy="20955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7</xdr:row>
          <xdr:rowOff>0</xdr:rowOff>
        </xdr:from>
        <xdr:to>
          <xdr:col>5</xdr:col>
          <xdr:colOff>800100</xdr:colOff>
          <xdr:row>8</xdr:row>
          <xdr:rowOff>0</xdr:rowOff>
        </xdr:to>
        <xdr:grpSp>
          <xdr:nvGrpSpPr>
            <xdr:cNvPr id="2" name="グループ化 1">
              <a:extLst>
                <a:ext uri="{FF2B5EF4-FFF2-40B4-BE49-F238E27FC236}">
                  <a16:creationId xmlns:a16="http://schemas.microsoft.com/office/drawing/2014/main" id="{00000000-0008-0000-1100-000002000000}"/>
                </a:ext>
              </a:extLst>
            </xdr:cNvPr>
            <xdr:cNvGrpSpPr/>
          </xdr:nvGrpSpPr>
          <xdr:grpSpPr>
            <a:xfrm>
              <a:off x="228600" y="1619250"/>
              <a:ext cx="8001000" cy="476250"/>
              <a:chOff x="228600" y="1590678"/>
              <a:chExt cx="7981950" cy="476251"/>
            </a:xfrm>
          </xdr:grpSpPr>
          <xdr:sp macro="" textlink="">
            <xdr:nvSpPr>
              <xdr:cNvPr id="35841" name="Group Box 1" hidden="1">
                <a:extLst>
                  <a:ext uri="{63B3BB69-23CF-44E3-9099-C40C66FF867C}">
                    <a14:compatExt spid="_x0000_s35841"/>
                  </a:ext>
                  <a:ext uri="{FF2B5EF4-FFF2-40B4-BE49-F238E27FC236}">
                    <a16:creationId xmlns:a16="http://schemas.microsoft.com/office/drawing/2014/main" id="{00000000-0008-0000-1100-0000018C0000}"/>
                  </a:ext>
                </a:extLst>
              </xdr:cNvPr>
              <xdr:cNvSpPr/>
            </xdr:nvSpPr>
            <xdr:spPr bwMode="auto">
              <a:xfrm>
                <a:off x="228600" y="15906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35842" name="Option Button 2" hidden="1">
                <a:extLst>
                  <a:ext uri="{63B3BB69-23CF-44E3-9099-C40C66FF867C}">
                    <a14:compatExt spid="_x0000_s35842"/>
                  </a:ext>
                  <a:ext uri="{FF2B5EF4-FFF2-40B4-BE49-F238E27FC236}">
                    <a16:creationId xmlns:a16="http://schemas.microsoft.com/office/drawing/2014/main" id="{00000000-0008-0000-1100-0000028C0000}"/>
                  </a:ext>
                </a:extLst>
              </xdr:cNvPr>
              <xdr:cNvSpPr/>
            </xdr:nvSpPr>
            <xdr:spPr bwMode="auto">
              <a:xfrm>
                <a:off x="7429500" y="179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5843" name="Option Button 3" hidden="1">
                <a:extLst>
                  <a:ext uri="{63B3BB69-23CF-44E3-9099-C40C66FF867C}">
                    <a14:compatExt spid="_x0000_s35843"/>
                  </a:ext>
                  <a:ext uri="{FF2B5EF4-FFF2-40B4-BE49-F238E27FC236}">
                    <a16:creationId xmlns:a16="http://schemas.microsoft.com/office/drawing/2014/main" id="{00000000-0008-0000-1100-0000038C0000}"/>
                  </a:ext>
                </a:extLst>
              </xdr:cNvPr>
              <xdr:cNvSpPr/>
            </xdr:nvSpPr>
            <xdr:spPr bwMode="auto">
              <a:xfrm>
                <a:off x="733425" y="1790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1100-0000048C0000}"/>
                  </a:ext>
                </a:extLst>
              </xdr:cNvPr>
              <xdr:cNvSpPr/>
            </xdr:nvSpPr>
            <xdr:spPr bwMode="auto">
              <a:xfrm>
                <a:off x="285750" y="179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0</xdr:rowOff>
        </xdr:from>
        <xdr:to>
          <xdr:col>5</xdr:col>
          <xdr:colOff>800100</xdr:colOff>
          <xdr:row>9</xdr:row>
          <xdr:rowOff>0</xdr:rowOff>
        </xdr:to>
        <xdr:grpSp>
          <xdr:nvGrpSpPr>
            <xdr:cNvPr id="3" name="グループ化 2">
              <a:extLst>
                <a:ext uri="{FF2B5EF4-FFF2-40B4-BE49-F238E27FC236}">
                  <a16:creationId xmlns:a16="http://schemas.microsoft.com/office/drawing/2014/main" id="{00000000-0008-0000-1100-000003000000}"/>
                </a:ext>
              </a:extLst>
            </xdr:cNvPr>
            <xdr:cNvGrpSpPr/>
          </xdr:nvGrpSpPr>
          <xdr:grpSpPr>
            <a:xfrm>
              <a:off x="228600" y="2095500"/>
              <a:ext cx="8001000" cy="476250"/>
              <a:chOff x="228600" y="2066929"/>
              <a:chExt cx="7981950" cy="476251"/>
            </a:xfrm>
          </xdr:grpSpPr>
          <xdr:sp macro="" textlink="">
            <xdr:nvSpPr>
              <xdr:cNvPr id="35845" name="Group Box 5" hidden="1">
                <a:extLst>
                  <a:ext uri="{63B3BB69-23CF-44E3-9099-C40C66FF867C}">
                    <a14:compatExt spid="_x0000_s35845"/>
                  </a:ext>
                  <a:ext uri="{FF2B5EF4-FFF2-40B4-BE49-F238E27FC236}">
                    <a16:creationId xmlns:a16="http://schemas.microsoft.com/office/drawing/2014/main" id="{00000000-0008-0000-1100-0000058C0000}"/>
                  </a:ext>
                </a:extLst>
              </xdr:cNvPr>
              <xdr:cNvSpPr/>
            </xdr:nvSpPr>
            <xdr:spPr bwMode="auto">
              <a:xfrm>
                <a:off x="228600" y="20669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5846" name="Option Button 6" hidden="1">
                <a:extLst>
                  <a:ext uri="{63B3BB69-23CF-44E3-9099-C40C66FF867C}">
                    <a14:compatExt spid="_x0000_s35846"/>
                  </a:ext>
                  <a:ext uri="{FF2B5EF4-FFF2-40B4-BE49-F238E27FC236}">
                    <a16:creationId xmlns:a16="http://schemas.microsoft.com/office/drawing/2014/main" id="{00000000-0008-0000-1100-0000068C0000}"/>
                  </a:ext>
                </a:extLst>
              </xdr:cNvPr>
              <xdr:cNvSpPr/>
            </xdr:nvSpPr>
            <xdr:spPr bwMode="auto">
              <a:xfrm>
                <a:off x="7429500" y="226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5847" name="Option Button 7" hidden="1">
                <a:extLst>
                  <a:ext uri="{63B3BB69-23CF-44E3-9099-C40C66FF867C}">
                    <a14:compatExt spid="_x0000_s35847"/>
                  </a:ext>
                  <a:ext uri="{FF2B5EF4-FFF2-40B4-BE49-F238E27FC236}">
                    <a16:creationId xmlns:a16="http://schemas.microsoft.com/office/drawing/2014/main" id="{00000000-0008-0000-1100-0000078C0000}"/>
                  </a:ext>
                </a:extLst>
              </xdr:cNvPr>
              <xdr:cNvSpPr/>
            </xdr:nvSpPr>
            <xdr:spPr bwMode="auto">
              <a:xfrm>
                <a:off x="733425" y="2266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5848" name="Option Button 8" hidden="1">
                <a:extLst>
                  <a:ext uri="{63B3BB69-23CF-44E3-9099-C40C66FF867C}">
                    <a14:compatExt spid="_x0000_s35848"/>
                  </a:ext>
                  <a:ext uri="{FF2B5EF4-FFF2-40B4-BE49-F238E27FC236}">
                    <a16:creationId xmlns:a16="http://schemas.microsoft.com/office/drawing/2014/main" id="{00000000-0008-0000-1100-0000088C0000}"/>
                  </a:ext>
                </a:extLst>
              </xdr:cNvPr>
              <xdr:cNvSpPr/>
            </xdr:nvSpPr>
            <xdr:spPr bwMode="auto">
              <a:xfrm>
                <a:off x="285750" y="226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4" name="グループ化 3">
              <a:extLst>
                <a:ext uri="{FF2B5EF4-FFF2-40B4-BE49-F238E27FC236}">
                  <a16:creationId xmlns:a16="http://schemas.microsoft.com/office/drawing/2014/main" id="{00000000-0008-0000-1100-000004000000}"/>
                </a:ext>
              </a:extLst>
            </xdr:cNvPr>
            <xdr:cNvGrpSpPr/>
          </xdr:nvGrpSpPr>
          <xdr:grpSpPr>
            <a:xfrm>
              <a:off x="228600" y="2571750"/>
              <a:ext cx="8001000" cy="476250"/>
              <a:chOff x="228600" y="2543179"/>
              <a:chExt cx="7981950" cy="476251"/>
            </a:xfrm>
          </xdr:grpSpPr>
          <xdr:sp macro="" textlink="">
            <xdr:nvSpPr>
              <xdr:cNvPr id="35849" name="Group Box 9" hidden="1">
                <a:extLst>
                  <a:ext uri="{63B3BB69-23CF-44E3-9099-C40C66FF867C}">
                    <a14:compatExt spid="_x0000_s35849"/>
                  </a:ext>
                  <a:ext uri="{FF2B5EF4-FFF2-40B4-BE49-F238E27FC236}">
                    <a16:creationId xmlns:a16="http://schemas.microsoft.com/office/drawing/2014/main" id="{00000000-0008-0000-1100-0000098C0000}"/>
                  </a:ext>
                </a:extLst>
              </xdr:cNvPr>
              <xdr:cNvSpPr/>
            </xdr:nvSpPr>
            <xdr:spPr bwMode="auto">
              <a:xfrm>
                <a:off x="228600" y="25431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5850" name="Option Button 10" hidden="1">
                <a:extLst>
                  <a:ext uri="{63B3BB69-23CF-44E3-9099-C40C66FF867C}">
                    <a14:compatExt spid="_x0000_s35850"/>
                  </a:ext>
                  <a:ext uri="{FF2B5EF4-FFF2-40B4-BE49-F238E27FC236}">
                    <a16:creationId xmlns:a16="http://schemas.microsoft.com/office/drawing/2014/main" id="{00000000-0008-0000-1100-00000A8C0000}"/>
                  </a:ext>
                </a:extLst>
              </xdr:cNvPr>
              <xdr:cNvSpPr/>
            </xdr:nvSpPr>
            <xdr:spPr bwMode="auto">
              <a:xfrm>
                <a:off x="7429500" y="274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5851" name="Option Button 11" hidden="1">
                <a:extLst>
                  <a:ext uri="{63B3BB69-23CF-44E3-9099-C40C66FF867C}">
                    <a14:compatExt spid="_x0000_s35851"/>
                  </a:ext>
                  <a:ext uri="{FF2B5EF4-FFF2-40B4-BE49-F238E27FC236}">
                    <a16:creationId xmlns:a16="http://schemas.microsoft.com/office/drawing/2014/main" id="{00000000-0008-0000-1100-00000B8C0000}"/>
                  </a:ext>
                </a:extLst>
              </xdr:cNvPr>
              <xdr:cNvSpPr/>
            </xdr:nvSpPr>
            <xdr:spPr bwMode="auto">
              <a:xfrm>
                <a:off x="733425" y="2743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5852" name="Option Button 12" hidden="1">
                <a:extLst>
                  <a:ext uri="{63B3BB69-23CF-44E3-9099-C40C66FF867C}">
                    <a14:compatExt spid="_x0000_s35852"/>
                  </a:ext>
                  <a:ext uri="{FF2B5EF4-FFF2-40B4-BE49-F238E27FC236}">
                    <a16:creationId xmlns:a16="http://schemas.microsoft.com/office/drawing/2014/main" id="{00000000-0008-0000-1100-00000C8C0000}"/>
                  </a:ext>
                </a:extLst>
              </xdr:cNvPr>
              <xdr:cNvSpPr/>
            </xdr:nvSpPr>
            <xdr:spPr bwMode="auto">
              <a:xfrm>
                <a:off x="285750" y="274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5" name="グループ化 4">
              <a:extLst>
                <a:ext uri="{FF2B5EF4-FFF2-40B4-BE49-F238E27FC236}">
                  <a16:creationId xmlns:a16="http://schemas.microsoft.com/office/drawing/2014/main" id="{00000000-0008-0000-1100-000005000000}"/>
                </a:ext>
              </a:extLst>
            </xdr:cNvPr>
            <xdr:cNvGrpSpPr/>
          </xdr:nvGrpSpPr>
          <xdr:grpSpPr>
            <a:xfrm>
              <a:off x="228600" y="3048000"/>
              <a:ext cx="8001000" cy="476250"/>
              <a:chOff x="228600" y="3019430"/>
              <a:chExt cx="7981950" cy="476251"/>
            </a:xfrm>
          </xdr:grpSpPr>
          <xdr:sp macro="" textlink="">
            <xdr:nvSpPr>
              <xdr:cNvPr id="35853" name="Group Box 13" hidden="1">
                <a:extLst>
                  <a:ext uri="{63B3BB69-23CF-44E3-9099-C40C66FF867C}">
                    <a14:compatExt spid="_x0000_s35853"/>
                  </a:ext>
                  <a:ext uri="{FF2B5EF4-FFF2-40B4-BE49-F238E27FC236}">
                    <a16:creationId xmlns:a16="http://schemas.microsoft.com/office/drawing/2014/main" id="{00000000-0008-0000-1100-00000D8C0000}"/>
                  </a:ext>
                </a:extLst>
              </xdr:cNvPr>
              <xdr:cNvSpPr/>
            </xdr:nvSpPr>
            <xdr:spPr bwMode="auto">
              <a:xfrm>
                <a:off x="228600" y="30194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35854" name="Option Button 14" hidden="1">
                <a:extLst>
                  <a:ext uri="{63B3BB69-23CF-44E3-9099-C40C66FF867C}">
                    <a14:compatExt spid="_x0000_s35854"/>
                  </a:ext>
                  <a:ext uri="{FF2B5EF4-FFF2-40B4-BE49-F238E27FC236}">
                    <a16:creationId xmlns:a16="http://schemas.microsoft.com/office/drawing/2014/main" id="{00000000-0008-0000-1100-00000E8C0000}"/>
                  </a:ext>
                </a:extLst>
              </xdr:cNvPr>
              <xdr:cNvSpPr/>
            </xdr:nvSpPr>
            <xdr:spPr bwMode="auto">
              <a:xfrm>
                <a:off x="7429500" y="321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5855" name="Option Button 15" hidden="1">
                <a:extLst>
                  <a:ext uri="{63B3BB69-23CF-44E3-9099-C40C66FF867C}">
                    <a14:compatExt spid="_x0000_s35855"/>
                  </a:ext>
                  <a:ext uri="{FF2B5EF4-FFF2-40B4-BE49-F238E27FC236}">
                    <a16:creationId xmlns:a16="http://schemas.microsoft.com/office/drawing/2014/main" id="{00000000-0008-0000-1100-00000F8C0000}"/>
                  </a:ext>
                </a:extLst>
              </xdr:cNvPr>
              <xdr:cNvSpPr/>
            </xdr:nvSpPr>
            <xdr:spPr bwMode="auto">
              <a:xfrm>
                <a:off x="733425" y="3219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5856" name="Option Button 16" hidden="1">
                <a:extLst>
                  <a:ext uri="{63B3BB69-23CF-44E3-9099-C40C66FF867C}">
                    <a14:compatExt spid="_x0000_s35856"/>
                  </a:ext>
                  <a:ext uri="{FF2B5EF4-FFF2-40B4-BE49-F238E27FC236}">
                    <a16:creationId xmlns:a16="http://schemas.microsoft.com/office/drawing/2014/main" id="{00000000-0008-0000-1100-0000108C0000}"/>
                  </a:ext>
                </a:extLst>
              </xdr:cNvPr>
              <xdr:cNvSpPr/>
            </xdr:nvSpPr>
            <xdr:spPr bwMode="auto">
              <a:xfrm>
                <a:off x="285750" y="321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7</xdr:row>
          <xdr:rowOff>0</xdr:rowOff>
        </xdr:from>
        <xdr:to>
          <xdr:col>5</xdr:col>
          <xdr:colOff>800100</xdr:colOff>
          <xdr:row>8</xdr:row>
          <xdr:rowOff>0</xdr:rowOff>
        </xdr:to>
        <xdr:grpSp>
          <xdr:nvGrpSpPr>
            <xdr:cNvPr id="2" name="グループ化 1">
              <a:extLst>
                <a:ext uri="{FF2B5EF4-FFF2-40B4-BE49-F238E27FC236}">
                  <a16:creationId xmlns:a16="http://schemas.microsoft.com/office/drawing/2014/main" id="{00000000-0008-0000-1200-000002000000}"/>
                </a:ext>
              </a:extLst>
            </xdr:cNvPr>
            <xdr:cNvGrpSpPr/>
          </xdr:nvGrpSpPr>
          <xdr:grpSpPr>
            <a:xfrm>
              <a:off x="228600" y="1619250"/>
              <a:ext cx="8001000" cy="476250"/>
              <a:chOff x="228600" y="1590678"/>
              <a:chExt cx="7981950" cy="476251"/>
            </a:xfrm>
          </xdr:grpSpPr>
          <xdr:sp macro="" textlink="">
            <xdr:nvSpPr>
              <xdr:cNvPr id="36865" name="Group Box 1" hidden="1">
                <a:extLst>
                  <a:ext uri="{63B3BB69-23CF-44E3-9099-C40C66FF867C}">
                    <a14:compatExt spid="_x0000_s36865"/>
                  </a:ext>
                  <a:ext uri="{FF2B5EF4-FFF2-40B4-BE49-F238E27FC236}">
                    <a16:creationId xmlns:a16="http://schemas.microsoft.com/office/drawing/2014/main" id="{00000000-0008-0000-1200-000001900000}"/>
                  </a:ext>
                </a:extLst>
              </xdr:cNvPr>
              <xdr:cNvSpPr/>
            </xdr:nvSpPr>
            <xdr:spPr bwMode="auto">
              <a:xfrm>
                <a:off x="228600" y="15906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36866" name="Option Button 2" hidden="1">
                <a:extLst>
                  <a:ext uri="{63B3BB69-23CF-44E3-9099-C40C66FF867C}">
                    <a14:compatExt spid="_x0000_s36866"/>
                  </a:ext>
                  <a:ext uri="{FF2B5EF4-FFF2-40B4-BE49-F238E27FC236}">
                    <a16:creationId xmlns:a16="http://schemas.microsoft.com/office/drawing/2014/main" id="{00000000-0008-0000-1200-000002900000}"/>
                  </a:ext>
                </a:extLst>
              </xdr:cNvPr>
              <xdr:cNvSpPr/>
            </xdr:nvSpPr>
            <xdr:spPr bwMode="auto">
              <a:xfrm>
                <a:off x="7429500" y="179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6867" name="Option Button 3" hidden="1">
                <a:extLst>
                  <a:ext uri="{63B3BB69-23CF-44E3-9099-C40C66FF867C}">
                    <a14:compatExt spid="_x0000_s36867"/>
                  </a:ext>
                  <a:ext uri="{FF2B5EF4-FFF2-40B4-BE49-F238E27FC236}">
                    <a16:creationId xmlns:a16="http://schemas.microsoft.com/office/drawing/2014/main" id="{00000000-0008-0000-1200-000003900000}"/>
                  </a:ext>
                </a:extLst>
              </xdr:cNvPr>
              <xdr:cNvSpPr/>
            </xdr:nvSpPr>
            <xdr:spPr bwMode="auto">
              <a:xfrm>
                <a:off x="733425" y="1790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6868" name="Option Button 4" hidden="1">
                <a:extLst>
                  <a:ext uri="{63B3BB69-23CF-44E3-9099-C40C66FF867C}">
                    <a14:compatExt spid="_x0000_s36868"/>
                  </a:ext>
                  <a:ext uri="{FF2B5EF4-FFF2-40B4-BE49-F238E27FC236}">
                    <a16:creationId xmlns:a16="http://schemas.microsoft.com/office/drawing/2014/main" id="{00000000-0008-0000-1200-000004900000}"/>
                  </a:ext>
                </a:extLst>
              </xdr:cNvPr>
              <xdr:cNvSpPr/>
            </xdr:nvSpPr>
            <xdr:spPr bwMode="auto">
              <a:xfrm>
                <a:off x="285750" y="179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0</xdr:rowOff>
        </xdr:from>
        <xdr:to>
          <xdr:col>5</xdr:col>
          <xdr:colOff>800100</xdr:colOff>
          <xdr:row>9</xdr:row>
          <xdr:rowOff>0</xdr:rowOff>
        </xdr:to>
        <xdr:grpSp>
          <xdr:nvGrpSpPr>
            <xdr:cNvPr id="3" name="グループ化 2">
              <a:extLst>
                <a:ext uri="{FF2B5EF4-FFF2-40B4-BE49-F238E27FC236}">
                  <a16:creationId xmlns:a16="http://schemas.microsoft.com/office/drawing/2014/main" id="{00000000-0008-0000-1200-000003000000}"/>
                </a:ext>
              </a:extLst>
            </xdr:cNvPr>
            <xdr:cNvGrpSpPr/>
          </xdr:nvGrpSpPr>
          <xdr:grpSpPr>
            <a:xfrm>
              <a:off x="228600" y="2095500"/>
              <a:ext cx="8001000" cy="476250"/>
              <a:chOff x="228600" y="2066929"/>
              <a:chExt cx="7981950" cy="476251"/>
            </a:xfrm>
          </xdr:grpSpPr>
          <xdr:sp macro="" textlink="">
            <xdr:nvSpPr>
              <xdr:cNvPr id="36869" name="Group Box 5" hidden="1">
                <a:extLst>
                  <a:ext uri="{63B3BB69-23CF-44E3-9099-C40C66FF867C}">
                    <a14:compatExt spid="_x0000_s36869"/>
                  </a:ext>
                  <a:ext uri="{FF2B5EF4-FFF2-40B4-BE49-F238E27FC236}">
                    <a16:creationId xmlns:a16="http://schemas.microsoft.com/office/drawing/2014/main" id="{00000000-0008-0000-1200-000005900000}"/>
                  </a:ext>
                </a:extLst>
              </xdr:cNvPr>
              <xdr:cNvSpPr/>
            </xdr:nvSpPr>
            <xdr:spPr bwMode="auto">
              <a:xfrm>
                <a:off x="228600" y="20669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6870" name="Option Button 6" hidden="1">
                <a:extLst>
                  <a:ext uri="{63B3BB69-23CF-44E3-9099-C40C66FF867C}">
                    <a14:compatExt spid="_x0000_s36870"/>
                  </a:ext>
                  <a:ext uri="{FF2B5EF4-FFF2-40B4-BE49-F238E27FC236}">
                    <a16:creationId xmlns:a16="http://schemas.microsoft.com/office/drawing/2014/main" id="{00000000-0008-0000-1200-000006900000}"/>
                  </a:ext>
                </a:extLst>
              </xdr:cNvPr>
              <xdr:cNvSpPr/>
            </xdr:nvSpPr>
            <xdr:spPr bwMode="auto">
              <a:xfrm>
                <a:off x="7429500" y="226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6871" name="Option Button 7" hidden="1">
                <a:extLst>
                  <a:ext uri="{63B3BB69-23CF-44E3-9099-C40C66FF867C}">
                    <a14:compatExt spid="_x0000_s36871"/>
                  </a:ext>
                  <a:ext uri="{FF2B5EF4-FFF2-40B4-BE49-F238E27FC236}">
                    <a16:creationId xmlns:a16="http://schemas.microsoft.com/office/drawing/2014/main" id="{00000000-0008-0000-1200-000007900000}"/>
                  </a:ext>
                </a:extLst>
              </xdr:cNvPr>
              <xdr:cNvSpPr/>
            </xdr:nvSpPr>
            <xdr:spPr bwMode="auto">
              <a:xfrm>
                <a:off x="733425" y="2266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6872" name="Option Button 8" hidden="1">
                <a:extLst>
                  <a:ext uri="{63B3BB69-23CF-44E3-9099-C40C66FF867C}">
                    <a14:compatExt spid="_x0000_s36872"/>
                  </a:ext>
                  <a:ext uri="{FF2B5EF4-FFF2-40B4-BE49-F238E27FC236}">
                    <a16:creationId xmlns:a16="http://schemas.microsoft.com/office/drawing/2014/main" id="{00000000-0008-0000-1200-000008900000}"/>
                  </a:ext>
                </a:extLst>
              </xdr:cNvPr>
              <xdr:cNvSpPr/>
            </xdr:nvSpPr>
            <xdr:spPr bwMode="auto">
              <a:xfrm>
                <a:off x="285750" y="226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4" name="グループ化 3">
              <a:extLst>
                <a:ext uri="{FF2B5EF4-FFF2-40B4-BE49-F238E27FC236}">
                  <a16:creationId xmlns:a16="http://schemas.microsoft.com/office/drawing/2014/main" id="{00000000-0008-0000-1200-000004000000}"/>
                </a:ext>
              </a:extLst>
            </xdr:cNvPr>
            <xdr:cNvGrpSpPr/>
          </xdr:nvGrpSpPr>
          <xdr:grpSpPr>
            <a:xfrm>
              <a:off x="228600" y="2571750"/>
              <a:ext cx="8001000" cy="476250"/>
              <a:chOff x="228600" y="2543179"/>
              <a:chExt cx="7981950" cy="476251"/>
            </a:xfrm>
          </xdr:grpSpPr>
          <xdr:sp macro="" textlink="">
            <xdr:nvSpPr>
              <xdr:cNvPr id="36873" name="Group Box 9" hidden="1">
                <a:extLst>
                  <a:ext uri="{63B3BB69-23CF-44E3-9099-C40C66FF867C}">
                    <a14:compatExt spid="_x0000_s36873"/>
                  </a:ext>
                  <a:ext uri="{FF2B5EF4-FFF2-40B4-BE49-F238E27FC236}">
                    <a16:creationId xmlns:a16="http://schemas.microsoft.com/office/drawing/2014/main" id="{00000000-0008-0000-1200-000009900000}"/>
                  </a:ext>
                </a:extLst>
              </xdr:cNvPr>
              <xdr:cNvSpPr/>
            </xdr:nvSpPr>
            <xdr:spPr bwMode="auto">
              <a:xfrm>
                <a:off x="228600" y="25431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6874" name="Option Button 10" hidden="1">
                <a:extLst>
                  <a:ext uri="{63B3BB69-23CF-44E3-9099-C40C66FF867C}">
                    <a14:compatExt spid="_x0000_s36874"/>
                  </a:ext>
                  <a:ext uri="{FF2B5EF4-FFF2-40B4-BE49-F238E27FC236}">
                    <a16:creationId xmlns:a16="http://schemas.microsoft.com/office/drawing/2014/main" id="{00000000-0008-0000-1200-00000A900000}"/>
                  </a:ext>
                </a:extLst>
              </xdr:cNvPr>
              <xdr:cNvSpPr/>
            </xdr:nvSpPr>
            <xdr:spPr bwMode="auto">
              <a:xfrm>
                <a:off x="7429500" y="274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6875" name="Option Button 11" hidden="1">
                <a:extLst>
                  <a:ext uri="{63B3BB69-23CF-44E3-9099-C40C66FF867C}">
                    <a14:compatExt spid="_x0000_s36875"/>
                  </a:ext>
                  <a:ext uri="{FF2B5EF4-FFF2-40B4-BE49-F238E27FC236}">
                    <a16:creationId xmlns:a16="http://schemas.microsoft.com/office/drawing/2014/main" id="{00000000-0008-0000-1200-00000B900000}"/>
                  </a:ext>
                </a:extLst>
              </xdr:cNvPr>
              <xdr:cNvSpPr/>
            </xdr:nvSpPr>
            <xdr:spPr bwMode="auto">
              <a:xfrm>
                <a:off x="733425" y="2743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6876" name="Option Button 12" hidden="1">
                <a:extLst>
                  <a:ext uri="{63B3BB69-23CF-44E3-9099-C40C66FF867C}">
                    <a14:compatExt spid="_x0000_s36876"/>
                  </a:ext>
                  <a:ext uri="{FF2B5EF4-FFF2-40B4-BE49-F238E27FC236}">
                    <a16:creationId xmlns:a16="http://schemas.microsoft.com/office/drawing/2014/main" id="{00000000-0008-0000-1200-00000C900000}"/>
                  </a:ext>
                </a:extLst>
              </xdr:cNvPr>
              <xdr:cNvSpPr/>
            </xdr:nvSpPr>
            <xdr:spPr bwMode="auto">
              <a:xfrm>
                <a:off x="285750" y="274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5" name="グループ化 4">
              <a:extLst>
                <a:ext uri="{FF2B5EF4-FFF2-40B4-BE49-F238E27FC236}">
                  <a16:creationId xmlns:a16="http://schemas.microsoft.com/office/drawing/2014/main" id="{00000000-0008-0000-1200-000005000000}"/>
                </a:ext>
              </a:extLst>
            </xdr:cNvPr>
            <xdr:cNvGrpSpPr/>
          </xdr:nvGrpSpPr>
          <xdr:grpSpPr>
            <a:xfrm>
              <a:off x="228600" y="3048000"/>
              <a:ext cx="8001000" cy="476250"/>
              <a:chOff x="228600" y="3019430"/>
              <a:chExt cx="7981950" cy="476251"/>
            </a:xfrm>
          </xdr:grpSpPr>
          <xdr:sp macro="" textlink="">
            <xdr:nvSpPr>
              <xdr:cNvPr id="36877" name="Group Box 13" hidden="1">
                <a:extLst>
                  <a:ext uri="{63B3BB69-23CF-44E3-9099-C40C66FF867C}">
                    <a14:compatExt spid="_x0000_s36877"/>
                  </a:ext>
                  <a:ext uri="{FF2B5EF4-FFF2-40B4-BE49-F238E27FC236}">
                    <a16:creationId xmlns:a16="http://schemas.microsoft.com/office/drawing/2014/main" id="{00000000-0008-0000-1200-00000D900000}"/>
                  </a:ext>
                </a:extLst>
              </xdr:cNvPr>
              <xdr:cNvSpPr/>
            </xdr:nvSpPr>
            <xdr:spPr bwMode="auto">
              <a:xfrm>
                <a:off x="228600" y="30194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36878" name="Option Button 14" hidden="1">
                <a:extLst>
                  <a:ext uri="{63B3BB69-23CF-44E3-9099-C40C66FF867C}">
                    <a14:compatExt spid="_x0000_s36878"/>
                  </a:ext>
                  <a:ext uri="{FF2B5EF4-FFF2-40B4-BE49-F238E27FC236}">
                    <a16:creationId xmlns:a16="http://schemas.microsoft.com/office/drawing/2014/main" id="{00000000-0008-0000-1200-00000E900000}"/>
                  </a:ext>
                </a:extLst>
              </xdr:cNvPr>
              <xdr:cNvSpPr/>
            </xdr:nvSpPr>
            <xdr:spPr bwMode="auto">
              <a:xfrm>
                <a:off x="7429500" y="321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6879" name="Option Button 15" hidden="1">
                <a:extLst>
                  <a:ext uri="{63B3BB69-23CF-44E3-9099-C40C66FF867C}">
                    <a14:compatExt spid="_x0000_s36879"/>
                  </a:ext>
                  <a:ext uri="{FF2B5EF4-FFF2-40B4-BE49-F238E27FC236}">
                    <a16:creationId xmlns:a16="http://schemas.microsoft.com/office/drawing/2014/main" id="{00000000-0008-0000-1200-00000F900000}"/>
                  </a:ext>
                </a:extLst>
              </xdr:cNvPr>
              <xdr:cNvSpPr/>
            </xdr:nvSpPr>
            <xdr:spPr bwMode="auto">
              <a:xfrm>
                <a:off x="733425" y="3219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6880" name="Option Button 16" hidden="1">
                <a:extLst>
                  <a:ext uri="{63B3BB69-23CF-44E3-9099-C40C66FF867C}">
                    <a14:compatExt spid="_x0000_s36880"/>
                  </a:ext>
                  <a:ext uri="{FF2B5EF4-FFF2-40B4-BE49-F238E27FC236}">
                    <a16:creationId xmlns:a16="http://schemas.microsoft.com/office/drawing/2014/main" id="{00000000-0008-0000-1200-000010900000}"/>
                  </a:ext>
                </a:extLst>
              </xdr:cNvPr>
              <xdr:cNvSpPr/>
            </xdr:nvSpPr>
            <xdr:spPr bwMode="auto">
              <a:xfrm>
                <a:off x="285750" y="321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6" name="グループ化 5">
              <a:extLst>
                <a:ext uri="{FF2B5EF4-FFF2-40B4-BE49-F238E27FC236}">
                  <a16:creationId xmlns:a16="http://schemas.microsoft.com/office/drawing/2014/main" id="{00000000-0008-0000-1200-000006000000}"/>
                </a:ext>
              </a:extLst>
            </xdr:cNvPr>
            <xdr:cNvGrpSpPr/>
          </xdr:nvGrpSpPr>
          <xdr:grpSpPr>
            <a:xfrm>
              <a:off x="228600" y="3524250"/>
              <a:ext cx="8001000" cy="476250"/>
              <a:chOff x="228600" y="3495681"/>
              <a:chExt cx="7981950" cy="476251"/>
            </a:xfrm>
          </xdr:grpSpPr>
          <xdr:sp macro="" textlink="">
            <xdr:nvSpPr>
              <xdr:cNvPr id="36881" name="Group Box 17" hidden="1">
                <a:extLst>
                  <a:ext uri="{63B3BB69-23CF-44E3-9099-C40C66FF867C}">
                    <a14:compatExt spid="_x0000_s36881"/>
                  </a:ext>
                  <a:ext uri="{FF2B5EF4-FFF2-40B4-BE49-F238E27FC236}">
                    <a16:creationId xmlns:a16="http://schemas.microsoft.com/office/drawing/2014/main" id="{00000000-0008-0000-1200-000011900000}"/>
                  </a:ext>
                </a:extLst>
              </xdr:cNvPr>
              <xdr:cNvSpPr/>
            </xdr:nvSpPr>
            <xdr:spPr bwMode="auto">
              <a:xfrm>
                <a:off x="228600" y="34956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36882" name="Option Button 18" hidden="1">
                <a:extLst>
                  <a:ext uri="{63B3BB69-23CF-44E3-9099-C40C66FF867C}">
                    <a14:compatExt spid="_x0000_s36882"/>
                  </a:ext>
                  <a:ext uri="{FF2B5EF4-FFF2-40B4-BE49-F238E27FC236}">
                    <a16:creationId xmlns:a16="http://schemas.microsoft.com/office/drawing/2014/main" id="{00000000-0008-0000-1200-000012900000}"/>
                  </a:ext>
                </a:extLst>
              </xdr:cNvPr>
              <xdr:cNvSpPr/>
            </xdr:nvSpPr>
            <xdr:spPr bwMode="auto">
              <a:xfrm>
                <a:off x="7429500" y="3695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6883" name="Option Button 19" hidden="1">
                <a:extLst>
                  <a:ext uri="{63B3BB69-23CF-44E3-9099-C40C66FF867C}">
                    <a14:compatExt spid="_x0000_s36883"/>
                  </a:ext>
                  <a:ext uri="{FF2B5EF4-FFF2-40B4-BE49-F238E27FC236}">
                    <a16:creationId xmlns:a16="http://schemas.microsoft.com/office/drawing/2014/main" id="{00000000-0008-0000-1200-000013900000}"/>
                  </a:ext>
                </a:extLst>
              </xdr:cNvPr>
              <xdr:cNvSpPr/>
            </xdr:nvSpPr>
            <xdr:spPr bwMode="auto">
              <a:xfrm>
                <a:off x="733425" y="3695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6884" name="Option Button 20" hidden="1">
                <a:extLst>
                  <a:ext uri="{63B3BB69-23CF-44E3-9099-C40C66FF867C}">
                    <a14:compatExt spid="_x0000_s36884"/>
                  </a:ext>
                  <a:ext uri="{FF2B5EF4-FFF2-40B4-BE49-F238E27FC236}">
                    <a16:creationId xmlns:a16="http://schemas.microsoft.com/office/drawing/2014/main" id="{00000000-0008-0000-1200-000014900000}"/>
                  </a:ext>
                </a:extLst>
              </xdr:cNvPr>
              <xdr:cNvSpPr/>
            </xdr:nvSpPr>
            <xdr:spPr bwMode="auto">
              <a:xfrm>
                <a:off x="285750" y="3695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13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13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13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13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45720</xdr:rowOff>
    </xdr:from>
    <xdr:to>
      <xdr:col>15</xdr:col>
      <xdr:colOff>198120</xdr:colOff>
      <xdr:row>3</xdr:row>
      <xdr:rowOff>723900</xdr:rowOff>
    </xdr:to>
    <xdr:grpSp>
      <xdr:nvGrpSpPr>
        <xdr:cNvPr id="4931" name="Group 6">
          <a:extLst>
            <a:ext uri="{FF2B5EF4-FFF2-40B4-BE49-F238E27FC236}">
              <a16:creationId xmlns:a16="http://schemas.microsoft.com/office/drawing/2014/main" id="{00000000-0008-0000-0200-000043130000}"/>
            </a:ext>
          </a:extLst>
        </xdr:cNvPr>
        <xdr:cNvGrpSpPr>
          <a:grpSpLocks/>
        </xdr:cNvGrpSpPr>
      </xdr:nvGrpSpPr>
      <xdr:grpSpPr bwMode="auto">
        <a:xfrm>
          <a:off x="7174230" y="502920"/>
          <a:ext cx="3558540" cy="1630680"/>
          <a:chOff x="668" y="49"/>
          <a:chExt cx="375" cy="171"/>
        </a:xfrm>
      </xdr:grpSpPr>
      <xdr:sp macro="" textlink="">
        <xdr:nvSpPr>
          <xdr:cNvPr id="4932" name="AutoShape 3">
            <a:extLst>
              <a:ext uri="{FF2B5EF4-FFF2-40B4-BE49-F238E27FC236}">
                <a16:creationId xmlns:a16="http://schemas.microsoft.com/office/drawing/2014/main" id="{00000000-0008-0000-0200-000044130000}"/>
              </a:ext>
            </a:extLst>
          </xdr:cNvPr>
          <xdr:cNvSpPr>
            <a:spLocks noChangeArrowheads="1"/>
          </xdr:cNvSpPr>
        </xdr:nvSpPr>
        <xdr:spPr bwMode="auto">
          <a:xfrm>
            <a:off x="782"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4933" name="Line 4">
            <a:extLst>
              <a:ext uri="{FF2B5EF4-FFF2-40B4-BE49-F238E27FC236}">
                <a16:creationId xmlns:a16="http://schemas.microsoft.com/office/drawing/2014/main" id="{00000000-0008-0000-0200-000045130000}"/>
              </a:ext>
            </a:extLst>
          </xdr:cNvPr>
          <xdr:cNvSpPr>
            <a:spLocks noChangeShapeType="1"/>
          </xdr:cNvSpPr>
        </xdr:nvSpPr>
        <xdr:spPr bwMode="auto">
          <a:xfrm flipH="1">
            <a:off x="668" y="141"/>
            <a:ext cx="120" cy="2"/>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4101" name="Text Box 5">
            <a:extLst>
              <a:ext uri="{FF2B5EF4-FFF2-40B4-BE49-F238E27FC236}">
                <a16:creationId xmlns:a16="http://schemas.microsoft.com/office/drawing/2014/main" id="{00000000-0008-0000-0200-000005100000}"/>
              </a:ext>
            </a:extLst>
          </xdr:cNvPr>
          <xdr:cNvSpPr txBox="1">
            <a:spLocks noChangeArrowheads="1"/>
          </xdr:cNvSpPr>
        </xdr:nvSpPr>
        <xdr:spPr bwMode="auto">
          <a:xfrm>
            <a:off x="797" y="61"/>
            <a:ext cx="237" cy="154"/>
          </a:xfrm>
          <a:prstGeom prst="rect">
            <a:avLst/>
          </a:prstGeom>
          <a:noFill/>
          <a:ln w="28575">
            <a:no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808080"/>
                </a:solidFill>
                <a:latin typeface="ＭＳ Ｐゴシック"/>
                <a:ea typeface="ＭＳ Ｐゴシック"/>
              </a:rPr>
              <a:t>「</a:t>
            </a:r>
            <a:r>
              <a:rPr lang="ja-JP" altLang="en-US" sz="1100" b="1" i="0" strike="noStrike">
                <a:solidFill>
                  <a:srgbClr val="808080"/>
                </a:solidFill>
                <a:latin typeface="ＭＳ Ｐゴシック"/>
                <a:ea typeface="ＭＳ Ｐゴシック"/>
              </a:rPr>
              <a:t>利用者総数</a:t>
            </a:r>
            <a:r>
              <a:rPr lang="ja-JP" altLang="en-US" sz="1100" b="0" i="0" strike="noStrike">
                <a:solidFill>
                  <a:srgbClr val="808080"/>
                </a:solidFill>
                <a:latin typeface="ＭＳ Ｐゴシック"/>
                <a:ea typeface="ＭＳ Ｐゴシック"/>
              </a:rPr>
              <a:t>」欄には、評価対象サービスを利用している方の数を記入します。</a:t>
            </a:r>
          </a:p>
          <a:p>
            <a:pPr algn="l" rtl="1">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世帯数を記入するサービス種別があります。</a:t>
            </a:r>
          </a:p>
          <a:p>
            <a:pPr algn="l" rtl="1">
              <a:lnSpc>
                <a:spcPts val="1300"/>
              </a:lnSpc>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224118" y="2779059"/>
              <a:ext cx="8005482" cy="481853"/>
              <a:chOff x="228600" y="2790830"/>
              <a:chExt cx="8001000" cy="476251"/>
            </a:xfrm>
          </xdr:grpSpPr>
          <xdr:sp macro="" textlink="">
            <xdr:nvSpPr>
              <xdr:cNvPr id="28673" name="Group Box 1" hidden="1">
                <a:extLst>
                  <a:ext uri="{63B3BB69-23CF-44E3-9099-C40C66FF867C}">
                    <a14:compatExt spid="_x0000_s28673"/>
                  </a:ext>
                  <a:ext uri="{FF2B5EF4-FFF2-40B4-BE49-F238E27FC236}">
                    <a16:creationId xmlns:a16="http://schemas.microsoft.com/office/drawing/2014/main" id="{00000000-0008-0000-0A00-000001700000}"/>
                  </a:ext>
                </a:extLst>
              </xdr:cNvPr>
              <xdr:cNvSpPr/>
            </xdr:nvSpPr>
            <xdr:spPr bwMode="auto">
              <a:xfrm>
                <a:off x="228600" y="279083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674" name="Option Button 2" hidden="1">
                <a:extLst>
                  <a:ext uri="{63B3BB69-23CF-44E3-9099-C40C66FF867C}">
                    <a14:compatExt spid="_x0000_s28674"/>
                  </a:ext>
                  <a:ext uri="{FF2B5EF4-FFF2-40B4-BE49-F238E27FC236}">
                    <a16:creationId xmlns:a16="http://schemas.microsoft.com/office/drawing/2014/main" id="{00000000-0008-0000-0A00-000002700000}"/>
                  </a:ext>
                </a:extLst>
              </xdr:cNvPr>
              <xdr:cNvSpPr/>
            </xdr:nvSpPr>
            <xdr:spPr bwMode="auto">
              <a:xfrm>
                <a:off x="7448550" y="2990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675" name="Option Button 3" hidden="1">
                <a:extLst>
                  <a:ext uri="{63B3BB69-23CF-44E3-9099-C40C66FF867C}">
                    <a14:compatExt spid="_x0000_s28675"/>
                  </a:ext>
                  <a:ext uri="{FF2B5EF4-FFF2-40B4-BE49-F238E27FC236}">
                    <a16:creationId xmlns:a16="http://schemas.microsoft.com/office/drawing/2014/main" id="{00000000-0008-0000-0A00-000003700000}"/>
                  </a:ext>
                </a:extLst>
              </xdr:cNvPr>
              <xdr:cNvSpPr/>
            </xdr:nvSpPr>
            <xdr:spPr bwMode="auto">
              <a:xfrm>
                <a:off x="733425" y="2990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676" name="Option Button 4" hidden="1">
                <a:extLst>
                  <a:ext uri="{63B3BB69-23CF-44E3-9099-C40C66FF867C}">
                    <a14:compatExt spid="_x0000_s28676"/>
                  </a:ext>
                  <a:ext uri="{FF2B5EF4-FFF2-40B4-BE49-F238E27FC236}">
                    <a16:creationId xmlns:a16="http://schemas.microsoft.com/office/drawing/2014/main" id="{00000000-0008-0000-0A00-000004700000}"/>
                  </a:ext>
                </a:extLst>
              </xdr:cNvPr>
              <xdr:cNvSpPr/>
            </xdr:nvSpPr>
            <xdr:spPr bwMode="auto">
              <a:xfrm>
                <a:off x="285750" y="2990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224118" y="3260912"/>
              <a:ext cx="8005482" cy="481853"/>
              <a:chOff x="228600" y="3267081"/>
              <a:chExt cx="8001000" cy="476251"/>
            </a:xfrm>
          </xdr:grpSpPr>
          <xdr:sp macro="" textlink="">
            <xdr:nvSpPr>
              <xdr:cNvPr id="28677" name="Group Box 5" hidden="1">
                <a:extLst>
                  <a:ext uri="{63B3BB69-23CF-44E3-9099-C40C66FF867C}">
                    <a14:compatExt spid="_x0000_s28677"/>
                  </a:ext>
                  <a:ext uri="{FF2B5EF4-FFF2-40B4-BE49-F238E27FC236}">
                    <a16:creationId xmlns:a16="http://schemas.microsoft.com/office/drawing/2014/main" id="{00000000-0008-0000-0A00-000005700000}"/>
                  </a:ext>
                </a:extLst>
              </xdr:cNvPr>
              <xdr:cNvSpPr/>
            </xdr:nvSpPr>
            <xdr:spPr bwMode="auto">
              <a:xfrm>
                <a:off x="228600" y="32670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678" name="Option Button 6" hidden="1">
                <a:extLst>
                  <a:ext uri="{63B3BB69-23CF-44E3-9099-C40C66FF867C}">
                    <a14:compatExt spid="_x0000_s28678"/>
                  </a:ext>
                  <a:ext uri="{FF2B5EF4-FFF2-40B4-BE49-F238E27FC236}">
                    <a16:creationId xmlns:a16="http://schemas.microsoft.com/office/drawing/2014/main" id="{00000000-0008-0000-0A00-000006700000}"/>
                  </a:ext>
                </a:extLst>
              </xdr:cNvPr>
              <xdr:cNvSpPr/>
            </xdr:nvSpPr>
            <xdr:spPr bwMode="auto">
              <a:xfrm>
                <a:off x="7448550" y="3467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679" name="Option Button 7" hidden="1">
                <a:extLst>
                  <a:ext uri="{63B3BB69-23CF-44E3-9099-C40C66FF867C}">
                    <a14:compatExt spid="_x0000_s28679"/>
                  </a:ext>
                  <a:ext uri="{FF2B5EF4-FFF2-40B4-BE49-F238E27FC236}">
                    <a16:creationId xmlns:a16="http://schemas.microsoft.com/office/drawing/2014/main" id="{00000000-0008-0000-0A00-000007700000}"/>
                  </a:ext>
                </a:extLst>
              </xdr:cNvPr>
              <xdr:cNvSpPr/>
            </xdr:nvSpPr>
            <xdr:spPr bwMode="auto">
              <a:xfrm>
                <a:off x="733425" y="3467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680" name="Option Button 8" hidden="1">
                <a:extLst>
                  <a:ext uri="{63B3BB69-23CF-44E3-9099-C40C66FF867C}">
                    <a14:compatExt spid="_x0000_s28680"/>
                  </a:ext>
                  <a:ext uri="{FF2B5EF4-FFF2-40B4-BE49-F238E27FC236}">
                    <a16:creationId xmlns:a16="http://schemas.microsoft.com/office/drawing/2014/main" id="{00000000-0008-0000-0A00-000008700000}"/>
                  </a:ext>
                </a:extLst>
              </xdr:cNvPr>
              <xdr:cNvSpPr/>
            </xdr:nvSpPr>
            <xdr:spPr bwMode="auto">
              <a:xfrm>
                <a:off x="285750" y="3467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5</xdr:col>
          <xdr:colOff>800100</xdr:colOff>
          <xdr:row>17</xdr:row>
          <xdr:rowOff>0</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224118" y="4560794"/>
              <a:ext cx="8005482" cy="481853"/>
              <a:chOff x="228600" y="4562483"/>
              <a:chExt cx="8001000" cy="476251"/>
            </a:xfrm>
          </xdr:grpSpPr>
          <xdr:sp macro="" textlink="">
            <xdr:nvSpPr>
              <xdr:cNvPr id="28681" name="Group Box 9" hidden="1">
                <a:extLst>
                  <a:ext uri="{63B3BB69-23CF-44E3-9099-C40C66FF867C}">
                    <a14:compatExt spid="_x0000_s28681"/>
                  </a:ext>
                  <a:ext uri="{FF2B5EF4-FFF2-40B4-BE49-F238E27FC236}">
                    <a16:creationId xmlns:a16="http://schemas.microsoft.com/office/drawing/2014/main" id="{00000000-0008-0000-0A00-000009700000}"/>
                  </a:ext>
                </a:extLst>
              </xdr:cNvPr>
              <xdr:cNvSpPr/>
            </xdr:nvSpPr>
            <xdr:spPr bwMode="auto">
              <a:xfrm>
                <a:off x="228600" y="456248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682" name="Option Button 10" hidden="1">
                <a:extLst>
                  <a:ext uri="{63B3BB69-23CF-44E3-9099-C40C66FF867C}">
                    <a14:compatExt spid="_x0000_s28682"/>
                  </a:ext>
                  <a:ext uri="{FF2B5EF4-FFF2-40B4-BE49-F238E27FC236}">
                    <a16:creationId xmlns:a16="http://schemas.microsoft.com/office/drawing/2014/main" id="{00000000-0008-0000-0A00-00000A700000}"/>
                  </a:ext>
                </a:extLst>
              </xdr:cNvPr>
              <xdr:cNvSpPr/>
            </xdr:nvSpPr>
            <xdr:spPr bwMode="auto">
              <a:xfrm>
                <a:off x="7448550" y="47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683" name="Option Button 11" hidden="1">
                <a:extLst>
                  <a:ext uri="{63B3BB69-23CF-44E3-9099-C40C66FF867C}">
                    <a14:compatExt spid="_x0000_s28683"/>
                  </a:ext>
                  <a:ext uri="{FF2B5EF4-FFF2-40B4-BE49-F238E27FC236}">
                    <a16:creationId xmlns:a16="http://schemas.microsoft.com/office/drawing/2014/main" id="{00000000-0008-0000-0A00-00000B700000}"/>
                  </a:ext>
                </a:extLst>
              </xdr:cNvPr>
              <xdr:cNvSpPr/>
            </xdr:nvSpPr>
            <xdr:spPr bwMode="auto">
              <a:xfrm>
                <a:off x="733425" y="47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684" name="Option Button 12" hidden="1">
                <a:extLst>
                  <a:ext uri="{63B3BB69-23CF-44E3-9099-C40C66FF867C}">
                    <a14:compatExt spid="_x0000_s28684"/>
                  </a:ext>
                  <a:ext uri="{FF2B5EF4-FFF2-40B4-BE49-F238E27FC236}">
                    <a16:creationId xmlns:a16="http://schemas.microsoft.com/office/drawing/2014/main" id="{00000000-0008-0000-0A00-00000C700000}"/>
                  </a:ext>
                </a:extLst>
              </xdr:cNvPr>
              <xdr:cNvSpPr/>
            </xdr:nvSpPr>
            <xdr:spPr bwMode="auto">
              <a:xfrm>
                <a:off x="285750" y="47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5</xdr:col>
          <xdr:colOff>800100</xdr:colOff>
          <xdr:row>18</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224118" y="5042647"/>
              <a:ext cx="8005482" cy="481853"/>
              <a:chOff x="228600" y="5038734"/>
              <a:chExt cx="8001000" cy="476251"/>
            </a:xfrm>
          </xdr:grpSpPr>
          <xdr:sp macro="" textlink="">
            <xdr:nvSpPr>
              <xdr:cNvPr id="28685" name="Group Box 13" hidden="1">
                <a:extLst>
                  <a:ext uri="{63B3BB69-23CF-44E3-9099-C40C66FF867C}">
                    <a14:compatExt spid="_x0000_s28685"/>
                  </a:ext>
                  <a:ext uri="{FF2B5EF4-FFF2-40B4-BE49-F238E27FC236}">
                    <a16:creationId xmlns:a16="http://schemas.microsoft.com/office/drawing/2014/main" id="{00000000-0008-0000-0A00-00000D700000}"/>
                  </a:ext>
                </a:extLst>
              </xdr:cNvPr>
              <xdr:cNvSpPr/>
            </xdr:nvSpPr>
            <xdr:spPr bwMode="auto">
              <a:xfrm>
                <a:off x="228600" y="503873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686" name="Option Button 14" hidden="1">
                <a:extLst>
                  <a:ext uri="{63B3BB69-23CF-44E3-9099-C40C66FF867C}">
                    <a14:compatExt spid="_x0000_s28686"/>
                  </a:ext>
                  <a:ext uri="{FF2B5EF4-FFF2-40B4-BE49-F238E27FC236}">
                    <a16:creationId xmlns:a16="http://schemas.microsoft.com/office/drawing/2014/main" id="{00000000-0008-0000-0A00-00000E700000}"/>
                  </a:ext>
                </a:extLst>
              </xdr:cNvPr>
              <xdr:cNvSpPr/>
            </xdr:nvSpPr>
            <xdr:spPr bwMode="auto">
              <a:xfrm>
                <a:off x="7448550" y="52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687" name="Option Button 15" hidden="1">
                <a:extLst>
                  <a:ext uri="{63B3BB69-23CF-44E3-9099-C40C66FF867C}">
                    <a14:compatExt spid="_x0000_s28687"/>
                  </a:ext>
                  <a:ext uri="{FF2B5EF4-FFF2-40B4-BE49-F238E27FC236}">
                    <a16:creationId xmlns:a16="http://schemas.microsoft.com/office/drawing/2014/main" id="{00000000-0008-0000-0A00-00000F700000}"/>
                  </a:ext>
                </a:extLst>
              </xdr:cNvPr>
              <xdr:cNvSpPr/>
            </xdr:nvSpPr>
            <xdr:spPr bwMode="auto">
              <a:xfrm>
                <a:off x="733425" y="52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688" name="Option Button 16" hidden="1">
                <a:extLst>
                  <a:ext uri="{63B3BB69-23CF-44E3-9099-C40C66FF867C}">
                    <a14:compatExt spid="_x0000_s28688"/>
                  </a:ext>
                  <a:ext uri="{FF2B5EF4-FFF2-40B4-BE49-F238E27FC236}">
                    <a16:creationId xmlns:a16="http://schemas.microsoft.com/office/drawing/2014/main" id="{00000000-0008-0000-0A00-000010700000}"/>
                  </a:ext>
                </a:extLst>
              </xdr:cNvPr>
              <xdr:cNvSpPr/>
            </xdr:nvSpPr>
            <xdr:spPr bwMode="auto">
              <a:xfrm>
                <a:off x="285750" y="52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5</xdr:col>
          <xdr:colOff>800100</xdr:colOff>
          <xdr:row>22</xdr:row>
          <xdr:rowOff>0</xdr:rowOff>
        </xdr:to>
        <xdr:grpSp>
          <xdr:nvGrpSpPr>
            <xdr:cNvPr id="6" name="グループ化 5">
              <a:extLst>
                <a:ext uri="{FF2B5EF4-FFF2-40B4-BE49-F238E27FC236}">
                  <a16:creationId xmlns:a16="http://schemas.microsoft.com/office/drawing/2014/main" id="{00000000-0008-0000-0A00-000006000000}"/>
                </a:ext>
              </a:extLst>
            </xdr:cNvPr>
            <xdr:cNvGrpSpPr/>
          </xdr:nvGrpSpPr>
          <xdr:grpSpPr>
            <a:xfrm>
              <a:off x="224118" y="6342529"/>
              <a:ext cx="8005482" cy="481853"/>
              <a:chOff x="228600" y="6334136"/>
              <a:chExt cx="8001000" cy="476251"/>
            </a:xfrm>
          </xdr:grpSpPr>
          <xdr:sp macro="" textlink="">
            <xdr:nvSpPr>
              <xdr:cNvPr id="28689" name="Group Box 17" hidden="1">
                <a:extLst>
                  <a:ext uri="{63B3BB69-23CF-44E3-9099-C40C66FF867C}">
                    <a14:compatExt spid="_x0000_s28689"/>
                  </a:ext>
                  <a:ext uri="{FF2B5EF4-FFF2-40B4-BE49-F238E27FC236}">
                    <a16:creationId xmlns:a16="http://schemas.microsoft.com/office/drawing/2014/main" id="{00000000-0008-0000-0A00-000011700000}"/>
                  </a:ext>
                </a:extLst>
              </xdr:cNvPr>
              <xdr:cNvSpPr/>
            </xdr:nvSpPr>
            <xdr:spPr bwMode="auto">
              <a:xfrm>
                <a:off x="228600" y="633413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690" name="Option Button 18" hidden="1">
                <a:extLst>
                  <a:ext uri="{63B3BB69-23CF-44E3-9099-C40C66FF867C}">
                    <a14:compatExt spid="_x0000_s28690"/>
                  </a:ext>
                  <a:ext uri="{FF2B5EF4-FFF2-40B4-BE49-F238E27FC236}">
                    <a16:creationId xmlns:a16="http://schemas.microsoft.com/office/drawing/2014/main" id="{00000000-0008-0000-0A00-000012700000}"/>
                  </a:ext>
                </a:extLst>
              </xdr:cNvPr>
              <xdr:cNvSpPr/>
            </xdr:nvSpPr>
            <xdr:spPr bwMode="auto">
              <a:xfrm>
                <a:off x="7448550" y="6534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691" name="Option Button 19" hidden="1">
                <a:extLst>
                  <a:ext uri="{63B3BB69-23CF-44E3-9099-C40C66FF867C}">
                    <a14:compatExt spid="_x0000_s28691"/>
                  </a:ext>
                  <a:ext uri="{FF2B5EF4-FFF2-40B4-BE49-F238E27FC236}">
                    <a16:creationId xmlns:a16="http://schemas.microsoft.com/office/drawing/2014/main" id="{00000000-0008-0000-0A00-000013700000}"/>
                  </a:ext>
                </a:extLst>
              </xdr:cNvPr>
              <xdr:cNvSpPr/>
            </xdr:nvSpPr>
            <xdr:spPr bwMode="auto">
              <a:xfrm>
                <a:off x="733425" y="6534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692" name="Option Button 20" hidden="1">
                <a:extLst>
                  <a:ext uri="{63B3BB69-23CF-44E3-9099-C40C66FF867C}">
                    <a14:compatExt spid="_x0000_s28692"/>
                  </a:ext>
                  <a:ext uri="{FF2B5EF4-FFF2-40B4-BE49-F238E27FC236}">
                    <a16:creationId xmlns:a16="http://schemas.microsoft.com/office/drawing/2014/main" id="{00000000-0008-0000-0A00-000014700000}"/>
                  </a:ext>
                </a:extLst>
              </xdr:cNvPr>
              <xdr:cNvSpPr/>
            </xdr:nvSpPr>
            <xdr:spPr bwMode="auto">
              <a:xfrm>
                <a:off x="285750" y="6534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5</xdr:col>
          <xdr:colOff>800100</xdr:colOff>
          <xdr:row>23</xdr:row>
          <xdr:rowOff>0</xdr:rowOff>
        </xdr:to>
        <xdr:grpSp>
          <xdr:nvGrpSpPr>
            <xdr:cNvPr id="7" name="グループ化 6">
              <a:extLst>
                <a:ext uri="{FF2B5EF4-FFF2-40B4-BE49-F238E27FC236}">
                  <a16:creationId xmlns:a16="http://schemas.microsoft.com/office/drawing/2014/main" id="{00000000-0008-0000-0A00-000007000000}"/>
                </a:ext>
              </a:extLst>
            </xdr:cNvPr>
            <xdr:cNvGrpSpPr/>
          </xdr:nvGrpSpPr>
          <xdr:grpSpPr>
            <a:xfrm>
              <a:off x="224118" y="6824382"/>
              <a:ext cx="8005482" cy="481853"/>
              <a:chOff x="228600" y="6810387"/>
              <a:chExt cx="8001000" cy="476251"/>
            </a:xfrm>
          </xdr:grpSpPr>
          <xdr:sp macro="" textlink="">
            <xdr:nvSpPr>
              <xdr:cNvPr id="28693" name="Group Box 21" hidden="1">
                <a:extLst>
                  <a:ext uri="{63B3BB69-23CF-44E3-9099-C40C66FF867C}">
                    <a14:compatExt spid="_x0000_s28693"/>
                  </a:ext>
                  <a:ext uri="{FF2B5EF4-FFF2-40B4-BE49-F238E27FC236}">
                    <a16:creationId xmlns:a16="http://schemas.microsoft.com/office/drawing/2014/main" id="{00000000-0008-0000-0A00-000015700000}"/>
                  </a:ext>
                </a:extLst>
              </xdr:cNvPr>
              <xdr:cNvSpPr/>
            </xdr:nvSpPr>
            <xdr:spPr bwMode="auto">
              <a:xfrm>
                <a:off x="228600" y="681038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694" name="Option Button 22" hidden="1">
                <a:extLst>
                  <a:ext uri="{63B3BB69-23CF-44E3-9099-C40C66FF867C}">
                    <a14:compatExt spid="_x0000_s28694"/>
                  </a:ext>
                  <a:ext uri="{FF2B5EF4-FFF2-40B4-BE49-F238E27FC236}">
                    <a16:creationId xmlns:a16="http://schemas.microsoft.com/office/drawing/2014/main" id="{00000000-0008-0000-0A00-000016700000}"/>
                  </a:ext>
                </a:extLst>
              </xdr:cNvPr>
              <xdr:cNvSpPr/>
            </xdr:nvSpPr>
            <xdr:spPr bwMode="auto">
              <a:xfrm>
                <a:off x="7448550" y="7010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695" name="Option Button 23" hidden="1">
                <a:extLst>
                  <a:ext uri="{63B3BB69-23CF-44E3-9099-C40C66FF867C}">
                    <a14:compatExt spid="_x0000_s28695"/>
                  </a:ext>
                  <a:ext uri="{FF2B5EF4-FFF2-40B4-BE49-F238E27FC236}">
                    <a16:creationId xmlns:a16="http://schemas.microsoft.com/office/drawing/2014/main" id="{00000000-0008-0000-0A00-000017700000}"/>
                  </a:ext>
                </a:extLst>
              </xdr:cNvPr>
              <xdr:cNvSpPr/>
            </xdr:nvSpPr>
            <xdr:spPr bwMode="auto">
              <a:xfrm>
                <a:off x="733425" y="7010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696" name="Option Button 24" hidden="1">
                <a:extLst>
                  <a:ext uri="{63B3BB69-23CF-44E3-9099-C40C66FF867C}">
                    <a14:compatExt spid="_x0000_s28696"/>
                  </a:ext>
                  <a:ext uri="{FF2B5EF4-FFF2-40B4-BE49-F238E27FC236}">
                    <a16:creationId xmlns:a16="http://schemas.microsoft.com/office/drawing/2014/main" id="{00000000-0008-0000-0A00-000018700000}"/>
                  </a:ext>
                </a:extLst>
              </xdr:cNvPr>
              <xdr:cNvSpPr/>
            </xdr:nvSpPr>
            <xdr:spPr bwMode="auto">
              <a:xfrm>
                <a:off x="285750" y="7010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5</xdr:col>
          <xdr:colOff>800100</xdr:colOff>
          <xdr:row>24</xdr:row>
          <xdr:rowOff>0</xdr:rowOff>
        </xdr:to>
        <xdr:grpSp>
          <xdr:nvGrpSpPr>
            <xdr:cNvPr id="8" name="グループ化 7">
              <a:extLst>
                <a:ext uri="{FF2B5EF4-FFF2-40B4-BE49-F238E27FC236}">
                  <a16:creationId xmlns:a16="http://schemas.microsoft.com/office/drawing/2014/main" id="{00000000-0008-0000-0A00-000008000000}"/>
                </a:ext>
              </a:extLst>
            </xdr:cNvPr>
            <xdr:cNvGrpSpPr/>
          </xdr:nvGrpSpPr>
          <xdr:grpSpPr>
            <a:xfrm>
              <a:off x="224118" y="7306235"/>
              <a:ext cx="8005482" cy="481853"/>
              <a:chOff x="228600" y="7286638"/>
              <a:chExt cx="8001000" cy="476251"/>
            </a:xfrm>
          </xdr:grpSpPr>
          <xdr:sp macro="" textlink="">
            <xdr:nvSpPr>
              <xdr:cNvPr id="28697" name="Group Box 25" hidden="1">
                <a:extLst>
                  <a:ext uri="{63B3BB69-23CF-44E3-9099-C40C66FF867C}">
                    <a14:compatExt spid="_x0000_s28697"/>
                  </a:ext>
                  <a:ext uri="{FF2B5EF4-FFF2-40B4-BE49-F238E27FC236}">
                    <a16:creationId xmlns:a16="http://schemas.microsoft.com/office/drawing/2014/main" id="{00000000-0008-0000-0A00-000019700000}"/>
                  </a:ext>
                </a:extLst>
              </xdr:cNvPr>
              <xdr:cNvSpPr/>
            </xdr:nvSpPr>
            <xdr:spPr bwMode="auto">
              <a:xfrm>
                <a:off x="228600" y="728663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698" name="Option Button 26" hidden="1">
                <a:extLst>
                  <a:ext uri="{63B3BB69-23CF-44E3-9099-C40C66FF867C}">
                    <a14:compatExt spid="_x0000_s28698"/>
                  </a:ext>
                  <a:ext uri="{FF2B5EF4-FFF2-40B4-BE49-F238E27FC236}">
                    <a16:creationId xmlns:a16="http://schemas.microsoft.com/office/drawing/2014/main" id="{00000000-0008-0000-0A00-00001A700000}"/>
                  </a:ext>
                </a:extLst>
              </xdr:cNvPr>
              <xdr:cNvSpPr/>
            </xdr:nvSpPr>
            <xdr:spPr bwMode="auto">
              <a:xfrm>
                <a:off x="7448550" y="74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699" name="Option Button 27" hidden="1">
                <a:extLst>
                  <a:ext uri="{63B3BB69-23CF-44E3-9099-C40C66FF867C}">
                    <a14:compatExt spid="_x0000_s28699"/>
                  </a:ext>
                  <a:ext uri="{FF2B5EF4-FFF2-40B4-BE49-F238E27FC236}">
                    <a16:creationId xmlns:a16="http://schemas.microsoft.com/office/drawing/2014/main" id="{00000000-0008-0000-0A00-00001B700000}"/>
                  </a:ext>
                </a:extLst>
              </xdr:cNvPr>
              <xdr:cNvSpPr/>
            </xdr:nvSpPr>
            <xdr:spPr bwMode="auto">
              <a:xfrm>
                <a:off x="733425" y="74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00" name="Option Button 28" hidden="1">
                <a:extLst>
                  <a:ext uri="{63B3BB69-23CF-44E3-9099-C40C66FF867C}">
                    <a14:compatExt spid="_x0000_s28700"/>
                  </a:ext>
                  <a:ext uri="{FF2B5EF4-FFF2-40B4-BE49-F238E27FC236}">
                    <a16:creationId xmlns:a16="http://schemas.microsoft.com/office/drawing/2014/main" id="{00000000-0008-0000-0A00-00001C700000}"/>
                  </a:ext>
                </a:extLst>
              </xdr:cNvPr>
              <xdr:cNvSpPr/>
            </xdr:nvSpPr>
            <xdr:spPr bwMode="auto">
              <a:xfrm>
                <a:off x="285750" y="74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0</xdr:rowOff>
        </xdr:from>
        <xdr:to>
          <xdr:col>5</xdr:col>
          <xdr:colOff>800100</xdr:colOff>
          <xdr:row>39</xdr:row>
          <xdr:rowOff>0</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224118" y="13335000"/>
              <a:ext cx="8005482" cy="481853"/>
              <a:chOff x="228600" y="13306448"/>
              <a:chExt cx="8001000" cy="476251"/>
            </a:xfrm>
          </xdr:grpSpPr>
          <xdr:sp macro="" textlink="">
            <xdr:nvSpPr>
              <xdr:cNvPr id="28701" name="Group Box 29" hidden="1">
                <a:extLst>
                  <a:ext uri="{63B3BB69-23CF-44E3-9099-C40C66FF867C}">
                    <a14:compatExt spid="_x0000_s28701"/>
                  </a:ext>
                  <a:ext uri="{FF2B5EF4-FFF2-40B4-BE49-F238E27FC236}">
                    <a16:creationId xmlns:a16="http://schemas.microsoft.com/office/drawing/2014/main" id="{00000000-0008-0000-0A00-00001D700000}"/>
                  </a:ext>
                </a:extLst>
              </xdr:cNvPr>
              <xdr:cNvSpPr/>
            </xdr:nvSpPr>
            <xdr:spPr bwMode="auto">
              <a:xfrm>
                <a:off x="228600" y="1330644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02" name="Option Button 30" hidden="1">
                <a:extLst>
                  <a:ext uri="{63B3BB69-23CF-44E3-9099-C40C66FF867C}">
                    <a14:compatExt spid="_x0000_s28702"/>
                  </a:ext>
                  <a:ext uri="{FF2B5EF4-FFF2-40B4-BE49-F238E27FC236}">
                    <a16:creationId xmlns:a16="http://schemas.microsoft.com/office/drawing/2014/main" id="{00000000-0008-0000-0A00-00001E700000}"/>
                  </a:ext>
                </a:extLst>
              </xdr:cNvPr>
              <xdr:cNvSpPr/>
            </xdr:nvSpPr>
            <xdr:spPr bwMode="auto">
              <a:xfrm>
                <a:off x="7448550" y="13506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03" name="Option Button 31" hidden="1">
                <a:extLst>
                  <a:ext uri="{63B3BB69-23CF-44E3-9099-C40C66FF867C}">
                    <a14:compatExt spid="_x0000_s28703"/>
                  </a:ext>
                  <a:ext uri="{FF2B5EF4-FFF2-40B4-BE49-F238E27FC236}">
                    <a16:creationId xmlns:a16="http://schemas.microsoft.com/office/drawing/2014/main" id="{00000000-0008-0000-0A00-00001F700000}"/>
                  </a:ext>
                </a:extLst>
              </xdr:cNvPr>
              <xdr:cNvSpPr/>
            </xdr:nvSpPr>
            <xdr:spPr bwMode="auto">
              <a:xfrm>
                <a:off x="733425" y="13506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04" name="Option Button 32" hidden="1">
                <a:extLst>
                  <a:ext uri="{63B3BB69-23CF-44E3-9099-C40C66FF867C}">
                    <a14:compatExt spid="_x0000_s28704"/>
                  </a:ext>
                  <a:ext uri="{FF2B5EF4-FFF2-40B4-BE49-F238E27FC236}">
                    <a16:creationId xmlns:a16="http://schemas.microsoft.com/office/drawing/2014/main" id="{00000000-0008-0000-0A00-000020700000}"/>
                  </a:ext>
                </a:extLst>
              </xdr:cNvPr>
              <xdr:cNvSpPr/>
            </xdr:nvSpPr>
            <xdr:spPr bwMode="auto">
              <a:xfrm>
                <a:off x="285750" y="13506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0</xdr:rowOff>
        </xdr:from>
        <xdr:to>
          <xdr:col>5</xdr:col>
          <xdr:colOff>800100</xdr:colOff>
          <xdr:row>40</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224118" y="13816853"/>
              <a:ext cx="8005482" cy="481853"/>
              <a:chOff x="228600" y="13782699"/>
              <a:chExt cx="8001000" cy="476251"/>
            </a:xfrm>
          </xdr:grpSpPr>
          <xdr:sp macro="" textlink="">
            <xdr:nvSpPr>
              <xdr:cNvPr id="28705" name="Group Box 33" hidden="1">
                <a:extLst>
                  <a:ext uri="{63B3BB69-23CF-44E3-9099-C40C66FF867C}">
                    <a14:compatExt spid="_x0000_s28705"/>
                  </a:ext>
                  <a:ext uri="{FF2B5EF4-FFF2-40B4-BE49-F238E27FC236}">
                    <a16:creationId xmlns:a16="http://schemas.microsoft.com/office/drawing/2014/main" id="{00000000-0008-0000-0A00-000021700000}"/>
                  </a:ext>
                </a:extLst>
              </xdr:cNvPr>
              <xdr:cNvSpPr/>
            </xdr:nvSpPr>
            <xdr:spPr bwMode="auto">
              <a:xfrm>
                <a:off x="228600" y="1378269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06" name="Option Button 34" hidden="1">
                <a:extLst>
                  <a:ext uri="{63B3BB69-23CF-44E3-9099-C40C66FF867C}">
                    <a14:compatExt spid="_x0000_s28706"/>
                  </a:ext>
                  <a:ext uri="{FF2B5EF4-FFF2-40B4-BE49-F238E27FC236}">
                    <a16:creationId xmlns:a16="http://schemas.microsoft.com/office/drawing/2014/main" id="{00000000-0008-0000-0A00-000022700000}"/>
                  </a:ext>
                </a:extLst>
              </xdr:cNvPr>
              <xdr:cNvSpPr/>
            </xdr:nvSpPr>
            <xdr:spPr bwMode="auto">
              <a:xfrm>
                <a:off x="7448550" y="13982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07" name="Option Button 35" hidden="1">
                <a:extLst>
                  <a:ext uri="{63B3BB69-23CF-44E3-9099-C40C66FF867C}">
                    <a14:compatExt spid="_x0000_s28707"/>
                  </a:ext>
                  <a:ext uri="{FF2B5EF4-FFF2-40B4-BE49-F238E27FC236}">
                    <a16:creationId xmlns:a16="http://schemas.microsoft.com/office/drawing/2014/main" id="{00000000-0008-0000-0A00-000023700000}"/>
                  </a:ext>
                </a:extLst>
              </xdr:cNvPr>
              <xdr:cNvSpPr/>
            </xdr:nvSpPr>
            <xdr:spPr bwMode="auto">
              <a:xfrm>
                <a:off x="733425" y="13982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08" name="Option Button 36" hidden="1">
                <a:extLst>
                  <a:ext uri="{63B3BB69-23CF-44E3-9099-C40C66FF867C}">
                    <a14:compatExt spid="_x0000_s28708"/>
                  </a:ext>
                  <a:ext uri="{FF2B5EF4-FFF2-40B4-BE49-F238E27FC236}">
                    <a16:creationId xmlns:a16="http://schemas.microsoft.com/office/drawing/2014/main" id="{00000000-0008-0000-0A00-000024700000}"/>
                  </a:ext>
                </a:extLst>
              </xdr:cNvPr>
              <xdr:cNvSpPr/>
            </xdr:nvSpPr>
            <xdr:spPr bwMode="auto">
              <a:xfrm>
                <a:off x="285750" y="13982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0</xdr:rowOff>
        </xdr:from>
        <xdr:to>
          <xdr:col>5</xdr:col>
          <xdr:colOff>800100</xdr:colOff>
          <xdr:row>41</xdr:row>
          <xdr:rowOff>0</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224118" y="14298706"/>
              <a:ext cx="8005482" cy="481853"/>
              <a:chOff x="228600" y="14258950"/>
              <a:chExt cx="8001000" cy="476251"/>
            </a:xfrm>
          </xdr:grpSpPr>
          <xdr:sp macro="" textlink="">
            <xdr:nvSpPr>
              <xdr:cNvPr id="28709" name="Group Box 37" hidden="1">
                <a:extLst>
                  <a:ext uri="{63B3BB69-23CF-44E3-9099-C40C66FF867C}">
                    <a14:compatExt spid="_x0000_s28709"/>
                  </a:ext>
                  <a:ext uri="{FF2B5EF4-FFF2-40B4-BE49-F238E27FC236}">
                    <a16:creationId xmlns:a16="http://schemas.microsoft.com/office/drawing/2014/main" id="{00000000-0008-0000-0A00-000025700000}"/>
                  </a:ext>
                </a:extLst>
              </xdr:cNvPr>
              <xdr:cNvSpPr/>
            </xdr:nvSpPr>
            <xdr:spPr bwMode="auto">
              <a:xfrm>
                <a:off x="228600" y="1425895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10" name="Option Button 38" hidden="1">
                <a:extLst>
                  <a:ext uri="{63B3BB69-23CF-44E3-9099-C40C66FF867C}">
                    <a14:compatExt spid="_x0000_s28710"/>
                  </a:ext>
                  <a:ext uri="{FF2B5EF4-FFF2-40B4-BE49-F238E27FC236}">
                    <a16:creationId xmlns:a16="http://schemas.microsoft.com/office/drawing/2014/main" id="{00000000-0008-0000-0A00-000026700000}"/>
                  </a:ext>
                </a:extLst>
              </xdr:cNvPr>
              <xdr:cNvSpPr/>
            </xdr:nvSpPr>
            <xdr:spPr bwMode="auto">
              <a:xfrm>
                <a:off x="7448550" y="14458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11" name="Option Button 39" hidden="1">
                <a:extLst>
                  <a:ext uri="{63B3BB69-23CF-44E3-9099-C40C66FF867C}">
                    <a14:compatExt spid="_x0000_s28711"/>
                  </a:ext>
                  <a:ext uri="{FF2B5EF4-FFF2-40B4-BE49-F238E27FC236}">
                    <a16:creationId xmlns:a16="http://schemas.microsoft.com/office/drawing/2014/main" id="{00000000-0008-0000-0A00-000027700000}"/>
                  </a:ext>
                </a:extLst>
              </xdr:cNvPr>
              <xdr:cNvSpPr/>
            </xdr:nvSpPr>
            <xdr:spPr bwMode="auto">
              <a:xfrm>
                <a:off x="733425" y="14458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A00-000028700000}"/>
                  </a:ext>
                </a:extLst>
              </xdr:cNvPr>
              <xdr:cNvSpPr/>
            </xdr:nvSpPr>
            <xdr:spPr bwMode="auto">
              <a:xfrm>
                <a:off x="285750" y="14458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41</xdr:row>
          <xdr:rowOff>0</xdr:rowOff>
        </xdr:from>
        <xdr:to>
          <xdr:col>5</xdr:col>
          <xdr:colOff>800100</xdr:colOff>
          <xdr:row>42</xdr:row>
          <xdr:rowOff>0</xdr:rowOff>
        </xdr:to>
        <xdr:grpSp>
          <xdr:nvGrpSpPr>
            <xdr:cNvPr id="12" name="グループ化 11">
              <a:extLst>
                <a:ext uri="{FF2B5EF4-FFF2-40B4-BE49-F238E27FC236}">
                  <a16:creationId xmlns:a16="http://schemas.microsoft.com/office/drawing/2014/main" id="{00000000-0008-0000-0A00-00000C000000}"/>
                </a:ext>
              </a:extLst>
            </xdr:cNvPr>
            <xdr:cNvGrpSpPr/>
          </xdr:nvGrpSpPr>
          <xdr:grpSpPr>
            <a:xfrm>
              <a:off x="224118" y="14780559"/>
              <a:ext cx="8005482" cy="481853"/>
              <a:chOff x="228600" y="14735201"/>
              <a:chExt cx="8001000" cy="476251"/>
            </a:xfrm>
          </xdr:grpSpPr>
          <xdr:sp macro="" textlink="">
            <xdr:nvSpPr>
              <xdr:cNvPr id="28713" name="Group Box 41" hidden="1">
                <a:extLst>
                  <a:ext uri="{63B3BB69-23CF-44E3-9099-C40C66FF867C}">
                    <a14:compatExt spid="_x0000_s28713"/>
                  </a:ext>
                  <a:ext uri="{FF2B5EF4-FFF2-40B4-BE49-F238E27FC236}">
                    <a16:creationId xmlns:a16="http://schemas.microsoft.com/office/drawing/2014/main" id="{00000000-0008-0000-0A00-000029700000}"/>
                  </a:ext>
                </a:extLst>
              </xdr:cNvPr>
              <xdr:cNvSpPr/>
            </xdr:nvSpPr>
            <xdr:spPr bwMode="auto">
              <a:xfrm>
                <a:off x="228600" y="1473520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14" name="Option Button 42" hidden="1">
                <a:extLst>
                  <a:ext uri="{63B3BB69-23CF-44E3-9099-C40C66FF867C}">
                    <a14:compatExt spid="_x0000_s28714"/>
                  </a:ext>
                  <a:ext uri="{FF2B5EF4-FFF2-40B4-BE49-F238E27FC236}">
                    <a16:creationId xmlns:a16="http://schemas.microsoft.com/office/drawing/2014/main" id="{00000000-0008-0000-0A00-00002A700000}"/>
                  </a:ext>
                </a:extLst>
              </xdr:cNvPr>
              <xdr:cNvSpPr/>
            </xdr:nvSpPr>
            <xdr:spPr bwMode="auto">
              <a:xfrm>
                <a:off x="7448550" y="149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15" name="Option Button 43" hidden="1">
                <a:extLst>
                  <a:ext uri="{63B3BB69-23CF-44E3-9099-C40C66FF867C}">
                    <a14:compatExt spid="_x0000_s28715"/>
                  </a:ext>
                  <a:ext uri="{FF2B5EF4-FFF2-40B4-BE49-F238E27FC236}">
                    <a16:creationId xmlns:a16="http://schemas.microsoft.com/office/drawing/2014/main" id="{00000000-0008-0000-0A00-00002B700000}"/>
                  </a:ext>
                </a:extLst>
              </xdr:cNvPr>
              <xdr:cNvSpPr/>
            </xdr:nvSpPr>
            <xdr:spPr bwMode="auto">
              <a:xfrm>
                <a:off x="733425" y="149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16" name="Option Button 44" hidden="1">
                <a:extLst>
                  <a:ext uri="{63B3BB69-23CF-44E3-9099-C40C66FF867C}">
                    <a14:compatExt spid="_x0000_s28716"/>
                  </a:ext>
                  <a:ext uri="{FF2B5EF4-FFF2-40B4-BE49-F238E27FC236}">
                    <a16:creationId xmlns:a16="http://schemas.microsoft.com/office/drawing/2014/main" id="{00000000-0008-0000-0A00-00002C700000}"/>
                  </a:ext>
                </a:extLst>
              </xdr:cNvPr>
              <xdr:cNvSpPr/>
            </xdr:nvSpPr>
            <xdr:spPr bwMode="auto">
              <a:xfrm>
                <a:off x="285750" y="149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0</xdr:rowOff>
        </xdr:from>
        <xdr:to>
          <xdr:col>5</xdr:col>
          <xdr:colOff>800100</xdr:colOff>
          <xdr:row>43</xdr:row>
          <xdr:rowOff>0</xdr:rowOff>
        </xdr:to>
        <xdr:grpSp>
          <xdr:nvGrpSpPr>
            <xdr:cNvPr id="13" name="グループ化 12">
              <a:extLst>
                <a:ext uri="{FF2B5EF4-FFF2-40B4-BE49-F238E27FC236}">
                  <a16:creationId xmlns:a16="http://schemas.microsoft.com/office/drawing/2014/main" id="{00000000-0008-0000-0A00-00000D000000}"/>
                </a:ext>
              </a:extLst>
            </xdr:cNvPr>
            <xdr:cNvGrpSpPr/>
          </xdr:nvGrpSpPr>
          <xdr:grpSpPr>
            <a:xfrm>
              <a:off x="224118" y="15262412"/>
              <a:ext cx="8005482" cy="481853"/>
              <a:chOff x="228600" y="15211451"/>
              <a:chExt cx="8001000" cy="476251"/>
            </a:xfrm>
          </xdr:grpSpPr>
          <xdr:sp macro="" textlink="">
            <xdr:nvSpPr>
              <xdr:cNvPr id="28717" name="Group Box 45" hidden="1">
                <a:extLst>
                  <a:ext uri="{63B3BB69-23CF-44E3-9099-C40C66FF867C}">
                    <a14:compatExt spid="_x0000_s28717"/>
                  </a:ext>
                  <a:ext uri="{FF2B5EF4-FFF2-40B4-BE49-F238E27FC236}">
                    <a16:creationId xmlns:a16="http://schemas.microsoft.com/office/drawing/2014/main" id="{00000000-0008-0000-0A00-00002D700000}"/>
                  </a:ext>
                </a:extLst>
              </xdr:cNvPr>
              <xdr:cNvSpPr/>
            </xdr:nvSpPr>
            <xdr:spPr bwMode="auto">
              <a:xfrm>
                <a:off x="228600" y="1521145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A00-00002E700000}"/>
                  </a:ext>
                </a:extLst>
              </xdr:cNvPr>
              <xdr:cNvSpPr/>
            </xdr:nvSpPr>
            <xdr:spPr bwMode="auto">
              <a:xfrm>
                <a:off x="7448550" y="154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19" name="Option Button 47" hidden="1">
                <a:extLst>
                  <a:ext uri="{63B3BB69-23CF-44E3-9099-C40C66FF867C}">
                    <a14:compatExt spid="_x0000_s28719"/>
                  </a:ext>
                  <a:ext uri="{FF2B5EF4-FFF2-40B4-BE49-F238E27FC236}">
                    <a16:creationId xmlns:a16="http://schemas.microsoft.com/office/drawing/2014/main" id="{00000000-0008-0000-0A00-00002F700000}"/>
                  </a:ext>
                </a:extLst>
              </xdr:cNvPr>
              <xdr:cNvSpPr/>
            </xdr:nvSpPr>
            <xdr:spPr bwMode="auto">
              <a:xfrm>
                <a:off x="733425" y="154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20" name="Option Button 48" hidden="1">
                <a:extLst>
                  <a:ext uri="{63B3BB69-23CF-44E3-9099-C40C66FF867C}">
                    <a14:compatExt spid="_x0000_s28720"/>
                  </a:ext>
                  <a:ext uri="{FF2B5EF4-FFF2-40B4-BE49-F238E27FC236}">
                    <a16:creationId xmlns:a16="http://schemas.microsoft.com/office/drawing/2014/main" id="{00000000-0008-0000-0A00-000030700000}"/>
                  </a:ext>
                </a:extLst>
              </xdr:cNvPr>
              <xdr:cNvSpPr/>
            </xdr:nvSpPr>
            <xdr:spPr bwMode="auto">
              <a:xfrm>
                <a:off x="285750" y="154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0</xdr:rowOff>
        </xdr:from>
        <xdr:to>
          <xdr:col>5</xdr:col>
          <xdr:colOff>800100</xdr:colOff>
          <xdr:row>44</xdr:row>
          <xdr:rowOff>0</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224118" y="15744265"/>
              <a:ext cx="8005482" cy="481853"/>
              <a:chOff x="228600" y="15687702"/>
              <a:chExt cx="8001000" cy="476251"/>
            </a:xfrm>
          </xdr:grpSpPr>
          <xdr:sp macro="" textlink="">
            <xdr:nvSpPr>
              <xdr:cNvPr id="28721" name="Group Box 49" hidden="1">
                <a:extLst>
                  <a:ext uri="{63B3BB69-23CF-44E3-9099-C40C66FF867C}">
                    <a14:compatExt spid="_x0000_s28721"/>
                  </a:ext>
                  <a:ext uri="{FF2B5EF4-FFF2-40B4-BE49-F238E27FC236}">
                    <a16:creationId xmlns:a16="http://schemas.microsoft.com/office/drawing/2014/main" id="{00000000-0008-0000-0A00-000031700000}"/>
                  </a:ext>
                </a:extLst>
              </xdr:cNvPr>
              <xdr:cNvSpPr/>
            </xdr:nvSpPr>
            <xdr:spPr bwMode="auto">
              <a:xfrm>
                <a:off x="228600" y="1568770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22" name="Option Button 50" hidden="1">
                <a:extLst>
                  <a:ext uri="{63B3BB69-23CF-44E3-9099-C40C66FF867C}">
                    <a14:compatExt spid="_x0000_s28722"/>
                  </a:ext>
                  <a:ext uri="{FF2B5EF4-FFF2-40B4-BE49-F238E27FC236}">
                    <a16:creationId xmlns:a16="http://schemas.microsoft.com/office/drawing/2014/main" id="{00000000-0008-0000-0A00-000032700000}"/>
                  </a:ext>
                </a:extLst>
              </xdr:cNvPr>
              <xdr:cNvSpPr/>
            </xdr:nvSpPr>
            <xdr:spPr bwMode="auto">
              <a:xfrm>
                <a:off x="7448550" y="1588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23" name="Option Button 51" hidden="1">
                <a:extLst>
                  <a:ext uri="{63B3BB69-23CF-44E3-9099-C40C66FF867C}">
                    <a14:compatExt spid="_x0000_s28723"/>
                  </a:ext>
                  <a:ext uri="{FF2B5EF4-FFF2-40B4-BE49-F238E27FC236}">
                    <a16:creationId xmlns:a16="http://schemas.microsoft.com/office/drawing/2014/main" id="{00000000-0008-0000-0A00-000033700000}"/>
                  </a:ext>
                </a:extLst>
              </xdr:cNvPr>
              <xdr:cNvSpPr/>
            </xdr:nvSpPr>
            <xdr:spPr bwMode="auto">
              <a:xfrm>
                <a:off x="733425" y="1588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24" name="Option Button 52" hidden="1">
                <a:extLst>
                  <a:ext uri="{63B3BB69-23CF-44E3-9099-C40C66FF867C}">
                    <a14:compatExt spid="_x0000_s28724"/>
                  </a:ext>
                  <a:ext uri="{FF2B5EF4-FFF2-40B4-BE49-F238E27FC236}">
                    <a16:creationId xmlns:a16="http://schemas.microsoft.com/office/drawing/2014/main" id="{00000000-0008-0000-0A00-000034700000}"/>
                  </a:ext>
                </a:extLst>
              </xdr:cNvPr>
              <xdr:cNvSpPr/>
            </xdr:nvSpPr>
            <xdr:spPr bwMode="auto">
              <a:xfrm>
                <a:off x="285750" y="1588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A00-00000F000000}"/>
                </a:ext>
              </a:extLst>
            </xdr:cNvPr>
            <xdr:cNvGrpSpPr/>
          </xdr:nvGrpSpPr>
          <xdr:grpSpPr>
            <a:xfrm>
              <a:off x="224118" y="17649265"/>
              <a:ext cx="8005482" cy="481853"/>
              <a:chOff x="228600" y="17583181"/>
              <a:chExt cx="8001000" cy="476251"/>
            </a:xfrm>
          </xdr:grpSpPr>
          <xdr:sp macro="" textlink="">
            <xdr:nvSpPr>
              <xdr:cNvPr id="28725" name="Group Box 53" hidden="1">
                <a:extLst>
                  <a:ext uri="{63B3BB69-23CF-44E3-9099-C40C66FF867C}">
                    <a14:compatExt spid="_x0000_s28725"/>
                  </a:ext>
                  <a:ext uri="{FF2B5EF4-FFF2-40B4-BE49-F238E27FC236}">
                    <a16:creationId xmlns:a16="http://schemas.microsoft.com/office/drawing/2014/main" id="{00000000-0008-0000-0A00-000035700000}"/>
                  </a:ext>
                </a:extLst>
              </xdr:cNvPr>
              <xdr:cNvSpPr/>
            </xdr:nvSpPr>
            <xdr:spPr bwMode="auto">
              <a:xfrm>
                <a:off x="228600" y="175831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26" name="Option Button 54" hidden="1">
                <a:extLst>
                  <a:ext uri="{63B3BB69-23CF-44E3-9099-C40C66FF867C}">
                    <a14:compatExt spid="_x0000_s28726"/>
                  </a:ext>
                  <a:ext uri="{FF2B5EF4-FFF2-40B4-BE49-F238E27FC236}">
                    <a16:creationId xmlns:a16="http://schemas.microsoft.com/office/drawing/2014/main" id="{00000000-0008-0000-0A00-000036700000}"/>
                  </a:ext>
                </a:extLst>
              </xdr:cNvPr>
              <xdr:cNvSpPr/>
            </xdr:nvSpPr>
            <xdr:spPr bwMode="auto">
              <a:xfrm>
                <a:off x="7448550" y="17783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27" name="Option Button 55" hidden="1">
                <a:extLst>
                  <a:ext uri="{63B3BB69-23CF-44E3-9099-C40C66FF867C}">
                    <a14:compatExt spid="_x0000_s28727"/>
                  </a:ext>
                  <a:ext uri="{FF2B5EF4-FFF2-40B4-BE49-F238E27FC236}">
                    <a16:creationId xmlns:a16="http://schemas.microsoft.com/office/drawing/2014/main" id="{00000000-0008-0000-0A00-000037700000}"/>
                  </a:ext>
                </a:extLst>
              </xdr:cNvPr>
              <xdr:cNvSpPr/>
            </xdr:nvSpPr>
            <xdr:spPr bwMode="auto">
              <a:xfrm>
                <a:off x="733425" y="17783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28" name="Option Button 56" hidden="1">
                <a:extLst>
                  <a:ext uri="{63B3BB69-23CF-44E3-9099-C40C66FF867C}">
                    <a14:compatExt spid="_x0000_s28728"/>
                  </a:ext>
                  <a:ext uri="{FF2B5EF4-FFF2-40B4-BE49-F238E27FC236}">
                    <a16:creationId xmlns:a16="http://schemas.microsoft.com/office/drawing/2014/main" id="{00000000-0008-0000-0A00-000038700000}"/>
                  </a:ext>
                </a:extLst>
              </xdr:cNvPr>
              <xdr:cNvSpPr/>
            </xdr:nvSpPr>
            <xdr:spPr bwMode="auto">
              <a:xfrm>
                <a:off x="285750" y="17783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0</xdr:rowOff>
        </xdr:from>
        <xdr:to>
          <xdr:col>5</xdr:col>
          <xdr:colOff>800100</xdr:colOff>
          <xdr:row>51</xdr:row>
          <xdr:rowOff>0</xdr:rowOff>
        </xdr:to>
        <xdr:grpSp>
          <xdr:nvGrpSpPr>
            <xdr:cNvPr id="16" name="グループ化 15">
              <a:extLst>
                <a:ext uri="{FF2B5EF4-FFF2-40B4-BE49-F238E27FC236}">
                  <a16:creationId xmlns:a16="http://schemas.microsoft.com/office/drawing/2014/main" id="{00000000-0008-0000-0A00-000010000000}"/>
                </a:ext>
              </a:extLst>
            </xdr:cNvPr>
            <xdr:cNvGrpSpPr/>
          </xdr:nvGrpSpPr>
          <xdr:grpSpPr>
            <a:xfrm>
              <a:off x="224118" y="18131118"/>
              <a:ext cx="8005482" cy="481853"/>
              <a:chOff x="228600" y="18059431"/>
              <a:chExt cx="8001000" cy="476251"/>
            </a:xfrm>
          </xdr:grpSpPr>
          <xdr:sp macro="" textlink="">
            <xdr:nvSpPr>
              <xdr:cNvPr id="28729" name="Group Box 57" hidden="1">
                <a:extLst>
                  <a:ext uri="{63B3BB69-23CF-44E3-9099-C40C66FF867C}">
                    <a14:compatExt spid="_x0000_s28729"/>
                  </a:ext>
                  <a:ext uri="{FF2B5EF4-FFF2-40B4-BE49-F238E27FC236}">
                    <a16:creationId xmlns:a16="http://schemas.microsoft.com/office/drawing/2014/main" id="{00000000-0008-0000-0A00-000039700000}"/>
                  </a:ext>
                </a:extLst>
              </xdr:cNvPr>
              <xdr:cNvSpPr/>
            </xdr:nvSpPr>
            <xdr:spPr bwMode="auto">
              <a:xfrm>
                <a:off x="228600" y="1805943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30" name="Option Button 58" hidden="1">
                <a:extLst>
                  <a:ext uri="{63B3BB69-23CF-44E3-9099-C40C66FF867C}">
                    <a14:compatExt spid="_x0000_s28730"/>
                  </a:ext>
                  <a:ext uri="{FF2B5EF4-FFF2-40B4-BE49-F238E27FC236}">
                    <a16:creationId xmlns:a16="http://schemas.microsoft.com/office/drawing/2014/main" id="{00000000-0008-0000-0A00-00003A700000}"/>
                  </a:ext>
                </a:extLst>
              </xdr:cNvPr>
              <xdr:cNvSpPr/>
            </xdr:nvSpPr>
            <xdr:spPr bwMode="auto">
              <a:xfrm>
                <a:off x="7448550" y="18259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31" name="Option Button 59" hidden="1">
                <a:extLst>
                  <a:ext uri="{63B3BB69-23CF-44E3-9099-C40C66FF867C}">
                    <a14:compatExt spid="_x0000_s28731"/>
                  </a:ext>
                  <a:ext uri="{FF2B5EF4-FFF2-40B4-BE49-F238E27FC236}">
                    <a16:creationId xmlns:a16="http://schemas.microsoft.com/office/drawing/2014/main" id="{00000000-0008-0000-0A00-00003B700000}"/>
                  </a:ext>
                </a:extLst>
              </xdr:cNvPr>
              <xdr:cNvSpPr/>
            </xdr:nvSpPr>
            <xdr:spPr bwMode="auto">
              <a:xfrm>
                <a:off x="733425" y="18259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32" name="Option Button 60" hidden="1">
                <a:extLst>
                  <a:ext uri="{63B3BB69-23CF-44E3-9099-C40C66FF867C}">
                    <a14:compatExt spid="_x0000_s28732"/>
                  </a:ext>
                  <a:ext uri="{FF2B5EF4-FFF2-40B4-BE49-F238E27FC236}">
                    <a16:creationId xmlns:a16="http://schemas.microsoft.com/office/drawing/2014/main" id="{00000000-0008-0000-0A00-00003C700000}"/>
                  </a:ext>
                </a:extLst>
              </xdr:cNvPr>
              <xdr:cNvSpPr/>
            </xdr:nvSpPr>
            <xdr:spPr bwMode="auto">
              <a:xfrm>
                <a:off x="285750" y="18259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5</xdr:col>
          <xdr:colOff>800100</xdr:colOff>
          <xdr:row>52</xdr:row>
          <xdr:rowOff>0</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224118" y="18612971"/>
              <a:ext cx="8005482" cy="481853"/>
              <a:chOff x="228600" y="18535682"/>
              <a:chExt cx="8001000" cy="476251"/>
            </a:xfrm>
          </xdr:grpSpPr>
          <xdr:sp macro="" textlink="">
            <xdr:nvSpPr>
              <xdr:cNvPr id="28733" name="Group Box 61" hidden="1">
                <a:extLst>
                  <a:ext uri="{63B3BB69-23CF-44E3-9099-C40C66FF867C}">
                    <a14:compatExt spid="_x0000_s28733"/>
                  </a:ext>
                  <a:ext uri="{FF2B5EF4-FFF2-40B4-BE49-F238E27FC236}">
                    <a16:creationId xmlns:a16="http://schemas.microsoft.com/office/drawing/2014/main" id="{00000000-0008-0000-0A00-00003D700000}"/>
                  </a:ext>
                </a:extLst>
              </xdr:cNvPr>
              <xdr:cNvSpPr/>
            </xdr:nvSpPr>
            <xdr:spPr bwMode="auto">
              <a:xfrm>
                <a:off x="228600" y="1853568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34" name="Option Button 62" hidden="1">
                <a:extLst>
                  <a:ext uri="{63B3BB69-23CF-44E3-9099-C40C66FF867C}">
                    <a14:compatExt spid="_x0000_s28734"/>
                  </a:ext>
                  <a:ext uri="{FF2B5EF4-FFF2-40B4-BE49-F238E27FC236}">
                    <a16:creationId xmlns:a16="http://schemas.microsoft.com/office/drawing/2014/main" id="{00000000-0008-0000-0A00-00003E700000}"/>
                  </a:ext>
                </a:extLst>
              </xdr:cNvPr>
              <xdr:cNvSpPr/>
            </xdr:nvSpPr>
            <xdr:spPr bwMode="auto">
              <a:xfrm>
                <a:off x="7448550" y="18735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35" name="Option Button 63" hidden="1">
                <a:extLst>
                  <a:ext uri="{63B3BB69-23CF-44E3-9099-C40C66FF867C}">
                    <a14:compatExt spid="_x0000_s28735"/>
                  </a:ext>
                  <a:ext uri="{FF2B5EF4-FFF2-40B4-BE49-F238E27FC236}">
                    <a16:creationId xmlns:a16="http://schemas.microsoft.com/office/drawing/2014/main" id="{00000000-0008-0000-0A00-00003F700000}"/>
                  </a:ext>
                </a:extLst>
              </xdr:cNvPr>
              <xdr:cNvSpPr/>
            </xdr:nvSpPr>
            <xdr:spPr bwMode="auto">
              <a:xfrm>
                <a:off x="733425" y="18735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36" name="Option Button 64" hidden="1">
                <a:extLst>
                  <a:ext uri="{63B3BB69-23CF-44E3-9099-C40C66FF867C}">
                    <a14:compatExt spid="_x0000_s28736"/>
                  </a:ext>
                  <a:ext uri="{FF2B5EF4-FFF2-40B4-BE49-F238E27FC236}">
                    <a16:creationId xmlns:a16="http://schemas.microsoft.com/office/drawing/2014/main" id="{00000000-0008-0000-0A00-000040700000}"/>
                  </a:ext>
                </a:extLst>
              </xdr:cNvPr>
              <xdr:cNvSpPr/>
            </xdr:nvSpPr>
            <xdr:spPr bwMode="auto">
              <a:xfrm>
                <a:off x="285750" y="18735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A00-000012000000}"/>
                </a:ext>
              </a:extLst>
            </xdr:cNvPr>
            <xdr:cNvGrpSpPr/>
          </xdr:nvGrpSpPr>
          <xdr:grpSpPr>
            <a:xfrm>
              <a:off x="224118" y="19912853"/>
              <a:ext cx="8005482" cy="481853"/>
              <a:chOff x="228600" y="19831084"/>
              <a:chExt cx="8001000" cy="476251"/>
            </a:xfrm>
          </xdr:grpSpPr>
          <xdr:sp macro="" textlink="">
            <xdr:nvSpPr>
              <xdr:cNvPr id="28737" name="Group Box 65" hidden="1">
                <a:extLst>
                  <a:ext uri="{63B3BB69-23CF-44E3-9099-C40C66FF867C}">
                    <a14:compatExt spid="_x0000_s28737"/>
                  </a:ext>
                  <a:ext uri="{FF2B5EF4-FFF2-40B4-BE49-F238E27FC236}">
                    <a16:creationId xmlns:a16="http://schemas.microsoft.com/office/drawing/2014/main" id="{00000000-0008-0000-0A00-000041700000}"/>
                  </a:ext>
                </a:extLst>
              </xdr:cNvPr>
              <xdr:cNvSpPr/>
            </xdr:nvSpPr>
            <xdr:spPr bwMode="auto">
              <a:xfrm>
                <a:off x="228600" y="1983108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38" name="Option Button 66" hidden="1">
                <a:extLst>
                  <a:ext uri="{63B3BB69-23CF-44E3-9099-C40C66FF867C}">
                    <a14:compatExt spid="_x0000_s28738"/>
                  </a:ext>
                  <a:ext uri="{FF2B5EF4-FFF2-40B4-BE49-F238E27FC236}">
                    <a16:creationId xmlns:a16="http://schemas.microsoft.com/office/drawing/2014/main" id="{00000000-0008-0000-0A00-000042700000}"/>
                  </a:ext>
                </a:extLst>
              </xdr:cNvPr>
              <xdr:cNvSpPr/>
            </xdr:nvSpPr>
            <xdr:spPr bwMode="auto">
              <a:xfrm>
                <a:off x="7448550" y="2003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39" name="Option Button 67" hidden="1">
                <a:extLst>
                  <a:ext uri="{63B3BB69-23CF-44E3-9099-C40C66FF867C}">
                    <a14:compatExt spid="_x0000_s28739"/>
                  </a:ext>
                  <a:ext uri="{FF2B5EF4-FFF2-40B4-BE49-F238E27FC236}">
                    <a16:creationId xmlns:a16="http://schemas.microsoft.com/office/drawing/2014/main" id="{00000000-0008-0000-0A00-000043700000}"/>
                  </a:ext>
                </a:extLst>
              </xdr:cNvPr>
              <xdr:cNvSpPr/>
            </xdr:nvSpPr>
            <xdr:spPr bwMode="auto">
              <a:xfrm>
                <a:off x="733425" y="2003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40" name="Option Button 68" hidden="1">
                <a:extLst>
                  <a:ext uri="{63B3BB69-23CF-44E3-9099-C40C66FF867C}">
                    <a14:compatExt spid="_x0000_s28740"/>
                  </a:ext>
                  <a:ext uri="{FF2B5EF4-FFF2-40B4-BE49-F238E27FC236}">
                    <a16:creationId xmlns:a16="http://schemas.microsoft.com/office/drawing/2014/main" id="{00000000-0008-0000-0A00-000044700000}"/>
                  </a:ext>
                </a:extLst>
              </xdr:cNvPr>
              <xdr:cNvSpPr/>
            </xdr:nvSpPr>
            <xdr:spPr bwMode="auto">
              <a:xfrm>
                <a:off x="285750" y="2003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A00-000013000000}"/>
                </a:ext>
              </a:extLst>
            </xdr:cNvPr>
            <xdr:cNvGrpSpPr/>
          </xdr:nvGrpSpPr>
          <xdr:grpSpPr>
            <a:xfrm>
              <a:off x="224118" y="20394706"/>
              <a:ext cx="8005482" cy="481853"/>
              <a:chOff x="228600" y="20307335"/>
              <a:chExt cx="8001000" cy="476251"/>
            </a:xfrm>
          </xdr:grpSpPr>
          <xdr:sp macro="" textlink="">
            <xdr:nvSpPr>
              <xdr:cNvPr id="28741" name="Group Box 69" hidden="1">
                <a:extLst>
                  <a:ext uri="{63B3BB69-23CF-44E3-9099-C40C66FF867C}">
                    <a14:compatExt spid="_x0000_s28741"/>
                  </a:ext>
                  <a:ext uri="{FF2B5EF4-FFF2-40B4-BE49-F238E27FC236}">
                    <a16:creationId xmlns:a16="http://schemas.microsoft.com/office/drawing/2014/main" id="{00000000-0008-0000-0A00-000045700000}"/>
                  </a:ext>
                </a:extLst>
              </xdr:cNvPr>
              <xdr:cNvSpPr/>
            </xdr:nvSpPr>
            <xdr:spPr bwMode="auto">
              <a:xfrm>
                <a:off x="228600" y="203073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42" name="Option Button 70" hidden="1">
                <a:extLst>
                  <a:ext uri="{63B3BB69-23CF-44E3-9099-C40C66FF867C}">
                    <a14:compatExt spid="_x0000_s28742"/>
                  </a:ext>
                  <a:ext uri="{FF2B5EF4-FFF2-40B4-BE49-F238E27FC236}">
                    <a16:creationId xmlns:a16="http://schemas.microsoft.com/office/drawing/2014/main" id="{00000000-0008-0000-0A00-000046700000}"/>
                  </a:ext>
                </a:extLst>
              </xdr:cNvPr>
              <xdr:cNvSpPr/>
            </xdr:nvSpPr>
            <xdr:spPr bwMode="auto">
              <a:xfrm>
                <a:off x="7448550" y="2050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43" name="Option Button 71" hidden="1">
                <a:extLst>
                  <a:ext uri="{63B3BB69-23CF-44E3-9099-C40C66FF867C}">
                    <a14:compatExt spid="_x0000_s28743"/>
                  </a:ext>
                  <a:ext uri="{FF2B5EF4-FFF2-40B4-BE49-F238E27FC236}">
                    <a16:creationId xmlns:a16="http://schemas.microsoft.com/office/drawing/2014/main" id="{00000000-0008-0000-0A00-000047700000}"/>
                  </a:ext>
                </a:extLst>
              </xdr:cNvPr>
              <xdr:cNvSpPr/>
            </xdr:nvSpPr>
            <xdr:spPr bwMode="auto">
              <a:xfrm>
                <a:off x="733425" y="2050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44" name="Option Button 72" hidden="1">
                <a:extLst>
                  <a:ext uri="{63B3BB69-23CF-44E3-9099-C40C66FF867C}">
                    <a14:compatExt spid="_x0000_s28744"/>
                  </a:ext>
                  <a:ext uri="{FF2B5EF4-FFF2-40B4-BE49-F238E27FC236}">
                    <a16:creationId xmlns:a16="http://schemas.microsoft.com/office/drawing/2014/main" id="{00000000-0008-0000-0A00-000048700000}"/>
                  </a:ext>
                </a:extLst>
              </xdr:cNvPr>
              <xdr:cNvSpPr/>
            </xdr:nvSpPr>
            <xdr:spPr bwMode="auto">
              <a:xfrm>
                <a:off x="285750" y="2050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71</xdr:row>
          <xdr:rowOff>0</xdr:rowOff>
        </xdr:from>
        <xdr:to>
          <xdr:col>5</xdr:col>
          <xdr:colOff>800100</xdr:colOff>
          <xdr:row>72</xdr:row>
          <xdr:rowOff>0</xdr:rowOff>
        </xdr:to>
        <xdr:grpSp>
          <xdr:nvGrpSpPr>
            <xdr:cNvPr id="20" name="グループ化 19">
              <a:extLst>
                <a:ext uri="{FF2B5EF4-FFF2-40B4-BE49-F238E27FC236}">
                  <a16:creationId xmlns:a16="http://schemas.microsoft.com/office/drawing/2014/main" id="{00000000-0008-0000-0A00-000014000000}"/>
                </a:ext>
              </a:extLst>
            </xdr:cNvPr>
            <xdr:cNvGrpSpPr/>
          </xdr:nvGrpSpPr>
          <xdr:grpSpPr>
            <a:xfrm>
              <a:off x="224118" y="26423471"/>
              <a:ext cx="8005482" cy="481853"/>
              <a:chOff x="228600" y="26327145"/>
              <a:chExt cx="8001000" cy="476251"/>
            </a:xfrm>
          </xdr:grpSpPr>
          <xdr:sp macro="" textlink="">
            <xdr:nvSpPr>
              <xdr:cNvPr id="28745" name="Group Box 73" hidden="1">
                <a:extLst>
                  <a:ext uri="{63B3BB69-23CF-44E3-9099-C40C66FF867C}">
                    <a14:compatExt spid="_x0000_s28745"/>
                  </a:ext>
                  <a:ext uri="{FF2B5EF4-FFF2-40B4-BE49-F238E27FC236}">
                    <a16:creationId xmlns:a16="http://schemas.microsoft.com/office/drawing/2014/main" id="{00000000-0008-0000-0A00-000049700000}"/>
                  </a:ext>
                </a:extLst>
              </xdr:cNvPr>
              <xdr:cNvSpPr/>
            </xdr:nvSpPr>
            <xdr:spPr bwMode="auto">
              <a:xfrm>
                <a:off x="228600" y="2632714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46" name="Option Button 74" hidden="1">
                <a:extLst>
                  <a:ext uri="{63B3BB69-23CF-44E3-9099-C40C66FF867C}">
                    <a14:compatExt spid="_x0000_s28746"/>
                  </a:ext>
                  <a:ext uri="{FF2B5EF4-FFF2-40B4-BE49-F238E27FC236}">
                    <a16:creationId xmlns:a16="http://schemas.microsoft.com/office/drawing/2014/main" id="{00000000-0008-0000-0A00-00004A700000}"/>
                  </a:ext>
                </a:extLst>
              </xdr:cNvPr>
              <xdr:cNvSpPr/>
            </xdr:nvSpPr>
            <xdr:spPr bwMode="auto">
              <a:xfrm>
                <a:off x="7448550" y="26527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47" name="Option Button 75" hidden="1">
                <a:extLst>
                  <a:ext uri="{63B3BB69-23CF-44E3-9099-C40C66FF867C}">
                    <a14:compatExt spid="_x0000_s28747"/>
                  </a:ext>
                  <a:ext uri="{FF2B5EF4-FFF2-40B4-BE49-F238E27FC236}">
                    <a16:creationId xmlns:a16="http://schemas.microsoft.com/office/drawing/2014/main" id="{00000000-0008-0000-0A00-00004B700000}"/>
                  </a:ext>
                </a:extLst>
              </xdr:cNvPr>
              <xdr:cNvSpPr/>
            </xdr:nvSpPr>
            <xdr:spPr bwMode="auto">
              <a:xfrm>
                <a:off x="733425" y="26527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48" name="Option Button 76" hidden="1">
                <a:extLst>
                  <a:ext uri="{63B3BB69-23CF-44E3-9099-C40C66FF867C}">
                    <a14:compatExt spid="_x0000_s28748"/>
                  </a:ext>
                  <a:ext uri="{FF2B5EF4-FFF2-40B4-BE49-F238E27FC236}">
                    <a16:creationId xmlns:a16="http://schemas.microsoft.com/office/drawing/2014/main" id="{00000000-0008-0000-0A00-00004C700000}"/>
                  </a:ext>
                </a:extLst>
              </xdr:cNvPr>
              <xdr:cNvSpPr/>
            </xdr:nvSpPr>
            <xdr:spPr bwMode="auto">
              <a:xfrm>
                <a:off x="285750" y="26527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72</xdr:row>
          <xdr:rowOff>0</xdr:rowOff>
        </xdr:from>
        <xdr:to>
          <xdr:col>5</xdr:col>
          <xdr:colOff>800100</xdr:colOff>
          <xdr:row>73</xdr:row>
          <xdr:rowOff>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224118" y="26905324"/>
              <a:ext cx="8005482" cy="481852"/>
              <a:chOff x="228600" y="26803340"/>
              <a:chExt cx="8001000" cy="476250"/>
            </a:xfrm>
          </xdr:grpSpPr>
          <xdr:sp macro="" textlink="">
            <xdr:nvSpPr>
              <xdr:cNvPr id="28749" name="Group Box 77" hidden="1">
                <a:extLst>
                  <a:ext uri="{63B3BB69-23CF-44E3-9099-C40C66FF867C}">
                    <a14:compatExt spid="_x0000_s28749"/>
                  </a:ext>
                  <a:ext uri="{FF2B5EF4-FFF2-40B4-BE49-F238E27FC236}">
                    <a16:creationId xmlns:a16="http://schemas.microsoft.com/office/drawing/2014/main" id="{00000000-0008-0000-0A00-00004D700000}"/>
                  </a:ext>
                </a:extLst>
              </xdr:cNvPr>
              <xdr:cNvSpPr/>
            </xdr:nvSpPr>
            <xdr:spPr bwMode="auto">
              <a:xfrm>
                <a:off x="228600" y="26803340"/>
                <a:ext cx="8001000" cy="476250"/>
              </a:xfrm>
              <a:prstGeom prst="rect">
                <a:avLst/>
              </a:prstGeom>
              <a:noFill/>
              <a:ln w="9525">
                <a:miter lim="800000"/>
                <a:headEnd/>
                <a:tailEnd/>
              </a:ln>
              <a:extLst>
                <a:ext uri="{909E8E84-426E-40DD-AFC4-6F175D3DCCD1}">
                  <a14:hiddenFill>
                    <a:noFill/>
                  </a14:hiddenFill>
                </a:ext>
              </a:extLst>
            </xdr:spPr>
          </xdr:sp>
          <xdr:sp macro="" textlink="">
            <xdr:nvSpPr>
              <xdr:cNvPr id="28750" name="Option Button 78" hidden="1">
                <a:extLst>
                  <a:ext uri="{63B3BB69-23CF-44E3-9099-C40C66FF867C}">
                    <a14:compatExt spid="_x0000_s28750"/>
                  </a:ext>
                  <a:ext uri="{FF2B5EF4-FFF2-40B4-BE49-F238E27FC236}">
                    <a16:creationId xmlns:a16="http://schemas.microsoft.com/office/drawing/2014/main" id="{00000000-0008-0000-0A00-00004E700000}"/>
                  </a:ext>
                </a:extLst>
              </xdr:cNvPr>
              <xdr:cNvSpPr/>
            </xdr:nvSpPr>
            <xdr:spPr bwMode="auto">
              <a:xfrm>
                <a:off x="7448550" y="27003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51" name="Option Button 79" hidden="1">
                <a:extLst>
                  <a:ext uri="{63B3BB69-23CF-44E3-9099-C40C66FF867C}">
                    <a14:compatExt spid="_x0000_s28751"/>
                  </a:ext>
                  <a:ext uri="{FF2B5EF4-FFF2-40B4-BE49-F238E27FC236}">
                    <a16:creationId xmlns:a16="http://schemas.microsoft.com/office/drawing/2014/main" id="{00000000-0008-0000-0A00-00004F700000}"/>
                  </a:ext>
                </a:extLst>
              </xdr:cNvPr>
              <xdr:cNvSpPr/>
            </xdr:nvSpPr>
            <xdr:spPr bwMode="auto">
              <a:xfrm>
                <a:off x="733425" y="27003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52" name="Option Button 80" hidden="1">
                <a:extLst>
                  <a:ext uri="{63B3BB69-23CF-44E3-9099-C40C66FF867C}">
                    <a14:compatExt spid="_x0000_s28752"/>
                  </a:ext>
                  <a:ext uri="{FF2B5EF4-FFF2-40B4-BE49-F238E27FC236}">
                    <a16:creationId xmlns:a16="http://schemas.microsoft.com/office/drawing/2014/main" id="{00000000-0008-0000-0A00-000050700000}"/>
                  </a:ext>
                </a:extLst>
              </xdr:cNvPr>
              <xdr:cNvSpPr/>
            </xdr:nvSpPr>
            <xdr:spPr bwMode="auto">
              <a:xfrm>
                <a:off x="285750" y="27003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2" name="グループ化 21">
              <a:extLst>
                <a:ext uri="{FF2B5EF4-FFF2-40B4-BE49-F238E27FC236}">
                  <a16:creationId xmlns:a16="http://schemas.microsoft.com/office/drawing/2014/main" id="{00000000-0008-0000-0A00-000016000000}"/>
                </a:ext>
              </a:extLst>
            </xdr:cNvPr>
            <xdr:cNvGrpSpPr/>
          </xdr:nvGrpSpPr>
          <xdr:grpSpPr>
            <a:xfrm>
              <a:off x="224118" y="28810324"/>
              <a:ext cx="8005482" cy="481852"/>
              <a:chOff x="228600" y="28698815"/>
              <a:chExt cx="8001000" cy="476250"/>
            </a:xfrm>
          </xdr:grpSpPr>
          <xdr:sp macro="" textlink="">
            <xdr:nvSpPr>
              <xdr:cNvPr id="28753" name="Group Box 81" hidden="1">
                <a:extLst>
                  <a:ext uri="{63B3BB69-23CF-44E3-9099-C40C66FF867C}">
                    <a14:compatExt spid="_x0000_s28753"/>
                  </a:ext>
                  <a:ext uri="{FF2B5EF4-FFF2-40B4-BE49-F238E27FC236}">
                    <a16:creationId xmlns:a16="http://schemas.microsoft.com/office/drawing/2014/main" id="{00000000-0008-0000-0A00-000051700000}"/>
                  </a:ext>
                </a:extLst>
              </xdr:cNvPr>
              <xdr:cNvSpPr/>
            </xdr:nvSpPr>
            <xdr:spPr bwMode="auto">
              <a:xfrm>
                <a:off x="228600" y="2869881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8754" name="Option Button 82" hidden="1">
                <a:extLst>
                  <a:ext uri="{63B3BB69-23CF-44E3-9099-C40C66FF867C}">
                    <a14:compatExt spid="_x0000_s28754"/>
                  </a:ext>
                  <a:ext uri="{FF2B5EF4-FFF2-40B4-BE49-F238E27FC236}">
                    <a16:creationId xmlns:a16="http://schemas.microsoft.com/office/drawing/2014/main" id="{00000000-0008-0000-0A00-000052700000}"/>
                  </a:ext>
                </a:extLst>
              </xdr:cNvPr>
              <xdr:cNvSpPr/>
            </xdr:nvSpPr>
            <xdr:spPr bwMode="auto">
              <a:xfrm>
                <a:off x="7448550" y="2889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55" name="Option Button 83" hidden="1">
                <a:extLst>
                  <a:ext uri="{63B3BB69-23CF-44E3-9099-C40C66FF867C}">
                    <a14:compatExt spid="_x0000_s28755"/>
                  </a:ext>
                  <a:ext uri="{FF2B5EF4-FFF2-40B4-BE49-F238E27FC236}">
                    <a16:creationId xmlns:a16="http://schemas.microsoft.com/office/drawing/2014/main" id="{00000000-0008-0000-0A00-000053700000}"/>
                  </a:ext>
                </a:extLst>
              </xdr:cNvPr>
              <xdr:cNvSpPr/>
            </xdr:nvSpPr>
            <xdr:spPr bwMode="auto">
              <a:xfrm>
                <a:off x="733425" y="2889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56" name="Option Button 84" hidden="1">
                <a:extLst>
                  <a:ext uri="{63B3BB69-23CF-44E3-9099-C40C66FF867C}">
                    <a14:compatExt spid="_x0000_s28756"/>
                  </a:ext>
                  <a:ext uri="{FF2B5EF4-FFF2-40B4-BE49-F238E27FC236}">
                    <a16:creationId xmlns:a16="http://schemas.microsoft.com/office/drawing/2014/main" id="{00000000-0008-0000-0A00-000054700000}"/>
                  </a:ext>
                </a:extLst>
              </xdr:cNvPr>
              <xdr:cNvSpPr/>
            </xdr:nvSpPr>
            <xdr:spPr bwMode="auto">
              <a:xfrm>
                <a:off x="285750" y="2889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3" name="グループ化 22">
              <a:extLst>
                <a:ext uri="{FF2B5EF4-FFF2-40B4-BE49-F238E27FC236}">
                  <a16:creationId xmlns:a16="http://schemas.microsoft.com/office/drawing/2014/main" id="{00000000-0008-0000-0A00-000017000000}"/>
                </a:ext>
              </a:extLst>
            </xdr:cNvPr>
            <xdr:cNvGrpSpPr/>
          </xdr:nvGrpSpPr>
          <xdr:grpSpPr>
            <a:xfrm>
              <a:off x="224118" y="29292176"/>
              <a:ext cx="8005482" cy="481853"/>
              <a:chOff x="228600" y="29175125"/>
              <a:chExt cx="8001000" cy="476251"/>
            </a:xfrm>
          </xdr:grpSpPr>
          <xdr:sp macro="" textlink="">
            <xdr:nvSpPr>
              <xdr:cNvPr id="28757" name="Group Box 85" hidden="1">
                <a:extLst>
                  <a:ext uri="{63B3BB69-23CF-44E3-9099-C40C66FF867C}">
                    <a14:compatExt spid="_x0000_s28757"/>
                  </a:ext>
                  <a:ext uri="{FF2B5EF4-FFF2-40B4-BE49-F238E27FC236}">
                    <a16:creationId xmlns:a16="http://schemas.microsoft.com/office/drawing/2014/main" id="{00000000-0008-0000-0A00-000055700000}"/>
                  </a:ext>
                </a:extLst>
              </xdr:cNvPr>
              <xdr:cNvSpPr/>
            </xdr:nvSpPr>
            <xdr:spPr bwMode="auto">
              <a:xfrm>
                <a:off x="228600" y="291751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58" name="Option Button 86" hidden="1">
                <a:extLst>
                  <a:ext uri="{63B3BB69-23CF-44E3-9099-C40C66FF867C}">
                    <a14:compatExt spid="_x0000_s28758"/>
                  </a:ext>
                  <a:ext uri="{FF2B5EF4-FFF2-40B4-BE49-F238E27FC236}">
                    <a16:creationId xmlns:a16="http://schemas.microsoft.com/office/drawing/2014/main" id="{00000000-0008-0000-0A00-000056700000}"/>
                  </a:ext>
                </a:extLst>
              </xdr:cNvPr>
              <xdr:cNvSpPr/>
            </xdr:nvSpPr>
            <xdr:spPr bwMode="auto">
              <a:xfrm>
                <a:off x="7448550" y="2937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59" name="Option Button 87" hidden="1">
                <a:extLst>
                  <a:ext uri="{63B3BB69-23CF-44E3-9099-C40C66FF867C}">
                    <a14:compatExt spid="_x0000_s28759"/>
                  </a:ext>
                  <a:ext uri="{FF2B5EF4-FFF2-40B4-BE49-F238E27FC236}">
                    <a16:creationId xmlns:a16="http://schemas.microsoft.com/office/drawing/2014/main" id="{00000000-0008-0000-0A00-000057700000}"/>
                  </a:ext>
                </a:extLst>
              </xdr:cNvPr>
              <xdr:cNvSpPr/>
            </xdr:nvSpPr>
            <xdr:spPr bwMode="auto">
              <a:xfrm>
                <a:off x="733425" y="2937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60" name="Option Button 88" hidden="1">
                <a:extLst>
                  <a:ext uri="{63B3BB69-23CF-44E3-9099-C40C66FF867C}">
                    <a14:compatExt spid="_x0000_s28760"/>
                  </a:ext>
                  <a:ext uri="{FF2B5EF4-FFF2-40B4-BE49-F238E27FC236}">
                    <a16:creationId xmlns:a16="http://schemas.microsoft.com/office/drawing/2014/main" id="{00000000-0008-0000-0A00-000058700000}"/>
                  </a:ext>
                </a:extLst>
              </xdr:cNvPr>
              <xdr:cNvSpPr/>
            </xdr:nvSpPr>
            <xdr:spPr bwMode="auto">
              <a:xfrm>
                <a:off x="285750" y="2937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83</xdr:row>
          <xdr:rowOff>0</xdr:rowOff>
        </xdr:from>
        <xdr:to>
          <xdr:col>5</xdr:col>
          <xdr:colOff>800100</xdr:colOff>
          <xdr:row>84</xdr:row>
          <xdr:rowOff>0</xdr:rowOff>
        </xdr:to>
        <xdr:grpSp>
          <xdr:nvGrpSpPr>
            <xdr:cNvPr id="24" name="グループ化 23">
              <a:extLst>
                <a:ext uri="{FF2B5EF4-FFF2-40B4-BE49-F238E27FC236}">
                  <a16:creationId xmlns:a16="http://schemas.microsoft.com/office/drawing/2014/main" id="{00000000-0008-0000-0A00-000018000000}"/>
                </a:ext>
              </a:extLst>
            </xdr:cNvPr>
            <xdr:cNvGrpSpPr/>
          </xdr:nvGrpSpPr>
          <xdr:grpSpPr>
            <a:xfrm>
              <a:off x="224118" y="30592059"/>
              <a:ext cx="8005482" cy="481853"/>
              <a:chOff x="228600" y="30470527"/>
              <a:chExt cx="8001000" cy="476251"/>
            </a:xfrm>
          </xdr:grpSpPr>
          <xdr:sp macro="" textlink="">
            <xdr:nvSpPr>
              <xdr:cNvPr id="28761" name="Group Box 89" hidden="1">
                <a:extLst>
                  <a:ext uri="{63B3BB69-23CF-44E3-9099-C40C66FF867C}">
                    <a14:compatExt spid="_x0000_s28761"/>
                  </a:ext>
                  <a:ext uri="{FF2B5EF4-FFF2-40B4-BE49-F238E27FC236}">
                    <a16:creationId xmlns:a16="http://schemas.microsoft.com/office/drawing/2014/main" id="{00000000-0008-0000-0A00-000059700000}"/>
                  </a:ext>
                </a:extLst>
              </xdr:cNvPr>
              <xdr:cNvSpPr/>
            </xdr:nvSpPr>
            <xdr:spPr bwMode="auto">
              <a:xfrm>
                <a:off x="228600" y="304705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62" name="Option Button 90" hidden="1">
                <a:extLst>
                  <a:ext uri="{63B3BB69-23CF-44E3-9099-C40C66FF867C}">
                    <a14:compatExt spid="_x0000_s28762"/>
                  </a:ext>
                  <a:ext uri="{FF2B5EF4-FFF2-40B4-BE49-F238E27FC236}">
                    <a16:creationId xmlns:a16="http://schemas.microsoft.com/office/drawing/2014/main" id="{00000000-0008-0000-0A00-00005A700000}"/>
                  </a:ext>
                </a:extLst>
              </xdr:cNvPr>
              <xdr:cNvSpPr/>
            </xdr:nvSpPr>
            <xdr:spPr bwMode="auto">
              <a:xfrm>
                <a:off x="7448550" y="3067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63" name="Option Button 91" hidden="1">
                <a:extLst>
                  <a:ext uri="{63B3BB69-23CF-44E3-9099-C40C66FF867C}">
                    <a14:compatExt spid="_x0000_s28763"/>
                  </a:ext>
                  <a:ext uri="{FF2B5EF4-FFF2-40B4-BE49-F238E27FC236}">
                    <a16:creationId xmlns:a16="http://schemas.microsoft.com/office/drawing/2014/main" id="{00000000-0008-0000-0A00-00005B700000}"/>
                  </a:ext>
                </a:extLst>
              </xdr:cNvPr>
              <xdr:cNvSpPr/>
            </xdr:nvSpPr>
            <xdr:spPr bwMode="auto">
              <a:xfrm>
                <a:off x="733425" y="30670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64" name="Option Button 92" hidden="1">
                <a:extLst>
                  <a:ext uri="{63B3BB69-23CF-44E3-9099-C40C66FF867C}">
                    <a14:compatExt spid="_x0000_s28764"/>
                  </a:ext>
                  <a:ext uri="{FF2B5EF4-FFF2-40B4-BE49-F238E27FC236}">
                    <a16:creationId xmlns:a16="http://schemas.microsoft.com/office/drawing/2014/main" id="{00000000-0008-0000-0A00-00005C700000}"/>
                  </a:ext>
                </a:extLst>
              </xdr:cNvPr>
              <xdr:cNvSpPr/>
            </xdr:nvSpPr>
            <xdr:spPr bwMode="auto">
              <a:xfrm>
                <a:off x="285750" y="3067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224118" y="31073912"/>
              <a:ext cx="8005482" cy="481853"/>
              <a:chOff x="228600" y="30946778"/>
              <a:chExt cx="8001000" cy="476251"/>
            </a:xfrm>
          </xdr:grpSpPr>
          <xdr:sp macro="" textlink="">
            <xdr:nvSpPr>
              <xdr:cNvPr id="28765" name="Group Box 93" hidden="1">
                <a:extLst>
                  <a:ext uri="{63B3BB69-23CF-44E3-9099-C40C66FF867C}">
                    <a14:compatExt spid="_x0000_s28765"/>
                  </a:ext>
                  <a:ext uri="{FF2B5EF4-FFF2-40B4-BE49-F238E27FC236}">
                    <a16:creationId xmlns:a16="http://schemas.microsoft.com/office/drawing/2014/main" id="{00000000-0008-0000-0A00-00005D700000}"/>
                  </a:ext>
                </a:extLst>
              </xdr:cNvPr>
              <xdr:cNvSpPr/>
            </xdr:nvSpPr>
            <xdr:spPr bwMode="auto">
              <a:xfrm>
                <a:off x="228600" y="3094677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66" name="Option Button 94" hidden="1">
                <a:extLst>
                  <a:ext uri="{63B3BB69-23CF-44E3-9099-C40C66FF867C}">
                    <a14:compatExt spid="_x0000_s28766"/>
                  </a:ext>
                  <a:ext uri="{FF2B5EF4-FFF2-40B4-BE49-F238E27FC236}">
                    <a16:creationId xmlns:a16="http://schemas.microsoft.com/office/drawing/2014/main" id="{00000000-0008-0000-0A00-00005E700000}"/>
                  </a:ext>
                </a:extLst>
              </xdr:cNvPr>
              <xdr:cNvSpPr/>
            </xdr:nvSpPr>
            <xdr:spPr bwMode="auto">
              <a:xfrm>
                <a:off x="7448550" y="3114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67" name="Option Button 95" hidden="1">
                <a:extLst>
                  <a:ext uri="{63B3BB69-23CF-44E3-9099-C40C66FF867C}">
                    <a14:compatExt spid="_x0000_s28767"/>
                  </a:ext>
                  <a:ext uri="{FF2B5EF4-FFF2-40B4-BE49-F238E27FC236}">
                    <a16:creationId xmlns:a16="http://schemas.microsoft.com/office/drawing/2014/main" id="{00000000-0008-0000-0A00-00005F700000}"/>
                  </a:ext>
                </a:extLst>
              </xdr:cNvPr>
              <xdr:cNvSpPr/>
            </xdr:nvSpPr>
            <xdr:spPr bwMode="auto">
              <a:xfrm>
                <a:off x="733425" y="31146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68" name="Option Button 96" hidden="1">
                <a:extLst>
                  <a:ext uri="{63B3BB69-23CF-44E3-9099-C40C66FF867C}">
                    <a14:compatExt spid="_x0000_s28768"/>
                  </a:ext>
                  <a:ext uri="{FF2B5EF4-FFF2-40B4-BE49-F238E27FC236}">
                    <a16:creationId xmlns:a16="http://schemas.microsoft.com/office/drawing/2014/main" id="{00000000-0008-0000-0A00-000060700000}"/>
                  </a:ext>
                </a:extLst>
              </xdr:cNvPr>
              <xdr:cNvSpPr/>
            </xdr:nvSpPr>
            <xdr:spPr bwMode="auto">
              <a:xfrm>
                <a:off x="285750" y="3114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90</xdr:row>
          <xdr:rowOff>0</xdr:rowOff>
        </xdr:from>
        <xdr:to>
          <xdr:col>5</xdr:col>
          <xdr:colOff>800100</xdr:colOff>
          <xdr:row>91</xdr:row>
          <xdr:rowOff>0</xdr:rowOff>
        </xdr:to>
        <xdr:grpSp>
          <xdr:nvGrpSpPr>
            <xdr:cNvPr id="26" name="グループ化 25">
              <a:extLst>
                <a:ext uri="{FF2B5EF4-FFF2-40B4-BE49-F238E27FC236}">
                  <a16:creationId xmlns:a16="http://schemas.microsoft.com/office/drawing/2014/main" id="{00000000-0008-0000-0A00-00001A000000}"/>
                </a:ext>
              </a:extLst>
            </xdr:cNvPr>
            <xdr:cNvGrpSpPr/>
          </xdr:nvGrpSpPr>
          <xdr:grpSpPr>
            <a:xfrm>
              <a:off x="224118" y="32978912"/>
              <a:ext cx="8005482" cy="481853"/>
              <a:chOff x="228600" y="32842256"/>
              <a:chExt cx="8001000" cy="476251"/>
            </a:xfrm>
          </xdr:grpSpPr>
          <xdr:sp macro="" textlink="">
            <xdr:nvSpPr>
              <xdr:cNvPr id="28769" name="Group Box 97" hidden="1">
                <a:extLst>
                  <a:ext uri="{63B3BB69-23CF-44E3-9099-C40C66FF867C}">
                    <a14:compatExt spid="_x0000_s28769"/>
                  </a:ext>
                  <a:ext uri="{FF2B5EF4-FFF2-40B4-BE49-F238E27FC236}">
                    <a16:creationId xmlns:a16="http://schemas.microsoft.com/office/drawing/2014/main" id="{00000000-0008-0000-0A00-000061700000}"/>
                  </a:ext>
                </a:extLst>
              </xdr:cNvPr>
              <xdr:cNvSpPr/>
            </xdr:nvSpPr>
            <xdr:spPr bwMode="auto">
              <a:xfrm>
                <a:off x="228600" y="3284225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70" name="Option Button 98" hidden="1">
                <a:extLst>
                  <a:ext uri="{63B3BB69-23CF-44E3-9099-C40C66FF867C}">
                    <a14:compatExt spid="_x0000_s28770"/>
                  </a:ext>
                  <a:ext uri="{FF2B5EF4-FFF2-40B4-BE49-F238E27FC236}">
                    <a16:creationId xmlns:a16="http://schemas.microsoft.com/office/drawing/2014/main" id="{00000000-0008-0000-0A00-000062700000}"/>
                  </a:ext>
                </a:extLst>
              </xdr:cNvPr>
              <xdr:cNvSpPr/>
            </xdr:nvSpPr>
            <xdr:spPr bwMode="auto">
              <a:xfrm>
                <a:off x="7448550" y="33042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71" name="Option Button 99" hidden="1">
                <a:extLst>
                  <a:ext uri="{63B3BB69-23CF-44E3-9099-C40C66FF867C}">
                    <a14:compatExt spid="_x0000_s28771"/>
                  </a:ext>
                  <a:ext uri="{FF2B5EF4-FFF2-40B4-BE49-F238E27FC236}">
                    <a16:creationId xmlns:a16="http://schemas.microsoft.com/office/drawing/2014/main" id="{00000000-0008-0000-0A00-000063700000}"/>
                  </a:ext>
                </a:extLst>
              </xdr:cNvPr>
              <xdr:cNvSpPr/>
            </xdr:nvSpPr>
            <xdr:spPr bwMode="auto">
              <a:xfrm>
                <a:off x="733425" y="33042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72" name="Option Button 100" hidden="1">
                <a:extLst>
                  <a:ext uri="{63B3BB69-23CF-44E3-9099-C40C66FF867C}">
                    <a14:compatExt spid="_x0000_s28772"/>
                  </a:ext>
                  <a:ext uri="{FF2B5EF4-FFF2-40B4-BE49-F238E27FC236}">
                    <a16:creationId xmlns:a16="http://schemas.microsoft.com/office/drawing/2014/main" id="{00000000-0008-0000-0A00-000064700000}"/>
                  </a:ext>
                </a:extLst>
              </xdr:cNvPr>
              <xdr:cNvSpPr/>
            </xdr:nvSpPr>
            <xdr:spPr bwMode="auto">
              <a:xfrm>
                <a:off x="285750" y="33042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91</xdr:row>
          <xdr:rowOff>0</xdr:rowOff>
        </xdr:from>
        <xdr:to>
          <xdr:col>5</xdr:col>
          <xdr:colOff>800100</xdr:colOff>
          <xdr:row>92</xdr:row>
          <xdr:rowOff>0</xdr:rowOff>
        </xdr:to>
        <xdr:grpSp>
          <xdr:nvGrpSpPr>
            <xdr:cNvPr id="27" name="グループ化 26">
              <a:extLst>
                <a:ext uri="{FF2B5EF4-FFF2-40B4-BE49-F238E27FC236}">
                  <a16:creationId xmlns:a16="http://schemas.microsoft.com/office/drawing/2014/main" id="{00000000-0008-0000-0A00-00001B000000}"/>
                </a:ext>
              </a:extLst>
            </xdr:cNvPr>
            <xdr:cNvGrpSpPr/>
          </xdr:nvGrpSpPr>
          <xdr:grpSpPr>
            <a:xfrm>
              <a:off x="224118" y="33460765"/>
              <a:ext cx="8005482" cy="481853"/>
              <a:chOff x="228600" y="33318507"/>
              <a:chExt cx="8001000" cy="476251"/>
            </a:xfrm>
          </xdr:grpSpPr>
          <xdr:sp macro="" textlink="">
            <xdr:nvSpPr>
              <xdr:cNvPr id="28773" name="Group Box 101" hidden="1">
                <a:extLst>
                  <a:ext uri="{63B3BB69-23CF-44E3-9099-C40C66FF867C}">
                    <a14:compatExt spid="_x0000_s28773"/>
                  </a:ext>
                  <a:ext uri="{FF2B5EF4-FFF2-40B4-BE49-F238E27FC236}">
                    <a16:creationId xmlns:a16="http://schemas.microsoft.com/office/drawing/2014/main" id="{00000000-0008-0000-0A00-000065700000}"/>
                  </a:ext>
                </a:extLst>
              </xdr:cNvPr>
              <xdr:cNvSpPr/>
            </xdr:nvSpPr>
            <xdr:spPr bwMode="auto">
              <a:xfrm>
                <a:off x="228600" y="3331850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74" name="Option Button 102" hidden="1">
                <a:extLst>
                  <a:ext uri="{63B3BB69-23CF-44E3-9099-C40C66FF867C}">
                    <a14:compatExt spid="_x0000_s28774"/>
                  </a:ext>
                  <a:ext uri="{FF2B5EF4-FFF2-40B4-BE49-F238E27FC236}">
                    <a16:creationId xmlns:a16="http://schemas.microsoft.com/office/drawing/2014/main" id="{00000000-0008-0000-0A00-000066700000}"/>
                  </a:ext>
                </a:extLst>
              </xdr:cNvPr>
              <xdr:cNvSpPr/>
            </xdr:nvSpPr>
            <xdr:spPr bwMode="auto">
              <a:xfrm>
                <a:off x="7448550" y="33518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75" name="Option Button 103" hidden="1">
                <a:extLst>
                  <a:ext uri="{63B3BB69-23CF-44E3-9099-C40C66FF867C}">
                    <a14:compatExt spid="_x0000_s28775"/>
                  </a:ext>
                  <a:ext uri="{FF2B5EF4-FFF2-40B4-BE49-F238E27FC236}">
                    <a16:creationId xmlns:a16="http://schemas.microsoft.com/office/drawing/2014/main" id="{00000000-0008-0000-0A00-000067700000}"/>
                  </a:ext>
                </a:extLst>
              </xdr:cNvPr>
              <xdr:cNvSpPr/>
            </xdr:nvSpPr>
            <xdr:spPr bwMode="auto">
              <a:xfrm>
                <a:off x="733425" y="33518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76" name="Option Button 104" hidden="1">
                <a:extLst>
                  <a:ext uri="{63B3BB69-23CF-44E3-9099-C40C66FF867C}">
                    <a14:compatExt spid="_x0000_s28776"/>
                  </a:ext>
                  <a:ext uri="{FF2B5EF4-FFF2-40B4-BE49-F238E27FC236}">
                    <a16:creationId xmlns:a16="http://schemas.microsoft.com/office/drawing/2014/main" id="{00000000-0008-0000-0A00-000068700000}"/>
                  </a:ext>
                </a:extLst>
              </xdr:cNvPr>
              <xdr:cNvSpPr/>
            </xdr:nvSpPr>
            <xdr:spPr bwMode="auto">
              <a:xfrm>
                <a:off x="285750" y="33518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95</xdr:row>
          <xdr:rowOff>0</xdr:rowOff>
        </xdr:from>
        <xdr:to>
          <xdr:col>5</xdr:col>
          <xdr:colOff>800100</xdr:colOff>
          <xdr:row>96</xdr:row>
          <xdr:rowOff>0</xdr:rowOff>
        </xdr:to>
        <xdr:grpSp>
          <xdr:nvGrpSpPr>
            <xdr:cNvPr id="28" name="グループ化 27">
              <a:extLst>
                <a:ext uri="{FF2B5EF4-FFF2-40B4-BE49-F238E27FC236}">
                  <a16:creationId xmlns:a16="http://schemas.microsoft.com/office/drawing/2014/main" id="{00000000-0008-0000-0A00-00001C000000}"/>
                </a:ext>
              </a:extLst>
            </xdr:cNvPr>
            <xdr:cNvGrpSpPr/>
          </xdr:nvGrpSpPr>
          <xdr:grpSpPr>
            <a:xfrm>
              <a:off x="224118" y="34760647"/>
              <a:ext cx="8005482" cy="481853"/>
              <a:chOff x="228600" y="34613909"/>
              <a:chExt cx="8001000" cy="476251"/>
            </a:xfrm>
          </xdr:grpSpPr>
          <xdr:sp macro="" textlink="">
            <xdr:nvSpPr>
              <xdr:cNvPr id="28777" name="Group Box 105" hidden="1">
                <a:extLst>
                  <a:ext uri="{63B3BB69-23CF-44E3-9099-C40C66FF867C}">
                    <a14:compatExt spid="_x0000_s28777"/>
                  </a:ext>
                  <a:ext uri="{FF2B5EF4-FFF2-40B4-BE49-F238E27FC236}">
                    <a16:creationId xmlns:a16="http://schemas.microsoft.com/office/drawing/2014/main" id="{00000000-0008-0000-0A00-000069700000}"/>
                  </a:ext>
                </a:extLst>
              </xdr:cNvPr>
              <xdr:cNvSpPr/>
            </xdr:nvSpPr>
            <xdr:spPr bwMode="auto">
              <a:xfrm>
                <a:off x="228600" y="3461390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78" name="Option Button 106" hidden="1">
                <a:extLst>
                  <a:ext uri="{63B3BB69-23CF-44E3-9099-C40C66FF867C}">
                    <a14:compatExt spid="_x0000_s28778"/>
                  </a:ext>
                  <a:ext uri="{FF2B5EF4-FFF2-40B4-BE49-F238E27FC236}">
                    <a16:creationId xmlns:a16="http://schemas.microsoft.com/office/drawing/2014/main" id="{00000000-0008-0000-0A00-00006A700000}"/>
                  </a:ext>
                </a:extLst>
              </xdr:cNvPr>
              <xdr:cNvSpPr/>
            </xdr:nvSpPr>
            <xdr:spPr bwMode="auto">
              <a:xfrm>
                <a:off x="7448550" y="34813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79" name="Option Button 107" hidden="1">
                <a:extLst>
                  <a:ext uri="{63B3BB69-23CF-44E3-9099-C40C66FF867C}">
                    <a14:compatExt spid="_x0000_s28779"/>
                  </a:ext>
                  <a:ext uri="{FF2B5EF4-FFF2-40B4-BE49-F238E27FC236}">
                    <a16:creationId xmlns:a16="http://schemas.microsoft.com/office/drawing/2014/main" id="{00000000-0008-0000-0A00-00006B700000}"/>
                  </a:ext>
                </a:extLst>
              </xdr:cNvPr>
              <xdr:cNvSpPr/>
            </xdr:nvSpPr>
            <xdr:spPr bwMode="auto">
              <a:xfrm>
                <a:off x="733425" y="34813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80" name="Option Button 108" hidden="1">
                <a:extLst>
                  <a:ext uri="{63B3BB69-23CF-44E3-9099-C40C66FF867C}">
                    <a14:compatExt spid="_x0000_s28780"/>
                  </a:ext>
                  <a:ext uri="{FF2B5EF4-FFF2-40B4-BE49-F238E27FC236}">
                    <a16:creationId xmlns:a16="http://schemas.microsoft.com/office/drawing/2014/main" id="{00000000-0008-0000-0A00-00006C700000}"/>
                  </a:ext>
                </a:extLst>
              </xdr:cNvPr>
              <xdr:cNvSpPr/>
            </xdr:nvSpPr>
            <xdr:spPr bwMode="auto">
              <a:xfrm>
                <a:off x="285750" y="34813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0</xdr:rowOff>
        </xdr:from>
        <xdr:to>
          <xdr:col>5</xdr:col>
          <xdr:colOff>800100</xdr:colOff>
          <xdr:row>97</xdr:row>
          <xdr:rowOff>0</xdr:rowOff>
        </xdr:to>
        <xdr:grpSp>
          <xdr:nvGrpSpPr>
            <xdr:cNvPr id="29" name="グループ化 28">
              <a:extLst>
                <a:ext uri="{FF2B5EF4-FFF2-40B4-BE49-F238E27FC236}">
                  <a16:creationId xmlns:a16="http://schemas.microsoft.com/office/drawing/2014/main" id="{00000000-0008-0000-0A00-00001D000000}"/>
                </a:ext>
              </a:extLst>
            </xdr:cNvPr>
            <xdr:cNvGrpSpPr/>
          </xdr:nvGrpSpPr>
          <xdr:grpSpPr>
            <a:xfrm>
              <a:off x="224118" y="35242500"/>
              <a:ext cx="8005482" cy="481853"/>
              <a:chOff x="228600" y="35090160"/>
              <a:chExt cx="8001000" cy="476251"/>
            </a:xfrm>
          </xdr:grpSpPr>
          <xdr:sp macro="" textlink="">
            <xdr:nvSpPr>
              <xdr:cNvPr id="28781" name="Group Box 109" hidden="1">
                <a:extLst>
                  <a:ext uri="{63B3BB69-23CF-44E3-9099-C40C66FF867C}">
                    <a14:compatExt spid="_x0000_s28781"/>
                  </a:ext>
                  <a:ext uri="{FF2B5EF4-FFF2-40B4-BE49-F238E27FC236}">
                    <a16:creationId xmlns:a16="http://schemas.microsoft.com/office/drawing/2014/main" id="{00000000-0008-0000-0A00-00006D700000}"/>
                  </a:ext>
                </a:extLst>
              </xdr:cNvPr>
              <xdr:cNvSpPr/>
            </xdr:nvSpPr>
            <xdr:spPr bwMode="auto">
              <a:xfrm>
                <a:off x="228600" y="3509016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82" name="Option Button 110" hidden="1">
                <a:extLst>
                  <a:ext uri="{63B3BB69-23CF-44E3-9099-C40C66FF867C}">
                    <a14:compatExt spid="_x0000_s28782"/>
                  </a:ext>
                  <a:ext uri="{FF2B5EF4-FFF2-40B4-BE49-F238E27FC236}">
                    <a16:creationId xmlns:a16="http://schemas.microsoft.com/office/drawing/2014/main" id="{00000000-0008-0000-0A00-00006E700000}"/>
                  </a:ext>
                </a:extLst>
              </xdr:cNvPr>
              <xdr:cNvSpPr/>
            </xdr:nvSpPr>
            <xdr:spPr bwMode="auto">
              <a:xfrm>
                <a:off x="7448550" y="35290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83" name="Option Button 111" hidden="1">
                <a:extLst>
                  <a:ext uri="{63B3BB69-23CF-44E3-9099-C40C66FF867C}">
                    <a14:compatExt spid="_x0000_s28783"/>
                  </a:ext>
                  <a:ext uri="{FF2B5EF4-FFF2-40B4-BE49-F238E27FC236}">
                    <a16:creationId xmlns:a16="http://schemas.microsoft.com/office/drawing/2014/main" id="{00000000-0008-0000-0A00-00006F700000}"/>
                  </a:ext>
                </a:extLst>
              </xdr:cNvPr>
              <xdr:cNvSpPr/>
            </xdr:nvSpPr>
            <xdr:spPr bwMode="auto">
              <a:xfrm>
                <a:off x="733425" y="35290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84" name="Option Button 112" hidden="1">
                <a:extLst>
                  <a:ext uri="{63B3BB69-23CF-44E3-9099-C40C66FF867C}">
                    <a14:compatExt spid="_x0000_s28784"/>
                  </a:ext>
                  <a:ext uri="{FF2B5EF4-FFF2-40B4-BE49-F238E27FC236}">
                    <a16:creationId xmlns:a16="http://schemas.microsoft.com/office/drawing/2014/main" id="{00000000-0008-0000-0A00-000070700000}"/>
                  </a:ext>
                </a:extLst>
              </xdr:cNvPr>
              <xdr:cNvSpPr/>
            </xdr:nvSpPr>
            <xdr:spPr bwMode="auto">
              <a:xfrm>
                <a:off x="285750" y="35290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30" name="グループ化 29">
              <a:extLst>
                <a:ext uri="{FF2B5EF4-FFF2-40B4-BE49-F238E27FC236}">
                  <a16:creationId xmlns:a16="http://schemas.microsoft.com/office/drawing/2014/main" id="{00000000-0008-0000-0A00-00001E000000}"/>
                </a:ext>
              </a:extLst>
            </xdr:cNvPr>
            <xdr:cNvGrpSpPr/>
          </xdr:nvGrpSpPr>
          <xdr:grpSpPr>
            <a:xfrm>
              <a:off x="224118" y="35724353"/>
              <a:ext cx="8005482" cy="481853"/>
              <a:chOff x="228600" y="35566411"/>
              <a:chExt cx="8001000" cy="476251"/>
            </a:xfrm>
          </xdr:grpSpPr>
          <xdr:sp macro="" textlink="">
            <xdr:nvSpPr>
              <xdr:cNvPr id="28785" name="Group Box 113" hidden="1">
                <a:extLst>
                  <a:ext uri="{63B3BB69-23CF-44E3-9099-C40C66FF867C}">
                    <a14:compatExt spid="_x0000_s28785"/>
                  </a:ext>
                  <a:ext uri="{FF2B5EF4-FFF2-40B4-BE49-F238E27FC236}">
                    <a16:creationId xmlns:a16="http://schemas.microsoft.com/office/drawing/2014/main" id="{00000000-0008-0000-0A00-000071700000}"/>
                  </a:ext>
                </a:extLst>
              </xdr:cNvPr>
              <xdr:cNvSpPr/>
            </xdr:nvSpPr>
            <xdr:spPr bwMode="auto">
              <a:xfrm>
                <a:off x="228600" y="3556641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86" name="Option Button 114" hidden="1">
                <a:extLst>
                  <a:ext uri="{63B3BB69-23CF-44E3-9099-C40C66FF867C}">
                    <a14:compatExt spid="_x0000_s28786"/>
                  </a:ext>
                  <a:ext uri="{FF2B5EF4-FFF2-40B4-BE49-F238E27FC236}">
                    <a16:creationId xmlns:a16="http://schemas.microsoft.com/office/drawing/2014/main" id="{00000000-0008-0000-0A00-000072700000}"/>
                  </a:ext>
                </a:extLst>
              </xdr:cNvPr>
              <xdr:cNvSpPr/>
            </xdr:nvSpPr>
            <xdr:spPr bwMode="auto">
              <a:xfrm>
                <a:off x="7448550" y="35766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87" name="Option Button 115" hidden="1">
                <a:extLst>
                  <a:ext uri="{63B3BB69-23CF-44E3-9099-C40C66FF867C}">
                    <a14:compatExt spid="_x0000_s28787"/>
                  </a:ext>
                  <a:ext uri="{FF2B5EF4-FFF2-40B4-BE49-F238E27FC236}">
                    <a16:creationId xmlns:a16="http://schemas.microsoft.com/office/drawing/2014/main" id="{00000000-0008-0000-0A00-000073700000}"/>
                  </a:ext>
                </a:extLst>
              </xdr:cNvPr>
              <xdr:cNvSpPr/>
            </xdr:nvSpPr>
            <xdr:spPr bwMode="auto">
              <a:xfrm>
                <a:off x="733425" y="35766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88" name="Option Button 116" hidden="1">
                <a:extLst>
                  <a:ext uri="{63B3BB69-23CF-44E3-9099-C40C66FF867C}">
                    <a14:compatExt spid="_x0000_s28788"/>
                  </a:ext>
                  <a:ext uri="{FF2B5EF4-FFF2-40B4-BE49-F238E27FC236}">
                    <a16:creationId xmlns:a16="http://schemas.microsoft.com/office/drawing/2014/main" id="{00000000-0008-0000-0A00-000074700000}"/>
                  </a:ext>
                </a:extLst>
              </xdr:cNvPr>
              <xdr:cNvSpPr/>
            </xdr:nvSpPr>
            <xdr:spPr bwMode="auto">
              <a:xfrm>
                <a:off x="285750" y="35766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5</xdr:col>
          <xdr:colOff>800100</xdr:colOff>
          <xdr:row>113</xdr:row>
          <xdr:rowOff>0</xdr:rowOff>
        </xdr:to>
        <xdr:grpSp>
          <xdr:nvGrpSpPr>
            <xdr:cNvPr id="31" name="グループ化 30">
              <a:extLst>
                <a:ext uri="{FF2B5EF4-FFF2-40B4-BE49-F238E27FC236}">
                  <a16:creationId xmlns:a16="http://schemas.microsoft.com/office/drawing/2014/main" id="{00000000-0008-0000-0A00-00001F000000}"/>
                </a:ext>
              </a:extLst>
            </xdr:cNvPr>
            <xdr:cNvGrpSpPr/>
          </xdr:nvGrpSpPr>
          <xdr:grpSpPr>
            <a:xfrm>
              <a:off x="224118" y="41753118"/>
              <a:ext cx="8005482" cy="481853"/>
              <a:chOff x="228600" y="41586221"/>
              <a:chExt cx="8001000" cy="476251"/>
            </a:xfrm>
          </xdr:grpSpPr>
          <xdr:sp macro="" textlink="">
            <xdr:nvSpPr>
              <xdr:cNvPr id="28789" name="Group Box 117" hidden="1">
                <a:extLst>
                  <a:ext uri="{63B3BB69-23CF-44E3-9099-C40C66FF867C}">
                    <a14:compatExt spid="_x0000_s28789"/>
                  </a:ext>
                  <a:ext uri="{FF2B5EF4-FFF2-40B4-BE49-F238E27FC236}">
                    <a16:creationId xmlns:a16="http://schemas.microsoft.com/office/drawing/2014/main" id="{00000000-0008-0000-0A00-000075700000}"/>
                  </a:ext>
                </a:extLst>
              </xdr:cNvPr>
              <xdr:cNvSpPr/>
            </xdr:nvSpPr>
            <xdr:spPr bwMode="auto">
              <a:xfrm>
                <a:off x="228600" y="4158622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90" name="Option Button 118" hidden="1">
                <a:extLst>
                  <a:ext uri="{63B3BB69-23CF-44E3-9099-C40C66FF867C}">
                    <a14:compatExt spid="_x0000_s28790"/>
                  </a:ext>
                  <a:ext uri="{FF2B5EF4-FFF2-40B4-BE49-F238E27FC236}">
                    <a16:creationId xmlns:a16="http://schemas.microsoft.com/office/drawing/2014/main" id="{00000000-0008-0000-0A00-000076700000}"/>
                  </a:ext>
                </a:extLst>
              </xdr:cNvPr>
              <xdr:cNvSpPr/>
            </xdr:nvSpPr>
            <xdr:spPr bwMode="auto">
              <a:xfrm>
                <a:off x="7448550" y="41786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91" name="Option Button 119" hidden="1">
                <a:extLst>
                  <a:ext uri="{63B3BB69-23CF-44E3-9099-C40C66FF867C}">
                    <a14:compatExt spid="_x0000_s28791"/>
                  </a:ext>
                  <a:ext uri="{FF2B5EF4-FFF2-40B4-BE49-F238E27FC236}">
                    <a16:creationId xmlns:a16="http://schemas.microsoft.com/office/drawing/2014/main" id="{00000000-0008-0000-0A00-000077700000}"/>
                  </a:ext>
                </a:extLst>
              </xdr:cNvPr>
              <xdr:cNvSpPr/>
            </xdr:nvSpPr>
            <xdr:spPr bwMode="auto">
              <a:xfrm>
                <a:off x="733425" y="41786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92" name="Option Button 120" hidden="1">
                <a:extLst>
                  <a:ext uri="{63B3BB69-23CF-44E3-9099-C40C66FF867C}">
                    <a14:compatExt spid="_x0000_s28792"/>
                  </a:ext>
                  <a:ext uri="{FF2B5EF4-FFF2-40B4-BE49-F238E27FC236}">
                    <a16:creationId xmlns:a16="http://schemas.microsoft.com/office/drawing/2014/main" id="{00000000-0008-0000-0A00-000078700000}"/>
                  </a:ext>
                </a:extLst>
              </xdr:cNvPr>
              <xdr:cNvSpPr/>
            </xdr:nvSpPr>
            <xdr:spPr bwMode="auto">
              <a:xfrm>
                <a:off x="285750" y="41786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113</xdr:row>
          <xdr:rowOff>0</xdr:rowOff>
        </xdr:from>
        <xdr:to>
          <xdr:col>5</xdr:col>
          <xdr:colOff>800100</xdr:colOff>
          <xdr:row>114</xdr:row>
          <xdr:rowOff>0</xdr:rowOff>
        </xdr:to>
        <xdr:grpSp>
          <xdr:nvGrpSpPr>
            <xdr:cNvPr id="32" name="グループ化 31">
              <a:extLst>
                <a:ext uri="{FF2B5EF4-FFF2-40B4-BE49-F238E27FC236}">
                  <a16:creationId xmlns:a16="http://schemas.microsoft.com/office/drawing/2014/main" id="{00000000-0008-0000-0A00-000020000000}"/>
                </a:ext>
              </a:extLst>
            </xdr:cNvPr>
            <xdr:cNvGrpSpPr/>
          </xdr:nvGrpSpPr>
          <xdr:grpSpPr>
            <a:xfrm>
              <a:off x="224118" y="42234971"/>
              <a:ext cx="8005482" cy="481853"/>
              <a:chOff x="228600" y="42062472"/>
              <a:chExt cx="8001000" cy="476251"/>
            </a:xfrm>
          </xdr:grpSpPr>
          <xdr:sp macro="" textlink="">
            <xdr:nvSpPr>
              <xdr:cNvPr id="28793" name="Group Box 121" hidden="1">
                <a:extLst>
                  <a:ext uri="{63B3BB69-23CF-44E3-9099-C40C66FF867C}">
                    <a14:compatExt spid="_x0000_s28793"/>
                  </a:ext>
                  <a:ext uri="{FF2B5EF4-FFF2-40B4-BE49-F238E27FC236}">
                    <a16:creationId xmlns:a16="http://schemas.microsoft.com/office/drawing/2014/main" id="{00000000-0008-0000-0A00-000079700000}"/>
                  </a:ext>
                </a:extLst>
              </xdr:cNvPr>
              <xdr:cNvSpPr/>
            </xdr:nvSpPr>
            <xdr:spPr bwMode="auto">
              <a:xfrm>
                <a:off x="228600" y="4206247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794" name="Option Button 122" hidden="1">
                <a:extLst>
                  <a:ext uri="{63B3BB69-23CF-44E3-9099-C40C66FF867C}">
                    <a14:compatExt spid="_x0000_s28794"/>
                  </a:ext>
                  <a:ext uri="{FF2B5EF4-FFF2-40B4-BE49-F238E27FC236}">
                    <a16:creationId xmlns:a16="http://schemas.microsoft.com/office/drawing/2014/main" id="{00000000-0008-0000-0A00-00007A700000}"/>
                  </a:ext>
                </a:extLst>
              </xdr:cNvPr>
              <xdr:cNvSpPr/>
            </xdr:nvSpPr>
            <xdr:spPr bwMode="auto">
              <a:xfrm>
                <a:off x="7448550" y="42262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95" name="Option Button 123" hidden="1">
                <a:extLst>
                  <a:ext uri="{63B3BB69-23CF-44E3-9099-C40C66FF867C}">
                    <a14:compatExt spid="_x0000_s28795"/>
                  </a:ext>
                  <a:ext uri="{FF2B5EF4-FFF2-40B4-BE49-F238E27FC236}">
                    <a16:creationId xmlns:a16="http://schemas.microsoft.com/office/drawing/2014/main" id="{00000000-0008-0000-0A00-00007B700000}"/>
                  </a:ext>
                </a:extLst>
              </xdr:cNvPr>
              <xdr:cNvSpPr/>
            </xdr:nvSpPr>
            <xdr:spPr bwMode="auto">
              <a:xfrm>
                <a:off x="733425" y="42262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796" name="Option Button 124" hidden="1">
                <a:extLst>
                  <a:ext uri="{63B3BB69-23CF-44E3-9099-C40C66FF867C}">
                    <a14:compatExt spid="_x0000_s28796"/>
                  </a:ext>
                  <a:ext uri="{FF2B5EF4-FFF2-40B4-BE49-F238E27FC236}">
                    <a16:creationId xmlns:a16="http://schemas.microsoft.com/office/drawing/2014/main" id="{00000000-0008-0000-0A00-00007C700000}"/>
                  </a:ext>
                </a:extLst>
              </xdr:cNvPr>
              <xdr:cNvSpPr/>
            </xdr:nvSpPr>
            <xdr:spPr bwMode="auto">
              <a:xfrm>
                <a:off x="285750" y="42262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114</xdr:row>
          <xdr:rowOff>0</xdr:rowOff>
        </xdr:from>
        <xdr:to>
          <xdr:col>5</xdr:col>
          <xdr:colOff>800100</xdr:colOff>
          <xdr:row>115</xdr:row>
          <xdr:rowOff>0</xdr:rowOff>
        </xdr:to>
        <xdr:grpSp>
          <xdr:nvGrpSpPr>
            <xdr:cNvPr id="33" name="グループ化 32">
              <a:extLst>
                <a:ext uri="{FF2B5EF4-FFF2-40B4-BE49-F238E27FC236}">
                  <a16:creationId xmlns:a16="http://schemas.microsoft.com/office/drawing/2014/main" id="{00000000-0008-0000-0A00-000021000000}"/>
                </a:ext>
              </a:extLst>
            </xdr:cNvPr>
            <xdr:cNvGrpSpPr/>
          </xdr:nvGrpSpPr>
          <xdr:grpSpPr>
            <a:xfrm>
              <a:off x="224118" y="42716824"/>
              <a:ext cx="8005482" cy="481852"/>
              <a:chOff x="228600" y="42538635"/>
              <a:chExt cx="8001000" cy="476250"/>
            </a:xfrm>
          </xdr:grpSpPr>
          <xdr:sp macro="" textlink="">
            <xdr:nvSpPr>
              <xdr:cNvPr id="28797" name="Group Box 125" hidden="1">
                <a:extLst>
                  <a:ext uri="{63B3BB69-23CF-44E3-9099-C40C66FF867C}">
                    <a14:compatExt spid="_x0000_s28797"/>
                  </a:ext>
                  <a:ext uri="{FF2B5EF4-FFF2-40B4-BE49-F238E27FC236}">
                    <a16:creationId xmlns:a16="http://schemas.microsoft.com/office/drawing/2014/main" id="{00000000-0008-0000-0A00-00007D700000}"/>
                  </a:ext>
                </a:extLst>
              </xdr:cNvPr>
              <xdr:cNvSpPr/>
            </xdr:nvSpPr>
            <xdr:spPr bwMode="auto">
              <a:xfrm>
                <a:off x="228600" y="4253863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8798" name="Option Button 126" hidden="1">
                <a:extLst>
                  <a:ext uri="{63B3BB69-23CF-44E3-9099-C40C66FF867C}">
                    <a14:compatExt spid="_x0000_s28798"/>
                  </a:ext>
                  <a:ext uri="{FF2B5EF4-FFF2-40B4-BE49-F238E27FC236}">
                    <a16:creationId xmlns:a16="http://schemas.microsoft.com/office/drawing/2014/main" id="{00000000-0008-0000-0A00-00007E700000}"/>
                  </a:ext>
                </a:extLst>
              </xdr:cNvPr>
              <xdr:cNvSpPr/>
            </xdr:nvSpPr>
            <xdr:spPr bwMode="auto">
              <a:xfrm>
                <a:off x="7448550" y="42738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799" name="Option Button 127" hidden="1">
                <a:extLst>
                  <a:ext uri="{63B3BB69-23CF-44E3-9099-C40C66FF867C}">
                    <a14:compatExt spid="_x0000_s28799"/>
                  </a:ext>
                  <a:ext uri="{FF2B5EF4-FFF2-40B4-BE49-F238E27FC236}">
                    <a16:creationId xmlns:a16="http://schemas.microsoft.com/office/drawing/2014/main" id="{00000000-0008-0000-0A00-00007F700000}"/>
                  </a:ext>
                </a:extLst>
              </xdr:cNvPr>
              <xdr:cNvSpPr/>
            </xdr:nvSpPr>
            <xdr:spPr bwMode="auto">
              <a:xfrm>
                <a:off x="733425" y="42738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00" name="Option Button 128" hidden="1">
                <a:extLst>
                  <a:ext uri="{63B3BB69-23CF-44E3-9099-C40C66FF867C}">
                    <a14:compatExt spid="_x0000_s28800"/>
                  </a:ext>
                  <a:ext uri="{FF2B5EF4-FFF2-40B4-BE49-F238E27FC236}">
                    <a16:creationId xmlns:a16="http://schemas.microsoft.com/office/drawing/2014/main" id="{00000000-0008-0000-0A00-000080700000}"/>
                  </a:ext>
                </a:extLst>
              </xdr:cNvPr>
              <xdr:cNvSpPr/>
            </xdr:nvSpPr>
            <xdr:spPr bwMode="auto">
              <a:xfrm>
                <a:off x="285750" y="42738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115</xdr:row>
          <xdr:rowOff>0</xdr:rowOff>
        </xdr:from>
        <xdr:to>
          <xdr:col>5</xdr:col>
          <xdr:colOff>800100</xdr:colOff>
          <xdr:row>116</xdr:row>
          <xdr:rowOff>0</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224118" y="43198676"/>
              <a:ext cx="8005482" cy="481853"/>
              <a:chOff x="228600" y="43014974"/>
              <a:chExt cx="8001000" cy="476251"/>
            </a:xfrm>
          </xdr:grpSpPr>
          <xdr:sp macro="" textlink="">
            <xdr:nvSpPr>
              <xdr:cNvPr id="28801" name="Group Box 129" hidden="1">
                <a:extLst>
                  <a:ext uri="{63B3BB69-23CF-44E3-9099-C40C66FF867C}">
                    <a14:compatExt spid="_x0000_s28801"/>
                  </a:ext>
                  <a:ext uri="{FF2B5EF4-FFF2-40B4-BE49-F238E27FC236}">
                    <a16:creationId xmlns:a16="http://schemas.microsoft.com/office/drawing/2014/main" id="{00000000-0008-0000-0A00-000081700000}"/>
                  </a:ext>
                </a:extLst>
              </xdr:cNvPr>
              <xdr:cNvSpPr/>
            </xdr:nvSpPr>
            <xdr:spPr bwMode="auto">
              <a:xfrm>
                <a:off x="228600" y="430149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02" name="Option Button 130" hidden="1">
                <a:extLst>
                  <a:ext uri="{63B3BB69-23CF-44E3-9099-C40C66FF867C}">
                    <a14:compatExt spid="_x0000_s28802"/>
                  </a:ext>
                  <a:ext uri="{FF2B5EF4-FFF2-40B4-BE49-F238E27FC236}">
                    <a16:creationId xmlns:a16="http://schemas.microsoft.com/office/drawing/2014/main" id="{00000000-0008-0000-0A00-000082700000}"/>
                  </a:ext>
                </a:extLst>
              </xdr:cNvPr>
              <xdr:cNvSpPr/>
            </xdr:nvSpPr>
            <xdr:spPr bwMode="auto">
              <a:xfrm>
                <a:off x="7448550" y="43214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03" name="Option Button 131" hidden="1">
                <a:extLst>
                  <a:ext uri="{63B3BB69-23CF-44E3-9099-C40C66FF867C}">
                    <a14:compatExt spid="_x0000_s28803"/>
                  </a:ext>
                  <a:ext uri="{FF2B5EF4-FFF2-40B4-BE49-F238E27FC236}">
                    <a16:creationId xmlns:a16="http://schemas.microsoft.com/office/drawing/2014/main" id="{00000000-0008-0000-0A00-000083700000}"/>
                  </a:ext>
                </a:extLst>
              </xdr:cNvPr>
              <xdr:cNvSpPr/>
            </xdr:nvSpPr>
            <xdr:spPr bwMode="auto">
              <a:xfrm>
                <a:off x="733425" y="43214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04" name="Option Button 132" hidden="1">
                <a:extLst>
                  <a:ext uri="{63B3BB69-23CF-44E3-9099-C40C66FF867C}">
                    <a14:compatExt spid="_x0000_s28804"/>
                  </a:ext>
                  <a:ext uri="{FF2B5EF4-FFF2-40B4-BE49-F238E27FC236}">
                    <a16:creationId xmlns:a16="http://schemas.microsoft.com/office/drawing/2014/main" id="{00000000-0008-0000-0A00-000084700000}"/>
                  </a:ext>
                </a:extLst>
              </xdr:cNvPr>
              <xdr:cNvSpPr/>
            </xdr:nvSpPr>
            <xdr:spPr bwMode="auto">
              <a:xfrm>
                <a:off x="285750" y="43214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116</xdr:row>
          <xdr:rowOff>0</xdr:rowOff>
        </xdr:from>
        <xdr:to>
          <xdr:col>5</xdr:col>
          <xdr:colOff>800100</xdr:colOff>
          <xdr:row>117</xdr:row>
          <xdr:rowOff>0</xdr:rowOff>
        </xdr:to>
        <xdr:grpSp>
          <xdr:nvGrpSpPr>
            <xdr:cNvPr id="35" name="グループ化 34">
              <a:extLst>
                <a:ext uri="{FF2B5EF4-FFF2-40B4-BE49-F238E27FC236}">
                  <a16:creationId xmlns:a16="http://schemas.microsoft.com/office/drawing/2014/main" id="{00000000-0008-0000-0A00-000023000000}"/>
                </a:ext>
              </a:extLst>
            </xdr:cNvPr>
            <xdr:cNvGrpSpPr/>
          </xdr:nvGrpSpPr>
          <xdr:grpSpPr>
            <a:xfrm>
              <a:off x="224118" y="43680529"/>
              <a:ext cx="8005482" cy="481853"/>
              <a:chOff x="228600" y="43491225"/>
              <a:chExt cx="8001000" cy="476251"/>
            </a:xfrm>
          </xdr:grpSpPr>
          <xdr:sp macro="" textlink="">
            <xdr:nvSpPr>
              <xdr:cNvPr id="28805" name="Group Box 133" hidden="1">
                <a:extLst>
                  <a:ext uri="{63B3BB69-23CF-44E3-9099-C40C66FF867C}">
                    <a14:compatExt spid="_x0000_s28805"/>
                  </a:ext>
                  <a:ext uri="{FF2B5EF4-FFF2-40B4-BE49-F238E27FC236}">
                    <a16:creationId xmlns:a16="http://schemas.microsoft.com/office/drawing/2014/main" id="{00000000-0008-0000-0A00-000085700000}"/>
                  </a:ext>
                </a:extLst>
              </xdr:cNvPr>
              <xdr:cNvSpPr/>
            </xdr:nvSpPr>
            <xdr:spPr bwMode="auto">
              <a:xfrm>
                <a:off x="228600" y="434912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06" name="Option Button 134" hidden="1">
                <a:extLst>
                  <a:ext uri="{63B3BB69-23CF-44E3-9099-C40C66FF867C}">
                    <a14:compatExt spid="_x0000_s28806"/>
                  </a:ext>
                  <a:ext uri="{FF2B5EF4-FFF2-40B4-BE49-F238E27FC236}">
                    <a16:creationId xmlns:a16="http://schemas.microsoft.com/office/drawing/2014/main" id="{00000000-0008-0000-0A00-000086700000}"/>
                  </a:ext>
                </a:extLst>
              </xdr:cNvPr>
              <xdr:cNvSpPr/>
            </xdr:nvSpPr>
            <xdr:spPr bwMode="auto">
              <a:xfrm>
                <a:off x="7448550" y="43691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07" name="Option Button 135" hidden="1">
                <a:extLst>
                  <a:ext uri="{63B3BB69-23CF-44E3-9099-C40C66FF867C}">
                    <a14:compatExt spid="_x0000_s28807"/>
                  </a:ext>
                  <a:ext uri="{FF2B5EF4-FFF2-40B4-BE49-F238E27FC236}">
                    <a16:creationId xmlns:a16="http://schemas.microsoft.com/office/drawing/2014/main" id="{00000000-0008-0000-0A00-000087700000}"/>
                  </a:ext>
                </a:extLst>
              </xdr:cNvPr>
              <xdr:cNvSpPr/>
            </xdr:nvSpPr>
            <xdr:spPr bwMode="auto">
              <a:xfrm>
                <a:off x="733425" y="43691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08" name="Option Button 136" hidden="1">
                <a:extLst>
                  <a:ext uri="{63B3BB69-23CF-44E3-9099-C40C66FF867C}">
                    <a14:compatExt spid="_x0000_s28808"/>
                  </a:ext>
                  <a:ext uri="{FF2B5EF4-FFF2-40B4-BE49-F238E27FC236}">
                    <a16:creationId xmlns:a16="http://schemas.microsoft.com/office/drawing/2014/main" id="{00000000-0008-0000-0A00-000088700000}"/>
                  </a:ext>
                </a:extLst>
              </xdr:cNvPr>
              <xdr:cNvSpPr/>
            </xdr:nvSpPr>
            <xdr:spPr bwMode="auto">
              <a:xfrm>
                <a:off x="285750" y="43691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6" name="グループ化 35">
              <a:extLst>
                <a:ext uri="{FF2B5EF4-FFF2-40B4-BE49-F238E27FC236}">
                  <a16:creationId xmlns:a16="http://schemas.microsoft.com/office/drawing/2014/main" id="{00000000-0008-0000-0A00-000024000000}"/>
                </a:ext>
              </a:extLst>
            </xdr:cNvPr>
            <xdr:cNvGrpSpPr/>
          </xdr:nvGrpSpPr>
          <xdr:grpSpPr>
            <a:xfrm>
              <a:off x="224118" y="45585529"/>
              <a:ext cx="8005482" cy="481853"/>
              <a:chOff x="228600" y="45386703"/>
              <a:chExt cx="8001000" cy="476251"/>
            </a:xfrm>
          </xdr:grpSpPr>
          <xdr:sp macro="" textlink="">
            <xdr:nvSpPr>
              <xdr:cNvPr id="28809" name="Group Box 137" hidden="1">
                <a:extLst>
                  <a:ext uri="{63B3BB69-23CF-44E3-9099-C40C66FF867C}">
                    <a14:compatExt spid="_x0000_s28809"/>
                  </a:ext>
                  <a:ext uri="{FF2B5EF4-FFF2-40B4-BE49-F238E27FC236}">
                    <a16:creationId xmlns:a16="http://schemas.microsoft.com/office/drawing/2014/main" id="{00000000-0008-0000-0A00-000089700000}"/>
                  </a:ext>
                </a:extLst>
              </xdr:cNvPr>
              <xdr:cNvSpPr/>
            </xdr:nvSpPr>
            <xdr:spPr bwMode="auto">
              <a:xfrm>
                <a:off x="228600" y="4538670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10" name="Option Button 138" hidden="1">
                <a:extLst>
                  <a:ext uri="{63B3BB69-23CF-44E3-9099-C40C66FF867C}">
                    <a14:compatExt spid="_x0000_s28810"/>
                  </a:ext>
                  <a:ext uri="{FF2B5EF4-FFF2-40B4-BE49-F238E27FC236}">
                    <a16:creationId xmlns:a16="http://schemas.microsoft.com/office/drawing/2014/main" id="{00000000-0008-0000-0A00-00008A700000}"/>
                  </a:ext>
                </a:extLst>
              </xdr:cNvPr>
              <xdr:cNvSpPr/>
            </xdr:nvSpPr>
            <xdr:spPr bwMode="auto">
              <a:xfrm>
                <a:off x="7448550" y="455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11" name="Option Button 139" hidden="1">
                <a:extLst>
                  <a:ext uri="{63B3BB69-23CF-44E3-9099-C40C66FF867C}">
                    <a14:compatExt spid="_x0000_s28811"/>
                  </a:ext>
                  <a:ext uri="{FF2B5EF4-FFF2-40B4-BE49-F238E27FC236}">
                    <a16:creationId xmlns:a16="http://schemas.microsoft.com/office/drawing/2014/main" id="{00000000-0008-0000-0A00-00008B700000}"/>
                  </a:ext>
                </a:extLst>
              </xdr:cNvPr>
              <xdr:cNvSpPr/>
            </xdr:nvSpPr>
            <xdr:spPr bwMode="auto">
              <a:xfrm>
                <a:off x="733425" y="455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12" name="Option Button 140" hidden="1">
                <a:extLst>
                  <a:ext uri="{63B3BB69-23CF-44E3-9099-C40C66FF867C}">
                    <a14:compatExt spid="_x0000_s28812"/>
                  </a:ext>
                  <a:ext uri="{FF2B5EF4-FFF2-40B4-BE49-F238E27FC236}">
                    <a16:creationId xmlns:a16="http://schemas.microsoft.com/office/drawing/2014/main" id="{00000000-0008-0000-0A00-00008C700000}"/>
                  </a:ext>
                </a:extLst>
              </xdr:cNvPr>
              <xdr:cNvSpPr/>
            </xdr:nvSpPr>
            <xdr:spPr bwMode="auto">
              <a:xfrm>
                <a:off x="285750" y="455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7" name="グループ化 36">
              <a:extLst>
                <a:ext uri="{FF2B5EF4-FFF2-40B4-BE49-F238E27FC236}">
                  <a16:creationId xmlns:a16="http://schemas.microsoft.com/office/drawing/2014/main" id="{00000000-0008-0000-0A00-000025000000}"/>
                </a:ext>
              </a:extLst>
            </xdr:cNvPr>
            <xdr:cNvGrpSpPr/>
          </xdr:nvGrpSpPr>
          <xdr:grpSpPr>
            <a:xfrm>
              <a:off x="224118" y="46067382"/>
              <a:ext cx="8005482" cy="481853"/>
              <a:chOff x="228600" y="45862954"/>
              <a:chExt cx="8001000" cy="476251"/>
            </a:xfrm>
          </xdr:grpSpPr>
          <xdr:sp macro="" textlink="">
            <xdr:nvSpPr>
              <xdr:cNvPr id="28813" name="Group Box 141" hidden="1">
                <a:extLst>
                  <a:ext uri="{63B3BB69-23CF-44E3-9099-C40C66FF867C}">
                    <a14:compatExt spid="_x0000_s28813"/>
                  </a:ext>
                  <a:ext uri="{FF2B5EF4-FFF2-40B4-BE49-F238E27FC236}">
                    <a16:creationId xmlns:a16="http://schemas.microsoft.com/office/drawing/2014/main" id="{00000000-0008-0000-0A00-00008D700000}"/>
                  </a:ext>
                </a:extLst>
              </xdr:cNvPr>
              <xdr:cNvSpPr/>
            </xdr:nvSpPr>
            <xdr:spPr bwMode="auto">
              <a:xfrm>
                <a:off x="228600" y="4586295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14" name="Option Button 142" hidden="1">
                <a:extLst>
                  <a:ext uri="{63B3BB69-23CF-44E3-9099-C40C66FF867C}">
                    <a14:compatExt spid="_x0000_s28814"/>
                  </a:ext>
                  <a:ext uri="{FF2B5EF4-FFF2-40B4-BE49-F238E27FC236}">
                    <a16:creationId xmlns:a16="http://schemas.microsoft.com/office/drawing/2014/main" id="{00000000-0008-0000-0A00-00008E700000}"/>
                  </a:ext>
                </a:extLst>
              </xdr:cNvPr>
              <xdr:cNvSpPr/>
            </xdr:nvSpPr>
            <xdr:spPr bwMode="auto">
              <a:xfrm>
                <a:off x="7448550" y="46062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15" name="Option Button 143" hidden="1">
                <a:extLst>
                  <a:ext uri="{63B3BB69-23CF-44E3-9099-C40C66FF867C}">
                    <a14:compatExt spid="_x0000_s28815"/>
                  </a:ext>
                  <a:ext uri="{FF2B5EF4-FFF2-40B4-BE49-F238E27FC236}">
                    <a16:creationId xmlns:a16="http://schemas.microsoft.com/office/drawing/2014/main" id="{00000000-0008-0000-0A00-00008F700000}"/>
                  </a:ext>
                </a:extLst>
              </xdr:cNvPr>
              <xdr:cNvSpPr/>
            </xdr:nvSpPr>
            <xdr:spPr bwMode="auto">
              <a:xfrm>
                <a:off x="733425" y="46062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16" name="Option Button 144" hidden="1">
                <a:extLst>
                  <a:ext uri="{63B3BB69-23CF-44E3-9099-C40C66FF867C}">
                    <a14:compatExt spid="_x0000_s28816"/>
                  </a:ext>
                  <a:ext uri="{FF2B5EF4-FFF2-40B4-BE49-F238E27FC236}">
                    <a16:creationId xmlns:a16="http://schemas.microsoft.com/office/drawing/2014/main" id="{00000000-0008-0000-0A00-000090700000}"/>
                  </a:ext>
                </a:extLst>
              </xdr:cNvPr>
              <xdr:cNvSpPr/>
            </xdr:nvSpPr>
            <xdr:spPr bwMode="auto">
              <a:xfrm>
                <a:off x="285750" y="46062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8" name="グループ化 37">
              <a:extLst>
                <a:ext uri="{FF2B5EF4-FFF2-40B4-BE49-F238E27FC236}">
                  <a16:creationId xmlns:a16="http://schemas.microsoft.com/office/drawing/2014/main" id="{00000000-0008-0000-0A00-000026000000}"/>
                </a:ext>
              </a:extLst>
            </xdr:cNvPr>
            <xdr:cNvGrpSpPr/>
          </xdr:nvGrpSpPr>
          <xdr:grpSpPr>
            <a:xfrm>
              <a:off x="224118" y="46549235"/>
              <a:ext cx="8005482" cy="481853"/>
              <a:chOff x="228600" y="46339204"/>
              <a:chExt cx="8001000" cy="476251"/>
            </a:xfrm>
          </xdr:grpSpPr>
          <xdr:sp macro="" textlink="">
            <xdr:nvSpPr>
              <xdr:cNvPr id="28817" name="Group Box 145" hidden="1">
                <a:extLst>
                  <a:ext uri="{63B3BB69-23CF-44E3-9099-C40C66FF867C}">
                    <a14:compatExt spid="_x0000_s28817"/>
                  </a:ext>
                  <a:ext uri="{FF2B5EF4-FFF2-40B4-BE49-F238E27FC236}">
                    <a16:creationId xmlns:a16="http://schemas.microsoft.com/office/drawing/2014/main" id="{00000000-0008-0000-0A00-000091700000}"/>
                  </a:ext>
                </a:extLst>
              </xdr:cNvPr>
              <xdr:cNvSpPr/>
            </xdr:nvSpPr>
            <xdr:spPr bwMode="auto">
              <a:xfrm>
                <a:off x="228600" y="4633920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18" name="Option Button 146" hidden="1">
                <a:extLst>
                  <a:ext uri="{63B3BB69-23CF-44E3-9099-C40C66FF867C}">
                    <a14:compatExt spid="_x0000_s28818"/>
                  </a:ext>
                  <a:ext uri="{FF2B5EF4-FFF2-40B4-BE49-F238E27FC236}">
                    <a16:creationId xmlns:a16="http://schemas.microsoft.com/office/drawing/2014/main" id="{00000000-0008-0000-0A00-000092700000}"/>
                  </a:ext>
                </a:extLst>
              </xdr:cNvPr>
              <xdr:cNvSpPr/>
            </xdr:nvSpPr>
            <xdr:spPr bwMode="auto">
              <a:xfrm>
                <a:off x="7448550" y="46539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19" name="Option Button 147" hidden="1">
                <a:extLst>
                  <a:ext uri="{63B3BB69-23CF-44E3-9099-C40C66FF867C}">
                    <a14:compatExt spid="_x0000_s28819"/>
                  </a:ext>
                  <a:ext uri="{FF2B5EF4-FFF2-40B4-BE49-F238E27FC236}">
                    <a16:creationId xmlns:a16="http://schemas.microsoft.com/office/drawing/2014/main" id="{00000000-0008-0000-0A00-000093700000}"/>
                  </a:ext>
                </a:extLst>
              </xdr:cNvPr>
              <xdr:cNvSpPr/>
            </xdr:nvSpPr>
            <xdr:spPr bwMode="auto">
              <a:xfrm>
                <a:off x="733425" y="46539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20" name="Option Button 148" hidden="1">
                <a:extLst>
                  <a:ext uri="{63B3BB69-23CF-44E3-9099-C40C66FF867C}">
                    <a14:compatExt spid="_x0000_s28820"/>
                  </a:ext>
                  <a:ext uri="{FF2B5EF4-FFF2-40B4-BE49-F238E27FC236}">
                    <a16:creationId xmlns:a16="http://schemas.microsoft.com/office/drawing/2014/main" id="{00000000-0008-0000-0A00-000094700000}"/>
                  </a:ext>
                </a:extLst>
              </xdr:cNvPr>
              <xdr:cNvSpPr/>
            </xdr:nvSpPr>
            <xdr:spPr bwMode="auto">
              <a:xfrm>
                <a:off x="285750" y="46539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9" name="グループ化 38">
              <a:extLst>
                <a:ext uri="{FF2B5EF4-FFF2-40B4-BE49-F238E27FC236}">
                  <a16:creationId xmlns:a16="http://schemas.microsoft.com/office/drawing/2014/main" id="{00000000-0008-0000-0A00-000027000000}"/>
                </a:ext>
              </a:extLst>
            </xdr:cNvPr>
            <xdr:cNvGrpSpPr/>
          </xdr:nvGrpSpPr>
          <xdr:grpSpPr>
            <a:xfrm>
              <a:off x="224118" y="47031088"/>
              <a:ext cx="8005482" cy="481853"/>
              <a:chOff x="228600" y="46815455"/>
              <a:chExt cx="8001000" cy="476251"/>
            </a:xfrm>
          </xdr:grpSpPr>
          <xdr:sp macro="" textlink="">
            <xdr:nvSpPr>
              <xdr:cNvPr id="28821" name="Group Box 149" hidden="1">
                <a:extLst>
                  <a:ext uri="{63B3BB69-23CF-44E3-9099-C40C66FF867C}">
                    <a14:compatExt spid="_x0000_s28821"/>
                  </a:ext>
                  <a:ext uri="{FF2B5EF4-FFF2-40B4-BE49-F238E27FC236}">
                    <a16:creationId xmlns:a16="http://schemas.microsoft.com/office/drawing/2014/main" id="{00000000-0008-0000-0A00-000095700000}"/>
                  </a:ext>
                </a:extLst>
              </xdr:cNvPr>
              <xdr:cNvSpPr/>
            </xdr:nvSpPr>
            <xdr:spPr bwMode="auto">
              <a:xfrm>
                <a:off x="228600" y="4681545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22" name="Option Button 150" hidden="1">
                <a:extLst>
                  <a:ext uri="{63B3BB69-23CF-44E3-9099-C40C66FF867C}">
                    <a14:compatExt spid="_x0000_s28822"/>
                  </a:ext>
                  <a:ext uri="{FF2B5EF4-FFF2-40B4-BE49-F238E27FC236}">
                    <a16:creationId xmlns:a16="http://schemas.microsoft.com/office/drawing/2014/main" id="{00000000-0008-0000-0A00-000096700000}"/>
                  </a:ext>
                </a:extLst>
              </xdr:cNvPr>
              <xdr:cNvSpPr/>
            </xdr:nvSpPr>
            <xdr:spPr bwMode="auto">
              <a:xfrm>
                <a:off x="7448550" y="47015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23" name="Option Button 151" hidden="1">
                <a:extLst>
                  <a:ext uri="{63B3BB69-23CF-44E3-9099-C40C66FF867C}">
                    <a14:compatExt spid="_x0000_s28823"/>
                  </a:ext>
                  <a:ext uri="{FF2B5EF4-FFF2-40B4-BE49-F238E27FC236}">
                    <a16:creationId xmlns:a16="http://schemas.microsoft.com/office/drawing/2014/main" id="{00000000-0008-0000-0A00-000097700000}"/>
                  </a:ext>
                </a:extLst>
              </xdr:cNvPr>
              <xdr:cNvSpPr/>
            </xdr:nvSpPr>
            <xdr:spPr bwMode="auto">
              <a:xfrm>
                <a:off x="733425" y="47015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24" name="Option Button 152" hidden="1">
                <a:extLst>
                  <a:ext uri="{63B3BB69-23CF-44E3-9099-C40C66FF867C}">
                    <a14:compatExt spid="_x0000_s28824"/>
                  </a:ext>
                  <a:ext uri="{FF2B5EF4-FFF2-40B4-BE49-F238E27FC236}">
                    <a16:creationId xmlns:a16="http://schemas.microsoft.com/office/drawing/2014/main" id="{00000000-0008-0000-0A00-000098700000}"/>
                  </a:ext>
                </a:extLst>
              </xdr:cNvPr>
              <xdr:cNvSpPr/>
            </xdr:nvSpPr>
            <xdr:spPr bwMode="auto">
              <a:xfrm>
                <a:off x="285750" y="47015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224118" y="53059853"/>
              <a:ext cx="8005482" cy="481853"/>
              <a:chOff x="228600" y="52835266"/>
              <a:chExt cx="8001000" cy="476251"/>
            </a:xfrm>
          </xdr:grpSpPr>
          <xdr:sp macro="" textlink="">
            <xdr:nvSpPr>
              <xdr:cNvPr id="28825" name="Group Box 153" hidden="1">
                <a:extLst>
                  <a:ext uri="{63B3BB69-23CF-44E3-9099-C40C66FF867C}">
                    <a14:compatExt spid="_x0000_s28825"/>
                  </a:ext>
                  <a:ext uri="{FF2B5EF4-FFF2-40B4-BE49-F238E27FC236}">
                    <a16:creationId xmlns:a16="http://schemas.microsoft.com/office/drawing/2014/main" id="{00000000-0008-0000-0A00-000099700000}"/>
                  </a:ext>
                </a:extLst>
              </xdr:cNvPr>
              <xdr:cNvSpPr/>
            </xdr:nvSpPr>
            <xdr:spPr bwMode="auto">
              <a:xfrm>
                <a:off x="228600" y="5283526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26" name="Option Button 154" hidden="1">
                <a:extLst>
                  <a:ext uri="{63B3BB69-23CF-44E3-9099-C40C66FF867C}">
                    <a14:compatExt spid="_x0000_s28826"/>
                  </a:ext>
                  <a:ext uri="{FF2B5EF4-FFF2-40B4-BE49-F238E27FC236}">
                    <a16:creationId xmlns:a16="http://schemas.microsoft.com/office/drawing/2014/main" id="{00000000-0008-0000-0A00-00009A700000}"/>
                  </a:ext>
                </a:extLst>
              </xdr:cNvPr>
              <xdr:cNvSpPr/>
            </xdr:nvSpPr>
            <xdr:spPr bwMode="auto">
              <a:xfrm>
                <a:off x="7448550" y="530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27" name="Option Button 155" hidden="1">
                <a:extLst>
                  <a:ext uri="{63B3BB69-23CF-44E3-9099-C40C66FF867C}">
                    <a14:compatExt spid="_x0000_s28827"/>
                  </a:ext>
                  <a:ext uri="{FF2B5EF4-FFF2-40B4-BE49-F238E27FC236}">
                    <a16:creationId xmlns:a16="http://schemas.microsoft.com/office/drawing/2014/main" id="{00000000-0008-0000-0A00-00009B700000}"/>
                  </a:ext>
                </a:extLst>
              </xdr:cNvPr>
              <xdr:cNvSpPr/>
            </xdr:nvSpPr>
            <xdr:spPr bwMode="auto">
              <a:xfrm>
                <a:off x="733425" y="530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28" name="Option Button 156" hidden="1">
                <a:extLst>
                  <a:ext uri="{63B3BB69-23CF-44E3-9099-C40C66FF867C}">
                    <a14:compatExt spid="_x0000_s28828"/>
                  </a:ext>
                  <a:ext uri="{FF2B5EF4-FFF2-40B4-BE49-F238E27FC236}">
                    <a16:creationId xmlns:a16="http://schemas.microsoft.com/office/drawing/2014/main" id="{00000000-0008-0000-0A00-00009C700000}"/>
                  </a:ext>
                </a:extLst>
              </xdr:cNvPr>
              <xdr:cNvSpPr/>
            </xdr:nvSpPr>
            <xdr:spPr bwMode="auto">
              <a:xfrm>
                <a:off x="285750" y="530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1" name="グループ化 40">
              <a:extLst>
                <a:ext uri="{FF2B5EF4-FFF2-40B4-BE49-F238E27FC236}">
                  <a16:creationId xmlns:a16="http://schemas.microsoft.com/office/drawing/2014/main" id="{00000000-0008-0000-0A00-000029000000}"/>
                </a:ext>
              </a:extLst>
            </xdr:cNvPr>
            <xdr:cNvGrpSpPr/>
          </xdr:nvGrpSpPr>
          <xdr:grpSpPr>
            <a:xfrm>
              <a:off x="224118" y="53541706"/>
              <a:ext cx="8005482" cy="481853"/>
              <a:chOff x="228600" y="53311517"/>
              <a:chExt cx="8001000" cy="476251"/>
            </a:xfrm>
          </xdr:grpSpPr>
          <xdr:sp macro="" textlink="">
            <xdr:nvSpPr>
              <xdr:cNvPr id="28829" name="Group Box 157" hidden="1">
                <a:extLst>
                  <a:ext uri="{63B3BB69-23CF-44E3-9099-C40C66FF867C}">
                    <a14:compatExt spid="_x0000_s28829"/>
                  </a:ext>
                  <a:ext uri="{FF2B5EF4-FFF2-40B4-BE49-F238E27FC236}">
                    <a16:creationId xmlns:a16="http://schemas.microsoft.com/office/drawing/2014/main" id="{00000000-0008-0000-0A00-00009D700000}"/>
                  </a:ext>
                </a:extLst>
              </xdr:cNvPr>
              <xdr:cNvSpPr/>
            </xdr:nvSpPr>
            <xdr:spPr bwMode="auto">
              <a:xfrm>
                <a:off x="228600" y="5331151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30" name="Option Button 158" hidden="1">
                <a:extLst>
                  <a:ext uri="{63B3BB69-23CF-44E3-9099-C40C66FF867C}">
                    <a14:compatExt spid="_x0000_s28830"/>
                  </a:ext>
                  <a:ext uri="{FF2B5EF4-FFF2-40B4-BE49-F238E27FC236}">
                    <a16:creationId xmlns:a16="http://schemas.microsoft.com/office/drawing/2014/main" id="{00000000-0008-0000-0A00-00009E700000}"/>
                  </a:ext>
                </a:extLst>
              </xdr:cNvPr>
              <xdr:cNvSpPr/>
            </xdr:nvSpPr>
            <xdr:spPr bwMode="auto">
              <a:xfrm>
                <a:off x="7448550" y="535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31" name="Option Button 159" hidden="1">
                <a:extLst>
                  <a:ext uri="{63B3BB69-23CF-44E3-9099-C40C66FF867C}">
                    <a14:compatExt spid="_x0000_s28831"/>
                  </a:ext>
                  <a:ext uri="{FF2B5EF4-FFF2-40B4-BE49-F238E27FC236}">
                    <a16:creationId xmlns:a16="http://schemas.microsoft.com/office/drawing/2014/main" id="{00000000-0008-0000-0A00-00009F700000}"/>
                  </a:ext>
                </a:extLst>
              </xdr:cNvPr>
              <xdr:cNvSpPr/>
            </xdr:nvSpPr>
            <xdr:spPr bwMode="auto">
              <a:xfrm>
                <a:off x="733425" y="535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32" name="Option Button 160" hidden="1">
                <a:extLst>
                  <a:ext uri="{63B3BB69-23CF-44E3-9099-C40C66FF867C}">
                    <a14:compatExt spid="_x0000_s28832"/>
                  </a:ext>
                  <a:ext uri="{FF2B5EF4-FFF2-40B4-BE49-F238E27FC236}">
                    <a16:creationId xmlns:a16="http://schemas.microsoft.com/office/drawing/2014/main" id="{00000000-0008-0000-0A00-0000A0700000}"/>
                  </a:ext>
                </a:extLst>
              </xdr:cNvPr>
              <xdr:cNvSpPr/>
            </xdr:nvSpPr>
            <xdr:spPr bwMode="auto">
              <a:xfrm>
                <a:off x="285750" y="535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145</xdr:row>
          <xdr:rowOff>0</xdr:rowOff>
        </xdr:from>
        <xdr:to>
          <xdr:col>5</xdr:col>
          <xdr:colOff>800100</xdr:colOff>
          <xdr:row>146</xdr:row>
          <xdr:rowOff>0</xdr:rowOff>
        </xdr:to>
        <xdr:grpSp>
          <xdr:nvGrpSpPr>
            <xdr:cNvPr id="42" name="グループ化 41">
              <a:extLst>
                <a:ext uri="{FF2B5EF4-FFF2-40B4-BE49-F238E27FC236}">
                  <a16:creationId xmlns:a16="http://schemas.microsoft.com/office/drawing/2014/main" id="{00000000-0008-0000-0A00-00002A000000}"/>
                </a:ext>
              </a:extLst>
            </xdr:cNvPr>
            <xdr:cNvGrpSpPr/>
          </xdr:nvGrpSpPr>
          <xdr:grpSpPr>
            <a:xfrm>
              <a:off x="224118" y="54841588"/>
              <a:ext cx="8005482" cy="481853"/>
              <a:chOff x="228600" y="54606919"/>
              <a:chExt cx="8001000" cy="476251"/>
            </a:xfrm>
          </xdr:grpSpPr>
          <xdr:sp macro="" textlink="">
            <xdr:nvSpPr>
              <xdr:cNvPr id="28833" name="Group Box 161" hidden="1">
                <a:extLst>
                  <a:ext uri="{63B3BB69-23CF-44E3-9099-C40C66FF867C}">
                    <a14:compatExt spid="_x0000_s28833"/>
                  </a:ext>
                  <a:ext uri="{FF2B5EF4-FFF2-40B4-BE49-F238E27FC236}">
                    <a16:creationId xmlns:a16="http://schemas.microsoft.com/office/drawing/2014/main" id="{00000000-0008-0000-0A00-0000A1700000}"/>
                  </a:ext>
                </a:extLst>
              </xdr:cNvPr>
              <xdr:cNvSpPr/>
            </xdr:nvSpPr>
            <xdr:spPr bwMode="auto">
              <a:xfrm>
                <a:off x="228600" y="5460691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34" name="Option Button 162" hidden="1">
                <a:extLst>
                  <a:ext uri="{63B3BB69-23CF-44E3-9099-C40C66FF867C}">
                    <a14:compatExt spid="_x0000_s28834"/>
                  </a:ext>
                  <a:ext uri="{FF2B5EF4-FFF2-40B4-BE49-F238E27FC236}">
                    <a16:creationId xmlns:a16="http://schemas.microsoft.com/office/drawing/2014/main" id="{00000000-0008-0000-0A00-0000A2700000}"/>
                  </a:ext>
                </a:extLst>
              </xdr:cNvPr>
              <xdr:cNvSpPr/>
            </xdr:nvSpPr>
            <xdr:spPr bwMode="auto">
              <a:xfrm>
                <a:off x="7448550" y="54806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35" name="Option Button 163" hidden="1">
                <a:extLst>
                  <a:ext uri="{63B3BB69-23CF-44E3-9099-C40C66FF867C}">
                    <a14:compatExt spid="_x0000_s28835"/>
                  </a:ext>
                  <a:ext uri="{FF2B5EF4-FFF2-40B4-BE49-F238E27FC236}">
                    <a16:creationId xmlns:a16="http://schemas.microsoft.com/office/drawing/2014/main" id="{00000000-0008-0000-0A00-0000A3700000}"/>
                  </a:ext>
                </a:extLst>
              </xdr:cNvPr>
              <xdr:cNvSpPr/>
            </xdr:nvSpPr>
            <xdr:spPr bwMode="auto">
              <a:xfrm>
                <a:off x="733425" y="54806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36" name="Option Button 164" hidden="1">
                <a:extLst>
                  <a:ext uri="{63B3BB69-23CF-44E3-9099-C40C66FF867C}">
                    <a14:compatExt spid="_x0000_s28836"/>
                  </a:ext>
                  <a:ext uri="{FF2B5EF4-FFF2-40B4-BE49-F238E27FC236}">
                    <a16:creationId xmlns:a16="http://schemas.microsoft.com/office/drawing/2014/main" id="{00000000-0008-0000-0A00-0000A4700000}"/>
                  </a:ext>
                </a:extLst>
              </xdr:cNvPr>
              <xdr:cNvSpPr/>
            </xdr:nvSpPr>
            <xdr:spPr bwMode="auto">
              <a:xfrm>
                <a:off x="285750" y="54806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0</xdr:rowOff>
        </xdr:from>
        <xdr:to>
          <xdr:col>5</xdr:col>
          <xdr:colOff>800100</xdr:colOff>
          <xdr:row>147</xdr:row>
          <xdr:rowOff>0</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224118" y="55323441"/>
              <a:ext cx="8005482" cy="481853"/>
              <a:chOff x="228600" y="55083170"/>
              <a:chExt cx="8001000" cy="476251"/>
            </a:xfrm>
          </xdr:grpSpPr>
          <xdr:sp macro="" textlink="">
            <xdr:nvSpPr>
              <xdr:cNvPr id="28837" name="Group Box 165" hidden="1">
                <a:extLst>
                  <a:ext uri="{63B3BB69-23CF-44E3-9099-C40C66FF867C}">
                    <a14:compatExt spid="_x0000_s28837"/>
                  </a:ext>
                  <a:ext uri="{FF2B5EF4-FFF2-40B4-BE49-F238E27FC236}">
                    <a16:creationId xmlns:a16="http://schemas.microsoft.com/office/drawing/2014/main" id="{00000000-0008-0000-0A00-0000A5700000}"/>
                  </a:ext>
                </a:extLst>
              </xdr:cNvPr>
              <xdr:cNvSpPr/>
            </xdr:nvSpPr>
            <xdr:spPr bwMode="auto">
              <a:xfrm>
                <a:off x="228600" y="5508317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38" name="Option Button 166" hidden="1">
                <a:extLst>
                  <a:ext uri="{63B3BB69-23CF-44E3-9099-C40C66FF867C}">
                    <a14:compatExt spid="_x0000_s28838"/>
                  </a:ext>
                  <a:ext uri="{FF2B5EF4-FFF2-40B4-BE49-F238E27FC236}">
                    <a16:creationId xmlns:a16="http://schemas.microsoft.com/office/drawing/2014/main" id="{00000000-0008-0000-0A00-0000A6700000}"/>
                  </a:ext>
                </a:extLst>
              </xdr:cNvPr>
              <xdr:cNvSpPr/>
            </xdr:nvSpPr>
            <xdr:spPr bwMode="auto">
              <a:xfrm>
                <a:off x="7448550" y="55283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39" name="Option Button 167" hidden="1">
                <a:extLst>
                  <a:ext uri="{63B3BB69-23CF-44E3-9099-C40C66FF867C}">
                    <a14:compatExt spid="_x0000_s28839"/>
                  </a:ext>
                  <a:ext uri="{FF2B5EF4-FFF2-40B4-BE49-F238E27FC236}">
                    <a16:creationId xmlns:a16="http://schemas.microsoft.com/office/drawing/2014/main" id="{00000000-0008-0000-0A00-0000A7700000}"/>
                  </a:ext>
                </a:extLst>
              </xdr:cNvPr>
              <xdr:cNvSpPr/>
            </xdr:nvSpPr>
            <xdr:spPr bwMode="auto">
              <a:xfrm>
                <a:off x="733425" y="55283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40" name="Option Button 168" hidden="1">
                <a:extLst>
                  <a:ext uri="{63B3BB69-23CF-44E3-9099-C40C66FF867C}">
                    <a14:compatExt spid="_x0000_s28840"/>
                  </a:ext>
                  <a:ext uri="{FF2B5EF4-FFF2-40B4-BE49-F238E27FC236}">
                    <a16:creationId xmlns:a16="http://schemas.microsoft.com/office/drawing/2014/main" id="{00000000-0008-0000-0A00-0000A8700000}"/>
                  </a:ext>
                </a:extLst>
              </xdr:cNvPr>
              <xdr:cNvSpPr/>
            </xdr:nvSpPr>
            <xdr:spPr bwMode="auto">
              <a:xfrm>
                <a:off x="285750" y="55283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224118" y="56623324"/>
              <a:ext cx="8005482" cy="481852"/>
              <a:chOff x="228600" y="56378454"/>
              <a:chExt cx="8001000" cy="476250"/>
            </a:xfrm>
          </xdr:grpSpPr>
          <xdr:sp macro="" textlink="">
            <xdr:nvSpPr>
              <xdr:cNvPr id="28841" name="Group Box 169" hidden="1">
                <a:extLst>
                  <a:ext uri="{63B3BB69-23CF-44E3-9099-C40C66FF867C}">
                    <a14:compatExt spid="_x0000_s28841"/>
                  </a:ext>
                  <a:ext uri="{FF2B5EF4-FFF2-40B4-BE49-F238E27FC236}">
                    <a16:creationId xmlns:a16="http://schemas.microsoft.com/office/drawing/2014/main" id="{00000000-0008-0000-0A00-0000A9700000}"/>
                  </a:ext>
                </a:extLst>
              </xdr:cNvPr>
              <xdr:cNvSpPr/>
            </xdr:nvSpPr>
            <xdr:spPr bwMode="auto">
              <a:xfrm>
                <a:off x="228600" y="56378454"/>
                <a:ext cx="8001000" cy="476250"/>
              </a:xfrm>
              <a:prstGeom prst="rect">
                <a:avLst/>
              </a:prstGeom>
              <a:noFill/>
              <a:ln w="9525">
                <a:miter lim="800000"/>
                <a:headEnd/>
                <a:tailEnd/>
              </a:ln>
              <a:extLst>
                <a:ext uri="{909E8E84-426E-40DD-AFC4-6F175D3DCCD1}">
                  <a14:hiddenFill>
                    <a:noFill/>
                  </a14:hiddenFill>
                </a:ext>
              </a:extLst>
            </xdr:spPr>
          </xdr:sp>
          <xdr:sp macro="" textlink="">
            <xdr:nvSpPr>
              <xdr:cNvPr id="28842" name="Option Button 170" hidden="1">
                <a:extLst>
                  <a:ext uri="{63B3BB69-23CF-44E3-9099-C40C66FF867C}">
                    <a14:compatExt spid="_x0000_s28842"/>
                  </a:ext>
                  <a:ext uri="{FF2B5EF4-FFF2-40B4-BE49-F238E27FC236}">
                    <a16:creationId xmlns:a16="http://schemas.microsoft.com/office/drawing/2014/main" id="{00000000-0008-0000-0A00-0000AA700000}"/>
                  </a:ext>
                </a:extLst>
              </xdr:cNvPr>
              <xdr:cNvSpPr/>
            </xdr:nvSpPr>
            <xdr:spPr bwMode="auto">
              <a:xfrm>
                <a:off x="7448550" y="56578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43" name="Option Button 171" hidden="1">
                <a:extLst>
                  <a:ext uri="{63B3BB69-23CF-44E3-9099-C40C66FF867C}">
                    <a14:compatExt spid="_x0000_s28843"/>
                  </a:ext>
                  <a:ext uri="{FF2B5EF4-FFF2-40B4-BE49-F238E27FC236}">
                    <a16:creationId xmlns:a16="http://schemas.microsoft.com/office/drawing/2014/main" id="{00000000-0008-0000-0A00-0000AB700000}"/>
                  </a:ext>
                </a:extLst>
              </xdr:cNvPr>
              <xdr:cNvSpPr/>
            </xdr:nvSpPr>
            <xdr:spPr bwMode="auto">
              <a:xfrm>
                <a:off x="733425" y="56578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44" name="Option Button 172" hidden="1">
                <a:extLst>
                  <a:ext uri="{63B3BB69-23CF-44E3-9099-C40C66FF867C}">
                    <a14:compatExt spid="_x0000_s28844"/>
                  </a:ext>
                  <a:ext uri="{FF2B5EF4-FFF2-40B4-BE49-F238E27FC236}">
                    <a16:creationId xmlns:a16="http://schemas.microsoft.com/office/drawing/2014/main" id="{00000000-0008-0000-0A00-0000AC700000}"/>
                  </a:ext>
                </a:extLst>
              </xdr:cNvPr>
              <xdr:cNvSpPr/>
            </xdr:nvSpPr>
            <xdr:spPr bwMode="auto">
              <a:xfrm>
                <a:off x="285750" y="56578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5" name="グループ化 44">
              <a:extLst>
                <a:ext uri="{FF2B5EF4-FFF2-40B4-BE49-F238E27FC236}">
                  <a16:creationId xmlns:a16="http://schemas.microsoft.com/office/drawing/2014/main" id="{00000000-0008-0000-0A00-00002D000000}"/>
                </a:ext>
              </a:extLst>
            </xdr:cNvPr>
            <xdr:cNvGrpSpPr/>
          </xdr:nvGrpSpPr>
          <xdr:grpSpPr>
            <a:xfrm>
              <a:off x="224118" y="57105176"/>
              <a:ext cx="8005482" cy="481853"/>
              <a:chOff x="228600" y="56854823"/>
              <a:chExt cx="8001000" cy="476251"/>
            </a:xfrm>
          </xdr:grpSpPr>
          <xdr:sp macro="" textlink="">
            <xdr:nvSpPr>
              <xdr:cNvPr id="28845" name="Group Box 173" hidden="1">
                <a:extLst>
                  <a:ext uri="{63B3BB69-23CF-44E3-9099-C40C66FF867C}">
                    <a14:compatExt spid="_x0000_s28845"/>
                  </a:ext>
                  <a:ext uri="{FF2B5EF4-FFF2-40B4-BE49-F238E27FC236}">
                    <a16:creationId xmlns:a16="http://schemas.microsoft.com/office/drawing/2014/main" id="{00000000-0008-0000-0A00-0000AD700000}"/>
                  </a:ext>
                </a:extLst>
              </xdr:cNvPr>
              <xdr:cNvSpPr/>
            </xdr:nvSpPr>
            <xdr:spPr bwMode="auto">
              <a:xfrm>
                <a:off x="228600" y="5685482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46" name="Option Button 174" hidden="1">
                <a:extLst>
                  <a:ext uri="{63B3BB69-23CF-44E3-9099-C40C66FF867C}">
                    <a14:compatExt spid="_x0000_s28846"/>
                  </a:ext>
                  <a:ext uri="{FF2B5EF4-FFF2-40B4-BE49-F238E27FC236}">
                    <a16:creationId xmlns:a16="http://schemas.microsoft.com/office/drawing/2014/main" id="{00000000-0008-0000-0A00-0000AE700000}"/>
                  </a:ext>
                </a:extLst>
              </xdr:cNvPr>
              <xdr:cNvSpPr/>
            </xdr:nvSpPr>
            <xdr:spPr bwMode="auto">
              <a:xfrm>
                <a:off x="7448550" y="57054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47" name="Option Button 175" hidden="1">
                <a:extLst>
                  <a:ext uri="{63B3BB69-23CF-44E3-9099-C40C66FF867C}">
                    <a14:compatExt spid="_x0000_s28847"/>
                  </a:ext>
                  <a:ext uri="{FF2B5EF4-FFF2-40B4-BE49-F238E27FC236}">
                    <a16:creationId xmlns:a16="http://schemas.microsoft.com/office/drawing/2014/main" id="{00000000-0008-0000-0A00-0000AF700000}"/>
                  </a:ext>
                </a:extLst>
              </xdr:cNvPr>
              <xdr:cNvSpPr/>
            </xdr:nvSpPr>
            <xdr:spPr bwMode="auto">
              <a:xfrm>
                <a:off x="733425" y="57054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48" name="Option Button 176" hidden="1">
                <a:extLst>
                  <a:ext uri="{63B3BB69-23CF-44E3-9099-C40C66FF867C}">
                    <a14:compatExt spid="_x0000_s28848"/>
                  </a:ext>
                  <a:ext uri="{FF2B5EF4-FFF2-40B4-BE49-F238E27FC236}">
                    <a16:creationId xmlns:a16="http://schemas.microsoft.com/office/drawing/2014/main" id="{00000000-0008-0000-0A00-0000B0700000}"/>
                  </a:ext>
                </a:extLst>
              </xdr:cNvPr>
              <xdr:cNvSpPr/>
            </xdr:nvSpPr>
            <xdr:spPr bwMode="auto">
              <a:xfrm>
                <a:off x="285750" y="57054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224118" y="57587029"/>
              <a:ext cx="8005482" cy="481853"/>
              <a:chOff x="228600" y="57331074"/>
              <a:chExt cx="8001000" cy="476251"/>
            </a:xfrm>
          </xdr:grpSpPr>
          <xdr:sp macro="" textlink="">
            <xdr:nvSpPr>
              <xdr:cNvPr id="28849" name="Group Box 177" hidden="1">
                <a:extLst>
                  <a:ext uri="{63B3BB69-23CF-44E3-9099-C40C66FF867C}">
                    <a14:compatExt spid="_x0000_s28849"/>
                  </a:ext>
                  <a:ext uri="{FF2B5EF4-FFF2-40B4-BE49-F238E27FC236}">
                    <a16:creationId xmlns:a16="http://schemas.microsoft.com/office/drawing/2014/main" id="{00000000-0008-0000-0A00-0000B1700000}"/>
                  </a:ext>
                </a:extLst>
              </xdr:cNvPr>
              <xdr:cNvSpPr/>
            </xdr:nvSpPr>
            <xdr:spPr bwMode="auto">
              <a:xfrm>
                <a:off x="228600" y="573310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50" name="Option Button 178" hidden="1">
                <a:extLst>
                  <a:ext uri="{63B3BB69-23CF-44E3-9099-C40C66FF867C}">
                    <a14:compatExt spid="_x0000_s28850"/>
                  </a:ext>
                  <a:ext uri="{FF2B5EF4-FFF2-40B4-BE49-F238E27FC236}">
                    <a16:creationId xmlns:a16="http://schemas.microsoft.com/office/drawing/2014/main" id="{00000000-0008-0000-0A00-0000B2700000}"/>
                  </a:ext>
                </a:extLst>
              </xdr:cNvPr>
              <xdr:cNvSpPr/>
            </xdr:nvSpPr>
            <xdr:spPr bwMode="auto">
              <a:xfrm>
                <a:off x="7448550" y="57531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51" name="Option Button 179" hidden="1">
                <a:extLst>
                  <a:ext uri="{63B3BB69-23CF-44E3-9099-C40C66FF867C}">
                    <a14:compatExt spid="_x0000_s28851"/>
                  </a:ext>
                  <a:ext uri="{FF2B5EF4-FFF2-40B4-BE49-F238E27FC236}">
                    <a16:creationId xmlns:a16="http://schemas.microsoft.com/office/drawing/2014/main" id="{00000000-0008-0000-0A00-0000B3700000}"/>
                  </a:ext>
                </a:extLst>
              </xdr:cNvPr>
              <xdr:cNvSpPr/>
            </xdr:nvSpPr>
            <xdr:spPr bwMode="auto">
              <a:xfrm>
                <a:off x="733425" y="57531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52" name="Option Button 180" hidden="1">
                <a:extLst>
                  <a:ext uri="{63B3BB69-23CF-44E3-9099-C40C66FF867C}">
                    <a14:compatExt spid="_x0000_s28852"/>
                  </a:ext>
                  <a:ext uri="{FF2B5EF4-FFF2-40B4-BE49-F238E27FC236}">
                    <a16:creationId xmlns:a16="http://schemas.microsoft.com/office/drawing/2014/main" id="{00000000-0008-0000-0A00-0000B4700000}"/>
                  </a:ext>
                </a:extLst>
              </xdr:cNvPr>
              <xdr:cNvSpPr/>
            </xdr:nvSpPr>
            <xdr:spPr bwMode="auto">
              <a:xfrm>
                <a:off x="285750" y="57531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7" name="グループ化 46">
              <a:extLst>
                <a:ext uri="{FF2B5EF4-FFF2-40B4-BE49-F238E27FC236}">
                  <a16:creationId xmlns:a16="http://schemas.microsoft.com/office/drawing/2014/main" id="{00000000-0008-0000-0A00-00002F000000}"/>
                </a:ext>
              </a:extLst>
            </xdr:cNvPr>
            <xdr:cNvGrpSpPr/>
          </xdr:nvGrpSpPr>
          <xdr:grpSpPr>
            <a:xfrm>
              <a:off x="224118" y="58068882"/>
              <a:ext cx="8005482" cy="481853"/>
              <a:chOff x="228600" y="57807324"/>
              <a:chExt cx="8001000" cy="476251"/>
            </a:xfrm>
          </xdr:grpSpPr>
          <xdr:sp macro="" textlink="">
            <xdr:nvSpPr>
              <xdr:cNvPr id="28853" name="Group Box 181" hidden="1">
                <a:extLst>
                  <a:ext uri="{63B3BB69-23CF-44E3-9099-C40C66FF867C}">
                    <a14:compatExt spid="_x0000_s28853"/>
                  </a:ext>
                  <a:ext uri="{FF2B5EF4-FFF2-40B4-BE49-F238E27FC236}">
                    <a16:creationId xmlns:a16="http://schemas.microsoft.com/office/drawing/2014/main" id="{00000000-0008-0000-0A00-0000B5700000}"/>
                  </a:ext>
                </a:extLst>
              </xdr:cNvPr>
              <xdr:cNvSpPr/>
            </xdr:nvSpPr>
            <xdr:spPr bwMode="auto">
              <a:xfrm>
                <a:off x="228600" y="5780732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54" name="Option Button 182" hidden="1">
                <a:extLst>
                  <a:ext uri="{63B3BB69-23CF-44E3-9099-C40C66FF867C}">
                    <a14:compatExt spid="_x0000_s28854"/>
                  </a:ext>
                  <a:ext uri="{FF2B5EF4-FFF2-40B4-BE49-F238E27FC236}">
                    <a16:creationId xmlns:a16="http://schemas.microsoft.com/office/drawing/2014/main" id="{00000000-0008-0000-0A00-0000B6700000}"/>
                  </a:ext>
                </a:extLst>
              </xdr:cNvPr>
              <xdr:cNvSpPr/>
            </xdr:nvSpPr>
            <xdr:spPr bwMode="auto">
              <a:xfrm>
                <a:off x="7448550" y="58007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55" name="Option Button 183" hidden="1">
                <a:extLst>
                  <a:ext uri="{63B3BB69-23CF-44E3-9099-C40C66FF867C}">
                    <a14:compatExt spid="_x0000_s28855"/>
                  </a:ext>
                  <a:ext uri="{FF2B5EF4-FFF2-40B4-BE49-F238E27FC236}">
                    <a16:creationId xmlns:a16="http://schemas.microsoft.com/office/drawing/2014/main" id="{00000000-0008-0000-0A00-0000B7700000}"/>
                  </a:ext>
                </a:extLst>
              </xdr:cNvPr>
              <xdr:cNvSpPr/>
            </xdr:nvSpPr>
            <xdr:spPr bwMode="auto">
              <a:xfrm>
                <a:off x="733425" y="58007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56" name="Option Button 184" hidden="1">
                <a:extLst>
                  <a:ext uri="{63B3BB69-23CF-44E3-9099-C40C66FF867C}">
                    <a14:compatExt spid="_x0000_s28856"/>
                  </a:ext>
                  <a:ext uri="{FF2B5EF4-FFF2-40B4-BE49-F238E27FC236}">
                    <a16:creationId xmlns:a16="http://schemas.microsoft.com/office/drawing/2014/main" id="{00000000-0008-0000-0A00-0000B8700000}"/>
                  </a:ext>
                </a:extLst>
              </xdr:cNvPr>
              <xdr:cNvSpPr/>
            </xdr:nvSpPr>
            <xdr:spPr bwMode="auto">
              <a:xfrm>
                <a:off x="285750" y="58007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8" name="グループ化 47">
              <a:extLst>
                <a:ext uri="{FF2B5EF4-FFF2-40B4-BE49-F238E27FC236}">
                  <a16:creationId xmlns:a16="http://schemas.microsoft.com/office/drawing/2014/main" id="{00000000-0008-0000-0A00-000030000000}"/>
                </a:ext>
              </a:extLst>
            </xdr:cNvPr>
            <xdr:cNvGrpSpPr/>
          </xdr:nvGrpSpPr>
          <xdr:grpSpPr>
            <a:xfrm>
              <a:off x="224118" y="59368765"/>
              <a:ext cx="8005482" cy="481853"/>
              <a:chOff x="228600" y="59102727"/>
              <a:chExt cx="8001000" cy="476251"/>
            </a:xfrm>
          </xdr:grpSpPr>
          <xdr:sp macro="" textlink="">
            <xdr:nvSpPr>
              <xdr:cNvPr id="28857" name="Group Box 185" hidden="1">
                <a:extLst>
                  <a:ext uri="{63B3BB69-23CF-44E3-9099-C40C66FF867C}">
                    <a14:compatExt spid="_x0000_s28857"/>
                  </a:ext>
                  <a:ext uri="{FF2B5EF4-FFF2-40B4-BE49-F238E27FC236}">
                    <a16:creationId xmlns:a16="http://schemas.microsoft.com/office/drawing/2014/main" id="{00000000-0008-0000-0A00-0000B9700000}"/>
                  </a:ext>
                </a:extLst>
              </xdr:cNvPr>
              <xdr:cNvSpPr/>
            </xdr:nvSpPr>
            <xdr:spPr bwMode="auto">
              <a:xfrm>
                <a:off x="228600" y="591027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58" name="Option Button 186" hidden="1">
                <a:extLst>
                  <a:ext uri="{63B3BB69-23CF-44E3-9099-C40C66FF867C}">
                    <a14:compatExt spid="_x0000_s28858"/>
                  </a:ext>
                  <a:ext uri="{FF2B5EF4-FFF2-40B4-BE49-F238E27FC236}">
                    <a16:creationId xmlns:a16="http://schemas.microsoft.com/office/drawing/2014/main" id="{00000000-0008-0000-0A00-0000BA700000}"/>
                  </a:ext>
                </a:extLst>
              </xdr:cNvPr>
              <xdr:cNvSpPr/>
            </xdr:nvSpPr>
            <xdr:spPr bwMode="auto">
              <a:xfrm>
                <a:off x="7448550" y="5930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59" name="Option Button 187" hidden="1">
                <a:extLst>
                  <a:ext uri="{63B3BB69-23CF-44E3-9099-C40C66FF867C}">
                    <a14:compatExt spid="_x0000_s28859"/>
                  </a:ext>
                  <a:ext uri="{FF2B5EF4-FFF2-40B4-BE49-F238E27FC236}">
                    <a16:creationId xmlns:a16="http://schemas.microsoft.com/office/drawing/2014/main" id="{00000000-0008-0000-0A00-0000BB700000}"/>
                  </a:ext>
                </a:extLst>
              </xdr:cNvPr>
              <xdr:cNvSpPr/>
            </xdr:nvSpPr>
            <xdr:spPr bwMode="auto">
              <a:xfrm>
                <a:off x="733425" y="5930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60" name="Option Button 188" hidden="1">
                <a:extLst>
                  <a:ext uri="{63B3BB69-23CF-44E3-9099-C40C66FF867C}">
                    <a14:compatExt spid="_x0000_s28860"/>
                  </a:ext>
                  <a:ext uri="{FF2B5EF4-FFF2-40B4-BE49-F238E27FC236}">
                    <a16:creationId xmlns:a16="http://schemas.microsoft.com/office/drawing/2014/main" id="{00000000-0008-0000-0A00-0000BC700000}"/>
                  </a:ext>
                </a:extLst>
              </xdr:cNvPr>
              <xdr:cNvSpPr/>
            </xdr:nvSpPr>
            <xdr:spPr bwMode="auto">
              <a:xfrm>
                <a:off x="285750" y="5930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224118" y="59850618"/>
              <a:ext cx="8005482" cy="481853"/>
              <a:chOff x="228600" y="59578977"/>
              <a:chExt cx="8001000" cy="476251"/>
            </a:xfrm>
          </xdr:grpSpPr>
          <xdr:sp macro="" textlink="">
            <xdr:nvSpPr>
              <xdr:cNvPr id="28861" name="Group Box 189" hidden="1">
                <a:extLst>
                  <a:ext uri="{63B3BB69-23CF-44E3-9099-C40C66FF867C}">
                    <a14:compatExt spid="_x0000_s28861"/>
                  </a:ext>
                  <a:ext uri="{FF2B5EF4-FFF2-40B4-BE49-F238E27FC236}">
                    <a16:creationId xmlns:a16="http://schemas.microsoft.com/office/drawing/2014/main" id="{00000000-0008-0000-0A00-0000BD700000}"/>
                  </a:ext>
                </a:extLst>
              </xdr:cNvPr>
              <xdr:cNvSpPr/>
            </xdr:nvSpPr>
            <xdr:spPr bwMode="auto">
              <a:xfrm>
                <a:off x="228600" y="5957897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62" name="Option Button 190" hidden="1">
                <a:extLst>
                  <a:ext uri="{63B3BB69-23CF-44E3-9099-C40C66FF867C}">
                    <a14:compatExt spid="_x0000_s28862"/>
                  </a:ext>
                  <a:ext uri="{FF2B5EF4-FFF2-40B4-BE49-F238E27FC236}">
                    <a16:creationId xmlns:a16="http://schemas.microsoft.com/office/drawing/2014/main" id="{00000000-0008-0000-0A00-0000BE700000}"/>
                  </a:ext>
                </a:extLst>
              </xdr:cNvPr>
              <xdr:cNvSpPr/>
            </xdr:nvSpPr>
            <xdr:spPr bwMode="auto">
              <a:xfrm>
                <a:off x="7448550" y="5977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63" name="Option Button 191" hidden="1">
                <a:extLst>
                  <a:ext uri="{63B3BB69-23CF-44E3-9099-C40C66FF867C}">
                    <a14:compatExt spid="_x0000_s28863"/>
                  </a:ext>
                  <a:ext uri="{FF2B5EF4-FFF2-40B4-BE49-F238E27FC236}">
                    <a16:creationId xmlns:a16="http://schemas.microsoft.com/office/drawing/2014/main" id="{00000000-0008-0000-0A00-0000BF700000}"/>
                  </a:ext>
                </a:extLst>
              </xdr:cNvPr>
              <xdr:cNvSpPr/>
            </xdr:nvSpPr>
            <xdr:spPr bwMode="auto">
              <a:xfrm>
                <a:off x="733425" y="5977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64" name="Option Button 192" hidden="1">
                <a:extLst>
                  <a:ext uri="{63B3BB69-23CF-44E3-9099-C40C66FF867C}">
                    <a14:compatExt spid="_x0000_s28864"/>
                  </a:ext>
                  <a:ext uri="{FF2B5EF4-FFF2-40B4-BE49-F238E27FC236}">
                    <a16:creationId xmlns:a16="http://schemas.microsoft.com/office/drawing/2014/main" id="{00000000-0008-0000-0A00-0000C0700000}"/>
                  </a:ext>
                </a:extLst>
              </xdr:cNvPr>
              <xdr:cNvSpPr/>
            </xdr:nvSpPr>
            <xdr:spPr bwMode="auto">
              <a:xfrm>
                <a:off x="285750" y="5977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159</xdr:row>
          <xdr:rowOff>0</xdr:rowOff>
        </xdr:from>
        <xdr:to>
          <xdr:col>5</xdr:col>
          <xdr:colOff>800100</xdr:colOff>
          <xdr:row>160</xdr:row>
          <xdr:rowOff>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224118" y="60332471"/>
              <a:ext cx="8005482" cy="481853"/>
              <a:chOff x="228600" y="60055228"/>
              <a:chExt cx="8001000" cy="476251"/>
            </a:xfrm>
          </xdr:grpSpPr>
          <xdr:sp macro="" textlink="">
            <xdr:nvSpPr>
              <xdr:cNvPr id="28865" name="Group Box 193" hidden="1">
                <a:extLst>
                  <a:ext uri="{63B3BB69-23CF-44E3-9099-C40C66FF867C}">
                    <a14:compatExt spid="_x0000_s28865"/>
                  </a:ext>
                  <a:ext uri="{FF2B5EF4-FFF2-40B4-BE49-F238E27FC236}">
                    <a16:creationId xmlns:a16="http://schemas.microsoft.com/office/drawing/2014/main" id="{00000000-0008-0000-0A00-0000C1700000}"/>
                  </a:ext>
                </a:extLst>
              </xdr:cNvPr>
              <xdr:cNvSpPr/>
            </xdr:nvSpPr>
            <xdr:spPr bwMode="auto">
              <a:xfrm>
                <a:off x="228600" y="6005522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66" name="Option Button 194" hidden="1">
                <a:extLst>
                  <a:ext uri="{63B3BB69-23CF-44E3-9099-C40C66FF867C}">
                    <a14:compatExt spid="_x0000_s28866"/>
                  </a:ext>
                  <a:ext uri="{FF2B5EF4-FFF2-40B4-BE49-F238E27FC236}">
                    <a16:creationId xmlns:a16="http://schemas.microsoft.com/office/drawing/2014/main" id="{00000000-0008-0000-0A00-0000C2700000}"/>
                  </a:ext>
                </a:extLst>
              </xdr:cNvPr>
              <xdr:cNvSpPr/>
            </xdr:nvSpPr>
            <xdr:spPr bwMode="auto">
              <a:xfrm>
                <a:off x="7448550" y="6025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67" name="Option Button 195" hidden="1">
                <a:extLst>
                  <a:ext uri="{63B3BB69-23CF-44E3-9099-C40C66FF867C}">
                    <a14:compatExt spid="_x0000_s28867"/>
                  </a:ext>
                  <a:ext uri="{FF2B5EF4-FFF2-40B4-BE49-F238E27FC236}">
                    <a16:creationId xmlns:a16="http://schemas.microsoft.com/office/drawing/2014/main" id="{00000000-0008-0000-0A00-0000C3700000}"/>
                  </a:ext>
                </a:extLst>
              </xdr:cNvPr>
              <xdr:cNvSpPr/>
            </xdr:nvSpPr>
            <xdr:spPr bwMode="auto">
              <a:xfrm>
                <a:off x="733425" y="6025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68" name="Option Button 196" hidden="1">
                <a:extLst>
                  <a:ext uri="{63B3BB69-23CF-44E3-9099-C40C66FF867C}">
                    <a14:compatExt spid="_x0000_s28868"/>
                  </a:ext>
                  <a:ext uri="{FF2B5EF4-FFF2-40B4-BE49-F238E27FC236}">
                    <a16:creationId xmlns:a16="http://schemas.microsoft.com/office/drawing/2014/main" id="{00000000-0008-0000-0A00-0000C4700000}"/>
                  </a:ext>
                </a:extLst>
              </xdr:cNvPr>
              <xdr:cNvSpPr/>
            </xdr:nvSpPr>
            <xdr:spPr bwMode="auto">
              <a:xfrm>
                <a:off x="285750" y="6025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160</xdr:row>
          <xdr:rowOff>0</xdr:rowOff>
        </xdr:from>
        <xdr:to>
          <xdr:col>5</xdr:col>
          <xdr:colOff>800100</xdr:colOff>
          <xdr:row>161</xdr:row>
          <xdr:rowOff>0</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224118" y="60814324"/>
              <a:ext cx="8005482" cy="481852"/>
              <a:chOff x="228600" y="60531353"/>
              <a:chExt cx="8001000" cy="476250"/>
            </a:xfrm>
          </xdr:grpSpPr>
          <xdr:sp macro="" textlink="">
            <xdr:nvSpPr>
              <xdr:cNvPr id="28869" name="Group Box 197" hidden="1">
                <a:extLst>
                  <a:ext uri="{63B3BB69-23CF-44E3-9099-C40C66FF867C}">
                    <a14:compatExt spid="_x0000_s28869"/>
                  </a:ext>
                  <a:ext uri="{FF2B5EF4-FFF2-40B4-BE49-F238E27FC236}">
                    <a16:creationId xmlns:a16="http://schemas.microsoft.com/office/drawing/2014/main" id="{00000000-0008-0000-0A00-0000C5700000}"/>
                  </a:ext>
                </a:extLst>
              </xdr:cNvPr>
              <xdr:cNvSpPr/>
            </xdr:nvSpPr>
            <xdr:spPr bwMode="auto">
              <a:xfrm>
                <a:off x="228600" y="60531353"/>
                <a:ext cx="8001000" cy="476250"/>
              </a:xfrm>
              <a:prstGeom prst="rect">
                <a:avLst/>
              </a:prstGeom>
              <a:noFill/>
              <a:ln w="9525">
                <a:miter lim="800000"/>
                <a:headEnd/>
                <a:tailEnd/>
              </a:ln>
              <a:extLst>
                <a:ext uri="{909E8E84-426E-40DD-AFC4-6F175D3DCCD1}">
                  <a14:hiddenFill>
                    <a:noFill/>
                  </a14:hiddenFill>
                </a:ext>
              </a:extLst>
            </xdr:spPr>
          </xdr:sp>
          <xdr:sp macro="" textlink="">
            <xdr:nvSpPr>
              <xdr:cNvPr id="28870" name="Option Button 198" hidden="1">
                <a:extLst>
                  <a:ext uri="{63B3BB69-23CF-44E3-9099-C40C66FF867C}">
                    <a14:compatExt spid="_x0000_s28870"/>
                  </a:ext>
                  <a:ext uri="{FF2B5EF4-FFF2-40B4-BE49-F238E27FC236}">
                    <a16:creationId xmlns:a16="http://schemas.microsoft.com/office/drawing/2014/main" id="{00000000-0008-0000-0A00-0000C6700000}"/>
                  </a:ext>
                </a:extLst>
              </xdr:cNvPr>
              <xdr:cNvSpPr/>
            </xdr:nvSpPr>
            <xdr:spPr bwMode="auto">
              <a:xfrm>
                <a:off x="7448550" y="6073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71" name="Option Button 199" hidden="1">
                <a:extLst>
                  <a:ext uri="{63B3BB69-23CF-44E3-9099-C40C66FF867C}">
                    <a14:compatExt spid="_x0000_s28871"/>
                  </a:ext>
                  <a:ext uri="{FF2B5EF4-FFF2-40B4-BE49-F238E27FC236}">
                    <a16:creationId xmlns:a16="http://schemas.microsoft.com/office/drawing/2014/main" id="{00000000-0008-0000-0A00-0000C7700000}"/>
                  </a:ext>
                </a:extLst>
              </xdr:cNvPr>
              <xdr:cNvSpPr/>
            </xdr:nvSpPr>
            <xdr:spPr bwMode="auto">
              <a:xfrm>
                <a:off x="733425" y="6073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72" name="Option Button 200" hidden="1">
                <a:extLst>
                  <a:ext uri="{63B3BB69-23CF-44E3-9099-C40C66FF867C}">
                    <a14:compatExt spid="_x0000_s28872"/>
                  </a:ext>
                  <a:ext uri="{FF2B5EF4-FFF2-40B4-BE49-F238E27FC236}">
                    <a16:creationId xmlns:a16="http://schemas.microsoft.com/office/drawing/2014/main" id="{00000000-0008-0000-0A00-0000C8700000}"/>
                  </a:ext>
                </a:extLst>
              </xdr:cNvPr>
              <xdr:cNvSpPr/>
            </xdr:nvSpPr>
            <xdr:spPr bwMode="auto">
              <a:xfrm>
                <a:off x="285750" y="6073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52" name="グループ化 51">
              <a:extLst>
                <a:ext uri="{FF2B5EF4-FFF2-40B4-BE49-F238E27FC236}">
                  <a16:creationId xmlns:a16="http://schemas.microsoft.com/office/drawing/2014/main" id="{00000000-0008-0000-0A00-000034000000}"/>
                </a:ext>
              </a:extLst>
            </xdr:cNvPr>
            <xdr:cNvGrpSpPr/>
          </xdr:nvGrpSpPr>
          <xdr:grpSpPr>
            <a:xfrm>
              <a:off x="224118" y="62719324"/>
              <a:ext cx="8005482" cy="481852"/>
              <a:chOff x="228600" y="62426827"/>
              <a:chExt cx="8001000" cy="476250"/>
            </a:xfrm>
          </xdr:grpSpPr>
          <xdr:sp macro="" textlink="">
            <xdr:nvSpPr>
              <xdr:cNvPr id="28873" name="Group Box 201" hidden="1">
                <a:extLst>
                  <a:ext uri="{63B3BB69-23CF-44E3-9099-C40C66FF867C}">
                    <a14:compatExt spid="_x0000_s28873"/>
                  </a:ext>
                  <a:ext uri="{FF2B5EF4-FFF2-40B4-BE49-F238E27FC236}">
                    <a16:creationId xmlns:a16="http://schemas.microsoft.com/office/drawing/2014/main" id="{00000000-0008-0000-0A00-0000C9700000}"/>
                  </a:ext>
                </a:extLst>
              </xdr:cNvPr>
              <xdr:cNvSpPr/>
            </xdr:nvSpPr>
            <xdr:spPr bwMode="auto">
              <a:xfrm>
                <a:off x="228600" y="62426827"/>
                <a:ext cx="8001000" cy="476250"/>
              </a:xfrm>
              <a:prstGeom prst="rect">
                <a:avLst/>
              </a:prstGeom>
              <a:noFill/>
              <a:ln w="9525">
                <a:miter lim="800000"/>
                <a:headEnd/>
                <a:tailEnd/>
              </a:ln>
              <a:extLst>
                <a:ext uri="{909E8E84-426E-40DD-AFC4-6F175D3DCCD1}">
                  <a14:hiddenFill>
                    <a:noFill/>
                  </a14:hiddenFill>
                </a:ext>
              </a:extLst>
            </xdr:spPr>
          </xdr:sp>
          <xdr:sp macro="" textlink="">
            <xdr:nvSpPr>
              <xdr:cNvPr id="28874" name="Option Button 202" hidden="1">
                <a:extLst>
                  <a:ext uri="{63B3BB69-23CF-44E3-9099-C40C66FF867C}">
                    <a14:compatExt spid="_x0000_s28874"/>
                  </a:ext>
                  <a:ext uri="{FF2B5EF4-FFF2-40B4-BE49-F238E27FC236}">
                    <a16:creationId xmlns:a16="http://schemas.microsoft.com/office/drawing/2014/main" id="{00000000-0008-0000-0A00-0000CA700000}"/>
                  </a:ext>
                </a:extLst>
              </xdr:cNvPr>
              <xdr:cNvSpPr/>
            </xdr:nvSpPr>
            <xdr:spPr bwMode="auto">
              <a:xfrm>
                <a:off x="7448550" y="62626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75" name="Option Button 203" hidden="1">
                <a:extLst>
                  <a:ext uri="{63B3BB69-23CF-44E3-9099-C40C66FF867C}">
                    <a14:compatExt spid="_x0000_s28875"/>
                  </a:ext>
                  <a:ext uri="{FF2B5EF4-FFF2-40B4-BE49-F238E27FC236}">
                    <a16:creationId xmlns:a16="http://schemas.microsoft.com/office/drawing/2014/main" id="{00000000-0008-0000-0A00-0000CB700000}"/>
                  </a:ext>
                </a:extLst>
              </xdr:cNvPr>
              <xdr:cNvSpPr/>
            </xdr:nvSpPr>
            <xdr:spPr bwMode="auto">
              <a:xfrm>
                <a:off x="733425" y="62626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76" name="Option Button 204" hidden="1">
                <a:extLst>
                  <a:ext uri="{63B3BB69-23CF-44E3-9099-C40C66FF867C}">
                    <a14:compatExt spid="_x0000_s28876"/>
                  </a:ext>
                  <a:ext uri="{FF2B5EF4-FFF2-40B4-BE49-F238E27FC236}">
                    <a16:creationId xmlns:a16="http://schemas.microsoft.com/office/drawing/2014/main" id="{00000000-0008-0000-0A00-0000CC700000}"/>
                  </a:ext>
                </a:extLst>
              </xdr:cNvPr>
              <xdr:cNvSpPr/>
            </xdr:nvSpPr>
            <xdr:spPr bwMode="auto">
              <a:xfrm>
                <a:off x="285750" y="62626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53" name="グループ化 52">
              <a:extLst>
                <a:ext uri="{FF2B5EF4-FFF2-40B4-BE49-F238E27FC236}">
                  <a16:creationId xmlns:a16="http://schemas.microsoft.com/office/drawing/2014/main" id="{00000000-0008-0000-0A00-000035000000}"/>
                </a:ext>
              </a:extLst>
            </xdr:cNvPr>
            <xdr:cNvGrpSpPr/>
          </xdr:nvGrpSpPr>
          <xdr:grpSpPr>
            <a:xfrm>
              <a:off x="224118" y="63201176"/>
              <a:ext cx="8005482" cy="481853"/>
              <a:chOff x="228600" y="62903208"/>
              <a:chExt cx="8001000" cy="476251"/>
            </a:xfrm>
          </xdr:grpSpPr>
          <xdr:sp macro="" textlink="">
            <xdr:nvSpPr>
              <xdr:cNvPr id="28877" name="Group Box 205" hidden="1">
                <a:extLst>
                  <a:ext uri="{63B3BB69-23CF-44E3-9099-C40C66FF867C}">
                    <a14:compatExt spid="_x0000_s28877"/>
                  </a:ext>
                  <a:ext uri="{FF2B5EF4-FFF2-40B4-BE49-F238E27FC236}">
                    <a16:creationId xmlns:a16="http://schemas.microsoft.com/office/drawing/2014/main" id="{00000000-0008-0000-0A00-0000CD700000}"/>
                  </a:ext>
                </a:extLst>
              </xdr:cNvPr>
              <xdr:cNvSpPr/>
            </xdr:nvSpPr>
            <xdr:spPr bwMode="auto">
              <a:xfrm>
                <a:off x="228600" y="6290320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78" name="Option Button 206" hidden="1">
                <a:extLst>
                  <a:ext uri="{63B3BB69-23CF-44E3-9099-C40C66FF867C}">
                    <a14:compatExt spid="_x0000_s28878"/>
                  </a:ext>
                  <a:ext uri="{FF2B5EF4-FFF2-40B4-BE49-F238E27FC236}">
                    <a16:creationId xmlns:a16="http://schemas.microsoft.com/office/drawing/2014/main" id="{00000000-0008-0000-0A00-0000CE700000}"/>
                  </a:ext>
                </a:extLst>
              </xdr:cNvPr>
              <xdr:cNvSpPr/>
            </xdr:nvSpPr>
            <xdr:spPr bwMode="auto">
              <a:xfrm>
                <a:off x="7448550" y="63103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79" name="Option Button 207" hidden="1">
                <a:extLst>
                  <a:ext uri="{63B3BB69-23CF-44E3-9099-C40C66FF867C}">
                    <a14:compatExt spid="_x0000_s28879"/>
                  </a:ext>
                  <a:ext uri="{FF2B5EF4-FFF2-40B4-BE49-F238E27FC236}">
                    <a16:creationId xmlns:a16="http://schemas.microsoft.com/office/drawing/2014/main" id="{00000000-0008-0000-0A00-0000CF700000}"/>
                  </a:ext>
                </a:extLst>
              </xdr:cNvPr>
              <xdr:cNvSpPr/>
            </xdr:nvSpPr>
            <xdr:spPr bwMode="auto">
              <a:xfrm>
                <a:off x="733425" y="63103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80" name="Option Button 208" hidden="1">
                <a:extLst>
                  <a:ext uri="{63B3BB69-23CF-44E3-9099-C40C66FF867C}">
                    <a14:compatExt spid="_x0000_s28880"/>
                  </a:ext>
                  <a:ext uri="{FF2B5EF4-FFF2-40B4-BE49-F238E27FC236}">
                    <a16:creationId xmlns:a16="http://schemas.microsoft.com/office/drawing/2014/main" id="{00000000-0008-0000-0A00-0000D0700000}"/>
                  </a:ext>
                </a:extLst>
              </xdr:cNvPr>
              <xdr:cNvSpPr/>
            </xdr:nvSpPr>
            <xdr:spPr bwMode="auto">
              <a:xfrm>
                <a:off x="285750" y="63103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4" name="グループ化 53">
              <a:extLst>
                <a:ext uri="{FF2B5EF4-FFF2-40B4-BE49-F238E27FC236}">
                  <a16:creationId xmlns:a16="http://schemas.microsoft.com/office/drawing/2014/main" id="{00000000-0008-0000-0A00-000036000000}"/>
                </a:ext>
              </a:extLst>
            </xdr:cNvPr>
            <xdr:cNvGrpSpPr/>
          </xdr:nvGrpSpPr>
          <xdr:grpSpPr>
            <a:xfrm>
              <a:off x="224118" y="63683029"/>
              <a:ext cx="8005482" cy="481853"/>
              <a:chOff x="228600" y="63379459"/>
              <a:chExt cx="8001000" cy="476251"/>
            </a:xfrm>
          </xdr:grpSpPr>
          <xdr:sp macro="" textlink="">
            <xdr:nvSpPr>
              <xdr:cNvPr id="28881" name="Group Box 209" hidden="1">
                <a:extLst>
                  <a:ext uri="{63B3BB69-23CF-44E3-9099-C40C66FF867C}">
                    <a14:compatExt spid="_x0000_s28881"/>
                  </a:ext>
                  <a:ext uri="{FF2B5EF4-FFF2-40B4-BE49-F238E27FC236}">
                    <a16:creationId xmlns:a16="http://schemas.microsoft.com/office/drawing/2014/main" id="{00000000-0008-0000-0A00-0000D1700000}"/>
                  </a:ext>
                </a:extLst>
              </xdr:cNvPr>
              <xdr:cNvSpPr/>
            </xdr:nvSpPr>
            <xdr:spPr bwMode="auto">
              <a:xfrm>
                <a:off x="228600" y="6337945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8882" name="Option Button 210" hidden="1">
                <a:extLst>
                  <a:ext uri="{63B3BB69-23CF-44E3-9099-C40C66FF867C}">
                    <a14:compatExt spid="_x0000_s28882"/>
                  </a:ext>
                  <a:ext uri="{FF2B5EF4-FFF2-40B4-BE49-F238E27FC236}">
                    <a16:creationId xmlns:a16="http://schemas.microsoft.com/office/drawing/2014/main" id="{00000000-0008-0000-0A00-0000D2700000}"/>
                  </a:ext>
                </a:extLst>
              </xdr:cNvPr>
              <xdr:cNvSpPr/>
            </xdr:nvSpPr>
            <xdr:spPr bwMode="auto">
              <a:xfrm>
                <a:off x="7448550" y="63579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8883" name="Option Button 211" hidden="1">
                <a:extLst>
                  <a:ext uri="{63B3BB69-23CF-44E3-9099-C40C66FF867C}">
                    <a14:compatExt spid="_x0000_s28883"/>
                  </a:ext>
                  <a:ext uri="{FF2B5EF4-FFF2-40B4-BE49-F238E27FC236}">
                    <a16:creationId xmlns:a16="http://schemas.microsoft.com/office/drawing/2014/main" id="{00000000-0008-0000-0A00-0000D3700000}"/>
                  </a:ext>
                </a:extLst>
              </xdr:cNvPr>
              <xdr:cNvSpPr/>
            </xdr:nvSpPr>
            <xdr:spPr bwMode="auto">
              <a:xfrm>
                <a:off x="733425" y="63579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8884" name="Option Button 212" hidden="1">
                <a:extLst>
                  <a:ext uri="{63B3BB69-23CF-44E3-9099-C40C66FF867C}">
                    <a14:compatExt spid="_x0000_s28884"/>
                  </a:ext>
                  <a:ext uri="{FF2B5EF4-FFF2-40B4-BE49-F238E27FC236}">
                    <a16:creationId xmlns:a16="http://schemas.microsoft.com/office/drawing/2014/main" id="{00000000-0008-0000-0A00-0000D4700000}"/>
                  </a:ext>
                </a:extLst>
              </xdr:cNvPr>
              <xdr:cNvSpPr/>
            </xdr:nvSpPr>
            <xdr:spPr bwMode="auto">
              <a:xfrm>
                <a:off x="285750" y="63579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twoCellAnchor>
    <xdr:from>
      <xdr:col>2</xdr:col>
      <xdr:colOff>1</xdr:colOff>
      <xdr:row>184</xdr:row>
      <xdr:rowOff>0</xdr:rowOff>
    </xdr:from>
    <xdr:to>
      <xdr:col>5</xdr:col>
      <xdr:colOff>795618</xdr:colOff>
      <xdr:row>185</xdr:row>
      <xdr:rowOff>0</xdr:rowOff>
    </xdr:to>
    <xdr:sp macro="" textlink="">
      <xdr:nvSpPr>
        <xdr:cNvPr id="267" name="Rectangle 15">
          <a:extLst>
            <a:ext uri="{FF2B5EF4-FFF2-40B4-BE49-F238E27FC236}">
              <a16:creationId xmlns:a16="http://schemas.microsoft.com/office/drawing/2014/main" id="{00000000-0008-0000-0A00-00000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185</xdr:row>
      <xdr:rowOff>0</xdr:rowOff>
    </xdr:from>
    <xdr:to>
      <xdr:col>5</xdr:col>
      <xdr:colOff>796784</xdr:colOff>
      <xdr:row>186</xdr:row>
      <xdr:rowOff>0</xdr:rowOff>
    </xdr:to>
    <xdr:sp macro="" textlink="">
      <xdr:nvSpPr>
        <xdr:cNvPr id="272" name="Rectangle 15">
          <a:extLst>
            <a:ext uri="{FF2B5EF4-FFF2-40B4-BE49-F238E27FC236}">
              <a16:creationId xmlns:a16="http://schemas.microsoft.com/office/drawing/2014/main" id="{00000000-0008-0000-0A00-00001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186</xdr:row>
      <xdr:rowOff>0</xdr:rowOff>
    </xdr:from>
    <xdr:to>
      <xdr:col>5</xdr:col>
      <xdr:colOff>796784</xdr:colOff>
      <xdr:row>187</xdr:row>
      <xdr:rowOff>0</xdr:rowOff>
    </xdr:to>
    <xdr:sp macro="" textlink="">
      <xdr:nvSpPr>
        <xdr:cNvPr id="277" name="Rectangle 15">
          <a:extLst>
            <a:ext uri="{FF2B5EF4-FFF2-40B4-BE49-F238E27FC236}">
              <a16:creationId xmlns:a16="http://schemas.microsoft.com/office/drawing/2014/main" id="{00000000-0008-0000-0A00-00001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184</xdr:row>
          <xdr:rowOff>0</xdr:rowOff>
        </xdr:from>
        <xdr:to>
          <xdr:col>5</xdr:col>
          <xdr:colOff>800100</xdr:colOff>
          <xdr:row>187</xdr:row>
          <xdr:rowOff>0</xdr:rowOff>
        </xdr:to>
        <xdr:grpSp>
          <xdr:nvGrpSpPr>
            <xdr:cNvPr id="55" name="グループ化 54">
              <a:extLst>
                <a:ext uri="{FF2B5EF4-FFF2-40B4-BE49-F238E27FC236}">
                  <a16:creationId xmlns:a16="http://schemas.microsoft.com/office/drawing/2014/main" id="{00000000-0008-0000-0A00-000037000000}"/>
                </a:ext>
              </a:extLst>
            </xdr:cNvPr>
            <xdr:cNvGrpSpPr/>
          </xdr:nvGrpSpPr>
          <xdr:grpSpPr>
            <a:xfrm>
              <a:off x="1277471" y="72255529"/>
              <a:ext cx="6952129" cy="2857500"/>
              <a:chOff x="1285875" y="71932800"/>
              <a:chExt cx="6943725" cy="2857500"/>
            </a:xfrm>
          </xdr:grpSpPr>
          <xdr:sp macro="" textlink="">
            <xdr:nvSpPr>
              <xdr:cNvPr id="28885" name="Option Button 213" hidden="1">
                <a:extLst>
                  <a:ext uri="{63B3BB69-23CF-44E3-9099-C40C66FF867C}">
                    <a14:compatExt spid="_x0000_s28885"/>
                  </a:ext>
                  <a:ext uri="{FF2B5EF4-FFF2-40B4-BE49-F238E27FC236}">
                    <a16:creationId xmlns:a16="http://schemas.microsoft.com/office/drawing/2014/main" id="{00000000-0008-0000-0A00-0000D5700000}"/>
                  </a:ext>
                </a:extLst>
              </xdr:cNvPr>
              <xdr:cNvSpPr/>
            </xdr:nvSpPr>
            <xdr:spPr bwMode="auto">
              <a:xfrm>
                <a:off x="1323975" y="71999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8886" name="Option Button 214" hidden="1">
                <a:extLst>
                  <a:ext uri="{63B3BB69-23CF-44E3-9099-C40C66FF867C}">
                    <a14:compatExt spid="_x0000_s28886"/>
                  </a:ext>
                  <a:ext uri="{FF2B5EF4-FFF2-40B4-BE49-F238E27FC236}">
                    <a16:creationId xmlns:a16="http://schemas.microsoft.com/office/drawing/2014/main" id="{00000000-0008-0000-0A00-0000D6700000}"/>
                  </a:ext>
                </a:extLst>
              </xdr:cNvPr>
              <xdr:cNvSpPr/>
            </xdr:nvSpPr>
            <xdr:spPr bwMode="auto">
              <a:xfrm>
                <a:off x="1323975" y="72285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8887" name="Option Button 215" hidden="1">
                <a:extLst>
                  <a:ext uri="{63B3BB69-23CF-44E3-9099-C40C66FF867C}">
                    <a14:compatExt spid="_x0000_s28887"/>
                  </a:ext>
                  <a:ext uri="{FF2B5EF4-FFF2-40B4-BE49-F238E27FC236}">
                    <a16:creationId xmlns:a16="http://schemas.microsoft.com/office/drawing/2014/main" id="{00000000-0008-0000-0A00-0000D7700000}"/>
                  </a:ext>
                </a:extLst>
              </xdr:cNvPr>
              <xdr:cNvSpPr/>
            </xdr:nvSpPr>
            <xdr:spPr bwMode="auto">
              <a:xfrm>
                <a:off x="1323975" y="72580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8888" name="Group Box 216" hidden="1">
                <a:extLst>
                  <a:ext uri="{63B3BB69-23CF-44E3-9099-C40C66FF867C}">
                    <a14:compatExt spid="_x0000_s28888"/>
                  </a:ext>
                  <a:ext uri="{FF2B5EF4-FFF2-40B4-BE49-F238E27FC236}">
                    <a16:creationId xmlns:a16="http://schemas.microsoft.com/office/drawing/2014/main" id="{00000000-0008-0000-0A00-0000D8700000}"/>
                  </a:ext>
                </a:extLst>
              </xdr:cNvPr>
              <xdr:cNvSpPr/>
            </xdr:nvSpPr>
            <xdr:spPr bwMode="auto">
              <a:xfrm>
                <a:off x="1285875" y="719328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8889" name="Option Button 217" hidden="1">
                <a:extLst>
                  <a:ext uri="{63B3BB69-23CF-44E3-9099-C40C66FF867C}">
                    <a14:compatExt spid="_x0000_s28889"/>
                  </a:ext>
                  <a:ext uri="{FF2B5EF4-FFF2-40B4-BE49-F238E27FC236}">
                    <a16:creationId xmlns:a16="http://schemas.microsoft.com/office/drawing/2014/main" id="{00000000-0008-0000-0A00-0000D9700000}"/>
                  </a:ext>
                </a:extLst>
              </xdr:cNvPr>
              <xdr:cNvSpPr/>
            </xdr:nvSpPr>
            <xdr:spPr bwMode="auto">
              <a:xfrm>
                <a:off x="1323975" y="729519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8890" name="Option Button 218" hidden="1">
                <a:extLst>
                  <a:ext uri="{63B3BB69-23CF-44E3-9099-C40C66FF867C}">
                    <a14:compatExt spid="_x0000_s28890"/>
                  </a:ext>
                  <a:ext uri="{FF2B5EF4-FFF2-40B4-BE49-F238E27FC236}">
                    <a16:creationId xmlns:a16="http://schemas.microsoft.com/office/drawing/2014/main" id="{00000000-0008-0000-0A00-0000DA700000}"/>
                  </a:ext>
                </a:extLst>
              </xdr:cNvPr>
              <xdr:cNvSpPr/>
            </xdr:nvSpPr>
            <xdr:spPr bwMode="auto">
              <a:xfrm>
                <a:off x="1323975" y="732377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8891" name="Option Button 219" hidden="1">
                <a:extLst>
                  <a:ext uri="{63B3BB69-23CF-44E3-9099-C40C66FF867C}">
                    <a14:compatExt spid="_x0000_s28891"/>
                  </a:ext>
                  <a:ext uri="{FF2B5EF4-FFF2-40B4-BE49-F238E27FC236}">
                    <a16:creationId xmlns:a16="http://schemas.microsoft.com/office/drawing/2014/main" id="{00000000-0008-0000-0A00-0000DB700000}"/>
                  </a:ext>
                </a:extLst>
              </xdr:cNvPr>
              <xdr:cNvSpPr/>
            </xdr:nvSpPr>
            <xdr:spPr bwMode="auto">
              <a:xfrm>
                <a:off x="1323975" y="735330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8892" name="Group Box 220" hidden="1">
                <a:extLst>
                  <a:ext uri="{63B3BB69-23CF-44E3-9099-C40C66FF867C}">
                    <a14:compatExt spid="_x0000_s28892"/>
                  </a:ext>
                  <a:ext uri="{FF2B5EF4-FFF2-40B4-BE49-F238E27FC236}">
                    <a16:creationId xmlns:a16="http://schemas.microsoft.com/office/drawing/2014/main" id="{00000000-0008-0000-0A00-0000DC700000}"/>
                  </a:ext>
                </a:extLst>
              </xdr:cNvPr>
              <xdr:cNvSpPr/>
            </xdr:nvSpPr>
            <xdr:spPr bwMode="auto">
              <a:xfrm>
                <a:off x="1285875" y="728853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8893" name="Option Button 221" hidden="1">
                <a:extLst>
                  <a:ext uri="{63B3BB69-23CF-44E3-9099-C40C66FF867C}">
                    <a14:compatExt spid="_x0000_s28893"/>
                  </a:ext>
                  <a:ext uri="{FF2B5EF4-FFF2-40B4-BE49-F238E27FC236}">
                    <a16:creationId xmlns:a16="http://schemas.microsoft.com/office/drawing/2014/main" id="{00000000-0008-0000-0A00-0000DD700000}"/>
                  </a:ext>
                </a:extLst>
              </xdr:cNvPr>
              <xdr:cNvSpPr/>
            </xdr:nvSpPr>
            <xdr:spPr bwMode="auto">
              <a:xfrm>
                <a:off x="1323975" y="73904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8894" name="Option Button 222" hidden="1">
                <a:extLst>
                  <a:ext uri="{63B3BB69-23CF-44E3-9099-C40C66FF867C}">
                    <a14:compatExt spid="_x0000_s28894"/>
                  </a:ext>
                  <a:ext uri="{FF2B5EF4-FFF2-40B4-BE49-F238E27FC236}">
                    <a16:creationId xmlns:a16="http://schemas.microsoft.com/office/drawing/2014/main" id="{00000000-0008-0000-0A00-0000DE700000}"/>
                  </a:ext>
                </a:extLst>
              </xdr:cNvPr>
              <xdr:cNvSpPr/>
            </xdr:nvSpPr>
            <xdr:spPr bwMode="auto">
              <a:xfrm>
                <a:off x="1323975" y="74190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8895" name="Option Button 223" hidden="1">
                <a:extLst>
                  <a:ext uri="{63B3BB69-23CF-44E3-9099-C40C66FF867C}">
                    <a14:compatExt spid="_x0000_s28895"/>
                  </a:ext>
                  <a:ext uri="{FF2B5EF4-FFF2-40B4-BE49-F238E27FC236}">
                    <a16:creationId xmlns:a16="http://schemas.microsoft.com/office/drawing/2014/main" id="{00000000-0008-0000-0A00-0000DF700000}"/>
                  </a:ext>
                </a:extLst>
              </xdr:cNvPr>
              <xdr:cNvSpPr/>
            </xdr:nvSpPr>
            <xdr:spPr bwMode="auto">
              <a:xfrm>
                <a:off x="1323975" y="74485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8896" name="Group Box 224" hidden="1">
                <a:extLst>
                  <a:ext uri="{63B3BB69-23CF-44E3-9099-C40C66FF867C}">
                    <a14:compatExt spid="_x0000_s28896"/>
                  </a:ext>
                  <a:ext uri="{FF2B5EF4-FFF2-40B4-BE49-F238E27FC236}">
                    <a16:creationId xmlns:a16="http://schemas.microsoft.com/office/drawing/2014/main" id="{00000000-0008-0000-0A00-0000E0700000}"/>
                  </a:ext>
                </a:extLst>
              </xdr:cNvPr>
              <xdr:cNvSpPr/>
            </xdr:nvSpPr>
            <xdr:spPr bwMode="auto">
              <a:xfrm>
                <a:off x="1285875" y="738378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2</xdr:col>
      <xdr:colOff>1</xdr:colOff>
      <xdr:row>193</xdr:row>
      <xdr:rowOff>0</xdr:rowOff>
    </xdr:from>
    <xdr:to>
      <xdr:col>5</xdr:col>
      <xdr:colOff>795618</xdr:colOff>
      <xdr:row>194</xdr:row>
      <xdr:rowOff>0</xdr:rowOff>
    </xdr:to>
    <xdr:sp macro="" textlink="">
      <xdr:nvSpPr>
        <xdr:cNvPr id="283" name="Rectangle 15">
          <a:extLst>
            <a:ext uri="{FF2B5EF4-FFF2-40B4-BE49-F238E27FC236}">
              <a16:creationId xmlns:a16="http://schemas.microsoft.com/office/drawing/2014/main" id="{00000000-0008-0000-0A00-00001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194</xdr:row>
      <xdr:rowOff>0</xdr:rowOff>
    </xdr:from>
    <xdr:to>
      <xdr:col>5</xdr:col>
      <xdr:colOff>796784</xdr:colOff>
      <xdr:row>195</xdr:row>
      <xdr:rowOff>0</xdr:rowOff>
    </xdr:to>
    <xdr:sp macro="" textlink="">
      <xdr:nvSpPr>
        <xdr:cNvPr id="288" name="Rectangle 15">
          <a:extLst>
            <a:ext uri="{FF2B5EF4-FFF2-40B4-BE49-F238E27FC236}">
              <a16:creationId xmlns:a16="http://schemas.microsoft.com/office/drawing/2014/main" id="{00000000-0008-0000-0A00-00002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195</xdr:row>
      <xdr:rowOff>0</xdr:rowOff>
    </xdr:from>
    <xdr:to>
      <xdr:col>5</xdr:col>
      <xdr:colOff>796784</xdr:colOff>
      <xdr:row>196</xdr:row>
      <xdr:rowOff>0</xdr:rowOff>
    </xdr:to>
    <xdr:sp macro="" textlink="">
      <xdr:nvSpPr>
        <xdr:cNvPr id="293" name="Rectangle 15">
          <a:extLst>
            <a:ext uri="{FF2B5EF4-FFF2-40B4-BE49-F238E27FC236}">
              <a16:creationId xmlns:a16="http://schemas.microsoft.com/office/drawing/2014/main" id="{00000000-0008-0000-0A00-00002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193</xdr:row>
          <xdr:rowOff>0</xdr:rowOff>
        </xdr:from>
        <xdr:to>
          <xdr:col>5</xdr:col>
          <xdr:colOff>800100</xdr:colOff>
          <xdr:row>196</xdr:row>
          <xdr:rowOff>0</xdr:rowOff>
        </xdr:to>
        <xdr:grpSp>
          <xdr:nvGrpSpPr>
            <xdr:cNvPr id="56" name="グループ化 55">
              <a:extLst>
                <a:ext uri="{FF2B5EF4-FFF2-40B4-BE49-F238E27FC236}">
                  <a16:creationId xmlns:a16="http://schemas.microsoft.com/office/drawing/2014/main" id="{00000000-0008-0000-0A00-000038000000}"/>
                </a:ext>
              </a:extLst>
            </xdr:cNvPr>
            <xdr:cNvGrpSpPr/>
          </xdr:nvGrpSpPr>
          <xdr:grpSpPr>
            <a:xfrm>
              <a:off x="1277471" y="81141794"/>
              <a:ext cx="6952129" cy="2857500"/>
              <a:chOff x="1285875" y="80810100"/>
              <a:chExt cx="6943725" cy="2857500"/>
            </a:xfrm>
          </xdr:grpSpPr>
          <xdr:sp macro="" textlink="">
            <xdr:nvSpPr>
              <xdr:cNvPr id="28897" name="Option Button 225" hidden="1">
                <a:extLst>
                  <a:ext uri="{63B3BB69-23CF-44E3-9099-C40C66FF867C}">
                    <a14:compatExt spid="_x0000_s28897"/>
                  </a:ext>
                  <a:ext uri="{FF2B5EF4-FFF2-40B4-BE49-F238E27FC236}">
                    <a16:creationId xmlns:a16="http://schemas.microsoft.com/office/drawing/2014/main" id="{00000000-0008-0000-0A00-0000E1700000}"/>
                  </a:ext>
                </a:extLst>
              </xdr:cNvPr>
              <xdr:cNvSpPr/>
            </xdr:nvSpPr>
            <xdr:spPr bwMode="auto">
              <a:xfrm>
                <a:off x="1323975" y="80876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8898" name="Option Button 226" hidden="1">
                <a:extLst>
                  <a:ext uri="{63B3BB69-23CF-44E3-9099-C40C66FF867C}">
                    <a14:compatExt spid="_x0000_s28898"/>
                  </a:ext>
                  <a:ext uri="{FF2B5EF4-FFF2-40B4-BE49-F238E27FC236}">
                    <a16:creationId xmlns:a16="http://schemas.microsoft.com/office/drawing/2014/main" id="{00000000-0008-0000-0A00-0000E2700000}"/>
                  </a:ext>
                </a:extLst>
              </xdr:cNvPr>
              <xdr:cNvSpPr/>
            </xdr:nvSpPr>
            <xdr:spPr bwMode="auto">
              <a:xfrm>
                <a:off x="1323975" y="81162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8899" name="Option Button 227" hidden="1">
                <a:extLst>
                  <a:ext uri="{63B3BB69-23CF-44E3-9099-C40C66FF867C}">
                    <a14:compatExt spid="_x0000_s28899"/>
                  </a:ext>
                  <a:ext uri="{FF2B5EF4-FFF2-40B4-BE49-F238E27FC236}">
                    <a16:creationId xmlns:a16="http://schemas.microsoft.com/office/drawing/2014/main" id="{00000000-0008-0000-0A00-0000E3700000}"/>
                  </a:ext>
                </a:extLst>
              </xdr:cNvPr>
              <xdr:cNvSpPr/>
            </xdr:nvSpPr>
            <xdr:spPr bwMode="auto">
              <a:xfrm>
                <a:off x="1323975" y="81457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8900" name="Group Box 228" hidden="1">
                <a:extLst>
                  <a:ext uri="{63B3BB69-23CF-44E3-9099-C40C66FF867C}">
                    <a14:compatExt spid="_x0000_s28900"/>
                  </a:ext>
                  <a:ext uri="{FF2B5EF4-FFF2-40B4-BE49-F238E27FC236}">
                    <a16:creationId xmlns:a16="http://schemas.microsoft.com/office/drawing/2014/main" id="{00000000-0008-0000-0A00-0000E4700000}"/>
                  </a:ext>
                </a:extLst>
              </xdr:cNvPr>
              <xdr:cNvSpPr/>
            </xdr:nvSpPr>
            <xdr:spPr bwMode="auto">
              <a:xfrm>
                <a:off x="1285875" y="808101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8901" name="Option Button 229" hidden="1">
                <a:extLst>
                  <a:ext uri="{63B3BB69-23CF-44E3-9099-C40C66FF867C}">
                    <a14:compatExt spid="_x0000_s28901"/>
                  </a:ext>
                  <a:ext uri="{FF2B5EF4-FFF2-40B4-BE49-F238E27FC236}">
                    <a16:creationId xmlns:a16="http://schemas.microsoft.com/office/drawing/2014/main" id="{00000000-0008-0000-0A00-0000E5700000}"/>
                  </a:ext>
                </a:extLst>
              </xdr:cNvPr>
              <xdr:cNvSpPr/>
            </xdr:nvSpPr>
            <xdr:spPr bwMode="auto">
              <a:xfrm>
                <a:off x="1323975" y="818292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8902" name="Option Button 230" hidden="1">
                <a:extLst>
                  <a:ext uri="{63B3BB69-23CF-44E3-9099-C40C66FF867C}">
                    <a14:compatExt spid="_x0000_s28902"/>
                  </a:ext>
                  <a:ext uri="{FF2B5EF4-FFF2-40B4-BE49-F238E27FC236}">
                    <a16:creationId xmlns:a16="http://schemas.microsoft.com/office/drawing/2014/main" id="{00000000-0008-0000-0A00-0000E6700000}"/>
                  </a:ext>
                </a:extLst>
              </xdr:cNvPr>
              <xdr:cNvSpPr/>
            </xdr:nvSpPr>
            <xdr:spPr bwMode="auto">
              <a:xfrm>
                <a:off x="1323975" y="821150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8903" name="Option Button 231" hidden="1">
                <a:extLst>
                  <a:ext uri="{63B3BB69-23CF-44E3-9099-C40C66FF867C}">
                    <a14:compatExt spid="_x0000_s28903"/>
                  </a:ext>
                  <a:ext uri="{FF2B5EF4-FFF2-40B4-BE49-F238E27FC236}">
                    <a16:creationId xmlns:a16="http://schemas.microsoft.com/office/drawing/2014/main" id="{00000000-0008-0000-0A00-0000E7700000}"/>
                  </a:ext>
                </a:extLst>
              </xdr:cNvPr>
              <xdr:cNvSpPr/>
            </xdr:nvSpPr>
            <xdr:spPr bwMode="auto">
              <a:xfrm>
                <a:off x="1323975" y="824103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8904" name="Group Box 232" hidden="1">
                <a:extLst>
                  <a:ext uri="{63B3BB69-23CF-44E3-9099-C40C66FF867C}">
                    <a14:compatExt spid="_x0000_s28904"/>
                  </a:ext>
                  <a:ext uri="{FF2B5EF4-FFF2-40B4-BE49-F238E27FC236}">
                    <a16:creationId xmlns:a16="http://schemas.microsoft.com/office/drawing/2014/main" id="{00000000-0008-0000-0A00-0000E8700000}"/>
                  </a:ext>
                </a:extLst>
              </xdr:cNvPr>
              <xdr:cNvSpPr/>
            </xdr:nvSpPr>
            <xdr:spPr bwMode="auto">
              <a:xfrm>
                <a:off x="1285875" y="817626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8905" name="Option Button 233" hidden="1">
                <a:extLst>
                  <a:ext uri="{63B3BB69-23CF-44E3-9099-C40C66FF867C}">
                    <a14:compatExt spid="_x0000_s28905"/>
                  </a:ext>
                  <a:ext uri="{FF2B5EF4-FFF2-40B4-BE49-F238E27FC236}">
                    <a16:creationId xmlns:a16="http://schemas.microsoft.com/office/drawing/2014/main" id="{00000000-0008-0000-0A00-0000E9700000}"/>
                  </a:ext>
                </a:extLst>
              </xdr:cNvPr>
              <xdr:cNvSpPr/>
            </xdr:nvSpPr>
            <xdr:spPr bwMode="auto">
              <a:xfrm>
                <a:off x="1323975" y="82781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8906" name="Option Button 234" hidden="1">
                <a:extLst>
                  <a:ext uri="{63B3BB69-23CF-44E3-9099-C40C66FF867C}">
                    <a14:compatExt spid="_x0000_s28906"/>
                  </a:ext>
                  <a:ext uri="{FF2B5EF4-FFF2-40B4-BE49-F238E27FC236}">
                    <a16:creationId xmlns:a16="http://schemas.microsoft.com/office/drawing/2014/main" id="{00000000-0008-0000-0A00-0000EA700000}"/>
                  </a:ext>
                </a:extLst>
              </xdr:cNvPr>
              <xdr:cNvSpPr/>
            </xdr:nvSpPr>
            <xdr:spPr bwMode="auto">
              <a:xfrm>
                <a:off x="1323975" y="83067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8907" name="Option Button 235" hidden="1">
                <a:extLst>
                  <a:ext uri="{63B3BB69-23CF-44E3-9099-C40C66FF867C}">
                    <a14:compatExt spid="_x0000_s28907"/>
                  </a:ext>
                  <a:ext uri="{FF2B5EF4-FFF2-40B4-BE49-F238E27FC236}">
                    <a16:creationId xmlns:a16="http://schemas.microsoft.com/office/drawing/2014/main" id="{00000000-0008-0000-0A00-0000EB700000}"/>
                  </a:ext>
                </a:extLst>
              </xdr:cNvPr>
              <xdr:cNvSpPr/>
            </xdr:nvSpPr>
            <xdr:spPr bwMode="auto">
              <a:xfrm>
                <a:off x="1323975" y="83362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8908" name="Group Box 236" hidden="1">
                <a:extLst>
                  <a:ext uri="{63B3BB69-23CF-44E3-9099-C40C66FF867C}">
                    <a14:compatExt spid="_x0000_s28908"/>
                  </a:ext>
                  <a:ext uri="{FF2B5EF4-FFF2-40B4-BE49-F238E27FC236}">
                    <a16:creationId xmlns:a16="http://schemas.microsoft.com/office/drawing/2014/main" id="{00000000-0008-0000-0A00-0000EC700000}"/>
                  </a:ext>
                </a:extLst>
              </xdr:cNvPr>
              <xdr:cNvSpPr/>
            </xdr:nvSpPr>
            <xdr:spPr bwMode="auto">
              <a:xfrm>
                <a:off x="1285875" y="827151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B00-000002000000}"/>
                </a:ext>
              </a:extLst>
            </xdr:cNvPr>
            <xdr:cNvGrpSpPr/>
          </xdr:nvGrpSpPr>
          <xdr:grpSpPr>
            <a:xfrm>
              <a:off x="224118" y="2185147"/>
              <a:ext cx="7983070" cy="481853"/>
              <a:chOff x="228600" y="2200279"/>
              <a:chExt cx="7981950" cy="476251"/>
            </a:xfrm>
          </xdr:grpSpPr>
          <xdr:sp macro="" textlink="">
            <xdr:nvSpPr>
              <xdr:cNvPr id="29697" name="Group Box 1" hidden="1">
                <a:extLst>
                  <a:ext uri="{63B3BB69-23CF-44E3-9099-C40C66FF867C}">
                    <a14:compatExt spid="_x0000_s29697"/>
                  </a:ext>
                  <a:ext uri="{FF2B5EF4-FFF2-40B4-BE49-F238E27FC236}">
                    <a16:creationId xmlns:a16="http://schemas.microsoft.com/office/drawing/2014/main" id="{00000000-0008-0000-0B00-000001740000}"/>
                  </a:ext>
                </a:extLst>
              </xdr:cNvPr>
              <xdr:cNvSpPr/>
            </xdr:nvSpPr>
            <xdr:spPr bwMode="auto">
              <a:xfrm>
                <a:off x="228600" y="22002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698" name="Option Button 2" hidden="1">
                <a:extLst>
                  <a:ext uri="{63B3BB69-23CF-44E3-9099-C40C66FF867C}">
                    <a14:compatExt spid="_x0000_s29698"/>
                  </a:ext>
                  <a:ext uri="{FF2B5EF4-FFF2-40B4-BE49-F238E27FC236}">
                    <a16:creationId xmlns:a16="http://schemas.microsoft.com/office/drawing/2014/main" id="{00000000-0008-0000-0B00-00000274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699" name="Option Button 3" hidden="1">
                <a:extLst>
                  <a:ext uri="{63B3BB69-23CF-44E3-9099-C40C66FF867C}">
                    <a14:compatExt spid="_x0000_s29699"/>
                  </a:ext>
                  <a:ext uri="{FF2B5EF4-FFF2-40B4-BE49-F238E27FC236}">
                    <a16:creationId xmlns:a16="http://schemas.microsoft.com/office/drawing/2014/main" id="{00000000-0008-0000-0B00-000003740000}"/>
                  </a:ext>
                </a:extLst>
              </xdr:cNvPr>
              <xdr:cNvSpPr/>
            </xdr:nvSpPr>
            <xdr:spPr bwMode="auto">
              <a:xfrm>
                <a:off x="733425" y="2400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00" name="Option Button 4" hidden="1">
                <a:extLst>
                  <a:ext uri="{63B3BB69-23CF-44E3-9099-C40C66FF867C}">
                    <a14:compatExt spid="_x0000_s29700"/>
                  </a:ext>
                  <a:ext uri="{FF2B5EF4-FFF2-40B4-BE49-F238E27FC236}">
                    <a16:creationId xmlns:a16="http://schemas.microsoft.com/office/drawing/2014/main" id="{00000000-0008-0000-0B00-00000474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B00-000003000000}"/>
                </a:ext>
              </a:extLst>
            </xdr:cNvPr>
            <xdr:cNvGrpSpPr/>
          </xdr:nvGrpSpPr>
          <xdr:grpSpPr>
            <a:xfrm>
              <a:off x="224118" y="2667000"/>
              <a:ext cx="7983070" cy="481853"/>
              <a:chOff x="228600" y="2676530"/>
              <a:chExt cx="7981950" cy="476251"/>
            </a:xfrm>
          </xdr:grpSpPr>
          <xdr:sp macro="" textlink="">
            <xdr:nvSpPr>
              <xdr:cNvPr id="29701" name="Group Box 5" hidden="1">
                <a:extLst>
                  <a:ext uri="{63B3BB69-23CF-44E3-9099-C40C66FF867C}">
                    <a14:compatExt spid="_x0000_s29701"/>
                  </a:ext>
                  <a:ext uri="{FF2B5EF4-FFF2-40B4-BE49-F238E27FC236}">
                    <a16:creationId xmlns:a16="http://schemas.microsoft.com/office/drawing/2014/main" id="{00000000-0008-0000-0B00-000005740000}"/>
                  </a:ext>
                </a:extLst>
              </xdr:cNvPr>
              <xdr:cNvSpPr/>
            </xdr:nvSpPr>
            <xdr:spPr bwMode="auto">
              <a:xfrm>
                <a:off x="228600" y="26765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02" name="Option Button 6" hidden="1">
                <a:extLst>
                  <a:ext uri="{63B3BB69-23CF-44E3-9099-C40C66FF867C}">
                    <a14:compatExt spid="_x0000_s29702"/>
                  </a:ext>
                  <a:ext uri="{FF2B5EF4-FFF2-40B4-BE49-F238E27FC236}">
                    <a16:creationId xmlns:a16="http://schemas.microsoft.com/office/drawing/2014/main" id="{00000000-0008-0000-0B00-00000674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03" name="Option Button 7" hidden="1">
                <a:extLst>
                  <a:ext uri="{63B3BB69-23CF-44E3-9099-C40C66FF867C}">
                    <a14:compatExt spid="_x0000_s29703"/>
                  </a:ext>
                  <a:ext uri="{FF2B5EF4-FFF2-40B4-BE49-F238E27FC236}">
                    <a16:creationId xmlns:a16="http://schemas.microsoft.com/office/drawing/2014/main" id="{00000000-0008-0000-0B00-000007740000}"/>
                  </a:ext>
                </a:extLst>
              </xdr:cNvPr>
              <xdr:cNvSpPr/>
            </xdr:nvSpPr>
            <xdr:spPr bwMode="auto">
              <a:xfrm>
                <a:off x="733425" y="2876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04" name="Option Button 8" hidden="1">
                <a:extLst>
                  <a:ext uri="{63B3BB69-23CF-44E3-9099-C40C66FF867C}">
                    <a14:compatExt spid="_x0000_s29704"/>
                  </a:ext>
                  <a:ext uri="{FF2B5EF4-FFF2-40B4-BE49-F238E27FC236}">
                    <a16:creationId xmlns:a16="http://schemas.microsoft.com/office/drawing/2014/main" id="{00000000-0008-0000-0B00-00000874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B00-000004000000}"/>
                </a:ext>
              </a:extLst>
            </xdr:cNvPr>
            <xdr:cNvGrpSpPr/>
          </xdr:nvGrpSpPr>
          <xdr:grpSpPr>
            <a:xfrm>
              <a:off x="224118" y="3148853"/>
              <a:ext cx="7983070" cy="481853"/>
              <a:chOff x="228600" y="3152781"/>
              <a:chExt cx="7981950" cy="476251"/>
            </a:xfrm>
          </xdr:grpSpPr>
          <xdr:sp macro="" textlink="">
            <xdr:nvSpPr>
              <xdr:cNvPr id="29705" name="Group Box 9" hidden="1">
                <a:extLst>
                  <a:ext uri="{63B3BB69-23CF-44E3-9099-C40C66FF867C}">
                    <a14:compatExt spid="_x0000_s29705"/>
                  </a:ext>
                  <a:ext uri="{FF2B5EF4-FFF2-40B4-BE49-F238E27FC236}">
                    <a16:creationId xmlns:a16="http://schemas.microsoft.com/office/drawing/2014/main" id="{00000000-0008-0000-0B00-000009740000}"/>
                  </a:ext>
                </a:extLst>
              </xdr:cNvPr>
              <xdr:cNvSpPr/>
            </xdr:nvSpPr>
            <xdr:spPr bwMode="auto">
              <a:xfrm>
                <a:off x="228600" y="31527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06" name="Option Button 10" hidden="1">
                <a:extLst>
                  <a:ext uri="{63B3BB69-23CF-44E3-9099-C40C66FF867C}">
                    <a14:compatExt spid="_x0000_s29706"/>
                  </a:ext>
                  <a:ext uri="{FF2B5EF4-FFF2-40B4-BE49-F238E27FC236}">
                    <a16:creationId xmlns:a16="http://schemas.microsoft.com/office/drawing/2014/main" id="{00000000-0008-0000-0B00-00000A74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07" name="Option Button 11" hidden="1">
                <a:extLst>
                  <a:ext uri="{63B3BB69-23CF-44E3-9099-C40C66FF867C}">
                    <a14:compatExt spid="_x0000_s29707"/>
                  </a:ext>
                  <a:ext uri="{FF2B5EF4-FFF2-40B4-BE49-F238E27FC236}">
                    <a16:creationId xmlns:a16="http://schemas.microsoft.com/office/drawing/2014/main" id="{00000000-0008-0000-0B00-00000B740000}"/>
                  </a:ext>
                </a:extLst>
              </xdr:cNvPr>
              <xdr:cNvSpPr/>
            </xdr:nvSpPr>
            <xdr:spPr bwMode="auto">
              <a:xfrm>
                <a:off x="733425" y="3352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08" name="Option Button 12" hidden="1">
                <a:extLst>
                  <a:ext uri="{63B3BB69-23CF-44E3-9099-C40C66FF867C}">
                    <a14:compatExt spid="_x0000_s29708"/>
                  </a:ext>
                  <a:ext uri="{FF2B5EF4-FFF2-40B4-BE49-F238E27FC236}">
                    <a16:creationId xmlns:a16="http://schemas.microsoft.com/office/drawing/2014/main" id="{00000000-0008-0000-0B00-00000C74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B00-000005000000}"/>
                </a:ext>
              </a:extLst>
            </xdr:cNvPr>
            <xdr:cNvGrpSpPr/>
          </xdr:nvGrpSpPr>
          <xdr:grpSpPr>
            <a:xfrm>
              <a:off x="224118" y="3630706"/>
              <a:ext cx="7983070" cy="481853"/>
              <a:chOff x="228600" y="3629031"/>
              <a:chExt cx="7981950" cy="476251"/>
            </a:xfrm>
          </xdr:grpSpPr>
          <xdr:sp macro="" textlink="">
            <xdr:nvSpPr>
              <xdr:cNvPr id="29709" name="Group Box 13" hidden="1">
                <a:extLst>
                  <a:ext uri="{63B3BB69-23CF-44E3-9099-C40C66FF867C}">
                    <a14:compatExt spid="_x0000_s29709"/>
                  </a:ext>
                  <a:ext uri="{FF2B5EF4-FFF2-40B4-BE49-F238E27FC236}">
                    <a16:creationId xmlns:a16="http://schemas.microsoft.com/office/drawing/2014/main" id="{00000000-0008-0000-0B00-00000D740000}"/>
                  </a:ext>
                </a:extLst>
              </xdr:cNvPr>
              <xdr:cNvSpPr/>
            </xdr:nvSpPr>
            <xdr:spPr bwMode="auto">
              <a:xfrm>
                <a:off x="228600" y="36290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10" name="Option Button 14" hidden="1">
                <a:extLst>
                  <a:ext uri="{63B3BB69-23CF-44E3-9099-C40C66FF867C}">
                    <a14:compatExt spid="_x0000_s29710"/>
                  </a:ext>
                  <a:ext uri="{FF2B5EF4-FFF2-40B4-BE49-F238E27FC236}">
                    <a16:creationId xmlns:a16="http://schemas.microsoft.com/office/drawing/2014/main" id="{00000000-0008-0000-0B00-00000E74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11" name="Option Button 15" hidden="1">
                <a:extLst>
                  <a:ext uri="{63B3BB69-23CF-44E3-9099-C40C66FF867C}">
                    <a14:compatExt spid="_x0000_s29711"/>
                  </a:ext>
                  <a:ext uri="{FF2B5EF4-FFF2-40B4-BE49-F238E27FC236}">
                    <a16:creationId xmlns:a16="http://schemas.microsoft.com/office/drawing/2014/main" id="{00000000-0008-0000-0B00-00000F740000}"/>
                  </a:ext>
                </a:extLst>
              </xdr:cNvPr>
              <xdr:cNvSpPr/>
            </xdr:nvSpPr>
            <xdr:spPr bwMode="auto">
              <a:xfrm>
                <a:off x="733425" y="3829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12" name="Option Button 16" hidden="1">
                <a:extLst>
                  <a:ext uri="{63B3BB69-23CF-44E3-9099-C40C66FF867C}">
                    <a14:compatExt spid="_x0000_s29712"/>
                  </a:ext>
                  <a:ext uri="{FF2B5EF4-FFF2-40B4-BE49-F238E27FC236}">
                    <a16:creationId xmlns:a16="http://schemas.microsoft.com/office/drawing/2014/main" id="{00000000-0008-0000-0B00-00001074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B00-000006000000}"/>
                </a:ext>
              </a:extLst>
            </xdr:cNvPr>
            <xdr:cNvGrpSpPr/>
          </xdr:nvGrpSpPr>
          <xdr:grpSpPr>
            <a:xfrm>
              <a:off x="224118" y="9054353"/>
              <a:ext cx="7983070" cy="481853"/>
              <a:chOff x="228600" y="9048766"/>
              <a:chExt cx="7981950" cy="476251"/>
            </a:xfrm>
          </xdr:grpSpPr>
          <xdr:sp macro="" textlink="">
            <xdr:nvSpPr>
              <xdr:cNvPr id="29713" name="Group Box 17" hidden="1">
                <a:extLst>
                  <a:ext uri="{63B3BB69-23CF-44E3-9099-C40C66FF867C}">
                    <a14:compatExt spid="_x0000_s29713"/>
                  </a:ext>
                  <a:ext uri="{FF2B5EF4-FFF2-40B4-BE49-F238E27FC236}">
                    <a16:creationId xmlns:a16="http://schemas.microsoft.com/office/drawing/2014/main" id="{00000000-0008-0000-0B00-000011740000}"/>
                  </a:ext>
                </a:extLst>
              </xdr:cNvPr>
              <xdr:cNvSpPr/>
            </xdr:nvSpPr>
            <xdr:spPr bwMode="auto">
              <a:xfrm>
                <a:off x="228600" y="90487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14" name="Option Button 18" hidden="1">
                <a:extLst>
                  <a:ext uri="{63B3BB69-23CF-44E3-9099-C40C66FF867C}">
                    <a14:compatExt spid="_x0000_s29714"/>
                  </a:ext>
                  <a:ext uri="{FF2B5EF4-FFF2-40B4-BE49-F238E27FC236}">
                    <a16:creationId xmlns:a16="http://schemas.microsoft.com/office/drawing/2014/main" id="{00000000-0008-0000-0B00-00001274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15" name="Option Button 19" hidden="1">
                <a:extLst>
                  <a:ext uri="{63B3BB69-23CF-44E3-9099-C40C66FF867C}">
                    <a14:compatExt spid="_x0000_s29715"/>
                  </a:ext>
                  <a:ext uri="{FF2B5EF4-FFF2-40B4-BE49-F238E27FC236}">
                    <a16:creationId xmlns:a16="http://schemas.microsoft.com/office/drawing/2014/main" id="{00000000-0008-0000-0B00-000013740000}"/>
                  </a:ext>
                </a:extLst>
              </xdr:cNvPr>
              <xdr:cNvSpPr/>
            </xdr:nvSpPr>
            <xdr:spPr bwMode="auto">
              <a:xfrm>
                <a:off x="733425" y="92487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16" name="Option Button 20" hidden="1">
                <a:extLst>
                  <a:ext uri="{63B3BB69-23CF-44E3-9099-C40C66FF867C}">
                    <a14:compatExt spid="_x0000_s29716"/>
                  </a:ext>
                  <a:ext uri="{FF2B5EF4-FFF2-40B4-BE49-F238E27FC236}">
                    <a16:creationId xmlns:a16="http://schemas.microsoft.com/office/drawing/2014/main" id="{00000000-0008-0000-0B00-00001474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B00-000007000000}"/>
                </a:ext>
              </a:extLst>
            </xdr:cNvPr>
            <xdr:cNvGrpSpPr/>
          </xdr:nvGrpSpPr>
          <xdr:grpSpPr>
            <a:xfrm>
              <a:off x="224118" y="9536206"/>
              <a:ext cx="7983070" cy="481853"/>
              <a:chOff x="228600" y="9525017"/>
              <a:chExt cx="7981950" cy="476251"/>
            </a:xfrm>
          </xdr:grpSpPr>
          <xdr:sp macro="" textlink="">
            <xdr:nvSpPr>
              <xdr:cNvPr id="29717" name="Group Box 21" hidden="1">
                <a:extLst>
                  <a:ext uri="{63B3BB69-23CF-44E3-9099-C40C66FF867C}">
                    <a14:compatExt spid="_x0000_s29717"/>
                  </a:ext>
                  <a:ext uri="{FF2B5EF4-FFF2-40B4-BE49-F238E27FC236}">
                    <a16:creationId xmlns:a16="http://schemas.microsoft.com/office/drawing/2014/main" id="{00000000-0008-0000-0B00-000015740000}"/>
                  </a:ext>
                </a:extLst>
              </xdr:cNvPr>
              <xdr:cNvSpPr/>
            </xdr:nvSpPr>
            <xdr:spPr bwMode="auto">
              <a:xfrm>
                <a:off x="228600" y="95250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18" name="Option Button 22" hidden="1">
                <a:extLst>
                  <a:ext uri="{63B3BB69-23CF-44E3-9099-C40C66FF867C}">
                    <a14:compatExt spid="_x0000_s29718"/>
                  </a:ext>
                  <a:ext uri="{FF2B5EF4-FFF2-40B4-BE49-F238E27FC236}">
                    <a16:creationId xmlns:a16="http://schemas.microsoft.com/office/drawing/2014/main" id="{00000000-0008-0000-0B00-00001674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19" name="Option Button 23" hidden="1">
                <a:extLst>
                  <a:ext uri="{63B3BB69-23CF-44E3-9099-C40C66FF867C}">
                    <a14:compatExt spid="_x0000_s29719"/>
                  </a:ext>
                  <a:ext uri="{FF2B5EF4-FFF2-40B4-BE49-F238E27FC236}">
                    <a16:creationId xmlns:a16="http://schemas.microsoft.com/office/drawing/2014/main" id="{00000000-0008-0000-0B00-000017740000}"/>
                  </a:ext>
                </a:extLst>
              </xdr:cNvPr>
              <xdr:cNvSpPr/>
            </xdr:nvSpPr>
            <xdr:spPr bwMode="auto">
              <a:xfrm>
                <a:off x="733425" y="97250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20" name="Option Button 24" hidden="1">
                <a:extLst>
                  <a:ext uri="{63B3BB69-23CF-44E3-9099-C40C66FF867C}">
                    <a14:compatExt spid="_x0000_s29720"/>
                  </a:ext>
                  <a:ext uri="{FF2B5EF4-FFF2-40B4-BE49-F238E27FC236}">
                    <a16:creationId xmlns:a16="http://schemas.microsoft.com/office/drawing/2014/main" id="{00000000-0008-0000-0B00-00001874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B00-000008000000}"/>
                </a:ext>
              </a:extLst>
            </xdr:cNvPr>
            <xdr:cNvGrpSpPr/>
          </xdr:nvGrpSpPr>
          <xdr:grpSpPr>
            <a:xfrm>
              <a:off x="224118" y="10018059"/>
              <a:ext cx="7983070" cy="481853"/>
              <a:chOff x="228600" y="10001267"/>
              <a:chExt cx="7981950" cy="476251"/>
            </a:xfrm>
          </xdr:grpSpPr>
          <xdr:sp macro="" textlink="">
            <xdr:nvSpPr>
              <xdr:cNvPr id="29721" name="Group Box 25" hidden="1">
                <a:extLst>
                  <a:ext uri="{63B3BB69-23CF-44E3-9099-C40C66FF867C}">
                    <a14:compatExt spid="_x0000_s29721"/>
                  </a:ext>
                  <a:ext uri="{FF2B5EF4-FFF2-40B4-BE49-F238E27FC236}">
                    <a16:creationId xmlns:a16="http://schemas.microsoft.com/office/drawing/2014/main" id="{00000000-0008-0000-0B00-000019740000}"/>
                  </a:ext>
                </a:extLst>
              </xdr:cNvPr>
              <xdr:cNvSpPr/>
            </xdr:nvSpPr>
            <xdr:spPr bwMode="auto">
              <a:xfrm>
                <a:off x="228600" y="100012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22" name="Option Button 26" hidden="1">
                <a:extLst>
                  <a:ext uri="{63B3BB69-23CF-44E3-9099-C40C66FF867C}">
                    <a14:compatExt spid="_x0000_s29722"/>
                  </a:ext>
                  <a:ext uri="{FF2B5EF4-FFF2-40B4-BE49-F238E27FC236}">
                    <a16:creationId xmlns:a16="http://schemas.microsoft.com/office/drawing/2014/main" id="{00000000-0008-0000-0B00-00001A74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23" name="Option Button 27" hidden="1">
                <a:extLst>
                  <a:ext uri="{63B3BB69-23CF-44E3-9099-C40C66FF867C}">
                    <a14:compatExt spid="_x0000_s29723"/>
                  </a:ext>
                  <a:ext uri="{FF2B5EF4-FFF2-40B4-BE49-F238E27FC236}">
                    <a16:creationId xmlns:a16="http://schemas.microsoft.com/office/drawing/2014/main" id="{00000000-0008-0000-0B00-00001B740000}"/>
                  </a:ext>
                </a:extLst>
              </xdr:cNvPr>
              <xdr:cNvSpPr/>
            </xdr:nvSpPr>
            <xdr:spPr bwMode="auto">
              <a:xfrm>
                <a:off x="733425" y="102012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24" name="Option Button 28" hidden="1">
                <a:extLst>
                  <a:ext uri="{63B3BB69-23CF-44E3-9099-C40C66FF867C}">
                    <a14:compatExt spid="_x0000_s29724"/>
                  </a:ext>
                  <a:ext uri="{FF2B5EF4-FFF2-40B4-BE49-F238E27FC236}">
                    <a16:creationId xmlns:a16="http://schemas.microsoft.com/office/drawing/2014/main" id="{00000000-0008-0000-0B00-00001C74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B00-000009000000}"/>
                </a:ext>
              </a:extLst>
            </xdr:cNvPr>
            <xdr:cNvGrpSpPr/>
          </xdr:nvGrpSpPr>
          <xdr:grpSpPr>
            <a:xfrm>
              <a:off x="224118" y="11317941"/>
              <a:ext cx="7983070" cy="481853"/>
              <a:chOff x="228600" y="11296670"/>
              <a:chExt cx="7981950" cy="476251"/>
            </a:xfrm>
          </xdr:grpSpPr>
          <xdr:sp macro="" textlink="">
            <xdr:nvSpPr>
              <xdr:cNvPr id="29725" name="Group Box 29" hidden="1">
                <a:extLst>
                  <a:ext uri="{63B3BB69-23CF-44E3-9099-C40C66FF867C}">
                    <a14:compatExt spid="_x0000_s29725"/>
                  </a:ext>
                  <a:ext uri="{FF2B5EF4-FFF2-40B4-BE49-F238E27FC236}">
                    <a16:creationId xmlns:a16="http://schemas.microsoft.com/office/drawing/2014/main" id="{00000000-0008-0000-0B00-00001D740000}"/>
                  </a:ext>
                </a:extLst>
              </xdr:cNvPr>
              <xdr:cNvSpPr/>
            </xdr:nvSpPr>
            <xdr:spPr bwMode="auto">
              <a:xfrm>
                <a:off x="228600" y="1129667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26" name="Option Button 30" hidden="1">
                <a:extLst>
                  <a:ext uri="{63B3BB69-23CF-44E3-9099-C40C66FF867C}">
                    <a14:compatExt spid="_x0000_s29726"/>
                  </a:ext>
                  <a:ext uri="{FF2B5EF4-FFF2-40B4-BE49-F238E27FC236}">
                    <a16:creationId xmlns:a16="http://schemas.microsoft.com/office/drawing/2014/main" id="{00000000-0008-0000-0B00-00001E74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27" name="Option Button 31" hidden="1">
                <a:extLst>
                  <a:ext uri="{63B3BB69-23CF-44E3-9099-C40C66FF867C}">
                    <a14:compatExt spid="_x0000_s29727"/>
                  </a:ext>
                  <a:ext uri="{FF2B5EF4-FFF2-40B4-BE49-F238E27FC236}">
                    <a16:creationId xmlns:a16="http://schemas.microsoft.com/office/drawing/2014/main" id="{00000000-0008-0000-0B00-00001F740000}"/>
                  </a:ext>
                </a:extLst>
              </xdr:cNvPr>
              <xdr:cNvSpPr/>
            </xdr:nvSpPr>
            <xdr:spPr bwMode="auto">
              <a:xfrm>
                <a:off x="733425" y="11496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28" name="Option Button 32" hidden="1">
                <a:extLst>
                  <a:ext uri="{63B3BB69-23CF-44E3-9099-C40C66FF867C}">
                    <a14:compatExt spid="_x0000_s29728"/>
                  </a:ext>
                  <a:ext uri="{FF2B5EF4-FFF2-40B4-BE49-F238E27FC236}">
                    <a16:creationId xmlns:a16="http://schemas.microsoft.com/office/drawing/2014/main" id="{00000000-0008-0000-0B00-00002074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B00-00000A000000}"/>
                </a:ext>
              </a:extLst>
            </xdr:cNvPr>
            <xdr:cNvGrpSpPr/>
          </xdr:nvGrpSpPr>
          <xdr:grpSpPr>
            <a:xfrm>
              <a:off x="224118" y="11799794"/>
              <a:ext cx="7983070" cy="481853"/>
              <a:chOff x="228600" y="11772921"/>
              <a:chExt cx="7981950" cy="476251"/>
            </a:xfrm>
          </xdr:grpSpPr>
          <xdr:sp macro="" textlink="">
            <xdr:nvSpPr>
              <xdr:cNvPr id="29729" name="Group Box 33" hidden="1">
                <a:extLst>
                  <a:ext uri="{63B3BB69-23CF-44E3-9099-C40C66FF867C}">
                    <a14:compatExt spid="_x0000_s29729"/>
                  </a:ext>
                  <a:ext uri="{FF2B5EF4-FFF2-40B4-BE49-F238E27FC236}">
                    <a16:creationId xmlns:a16="http://schemas.microsoft.com/office/drawing/2014/main" id="{00000000-0008-0000-0B00-000021740000}"/>
                  </a:ext>
                </a:extLst>
              </xdr:cNvPr>
              <xdr:cNvSpPr/>
            </xdr:nvSpPr>
            <xdr:spPr bwMode="auto">
              <a:xfrm>
                <a:off x="228600" y="117729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30" name="Option Button 34" hidden="1">
                <a:extLst>
                  <a:ext uri="{63B3BB69-23CF-44E3-9099-C40C66FF867C}">
                    <a14:compatExt spid="_x0000_s29730"/>
                  </a:ext>
                  <a:ext uri="{FF2B5EF4-FFF2-40B4-BE49-F238E27FC236}">
                    <a16:creationId xmlns:a16="http://schemas.microsoft.com/office/drawing/2014/main" id="{00000000-0008-0000-0B00-00002274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31" name="Option Button 35" hidden="1">
                <a:extLst>
                  <a:ext uri="{63B3BB69-23CF-44E3-9099-C40C66FF867C}">
                    <a14:compatExt spid="_x0000_s29731"/>
                  </a:ext>
                  <a:ext uri="{FF2B5EF4-FFF2-40B4-BE49-F238E27FC236}">
                    <a16:creationId xmlns:a16="http://schemas.microsoft.com/office/drawing/2014/main" id="{00000000-0008-0000-0B00-000023740000}"/>
                  </a:ext>
                </a:extLst>
              </xdr:cNvPr>
              <xdr:cNvSpPr/>
            </xdr:nvSpPr>
            <xdr:spPr bwMode="auto">
              <a:xfrm>
                <a:off x="733425" y="11972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32" name="Option Button 36" hidden="1">
                <a:extLst>
                  <a:ext uri="{63B3BB69-23CF-44E3-9099-C40C66FF867C}">
                    <a14:compatExt spid="_x0000_s29732"/>
                  </a:ext>
                  <a:ext uri="{FF2B5EF4-FFF2-40B4-BE49-F238E27FC236}">
                    <a16:creationId xmlns:a16="http://schemas.microsoft.com/office/drawing/2014/main" id="{00000000-0008-0000-0B00-00002474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B00-00000B000000}"/>
                </a:ext>
              </a:extLst>
            </xdr:cNvPr>
            <xdr:cNvGrpSpPr/>
          </xdr:nvGrpSpPr>
          <xdr:grpSpPr>
            <a:xfrm>
              <a:off x="224118" y="12281647"/>
              <a:ext cx="7983070" cy="481853"/>
              <a:chOff x="228600" y="12249171"/>
              <a:chExt cx="7981950" cy="476251"/>
            </a:xfrm>
          </xdr:grpSpPr>
          <xdr:sp macro="" textlink="">
            <xdr:nvSpPr>
              <xdr:cNvPr id="29733" name="Group Box 37" hidden="1">
                <a:extLst>
                  <a:ext uri="{63B3BB69-23CF-44E3-9099-C40C66FF867C}">
                    <a14:compatExt spid="_x0000_s29733"/>
                  </a:ext>
                  <a:ext uri="{FF2B5EF4-FFF2-40B4-BE49-F238E27FC236}">
                    <a16:creationId xmlns:a16="http://schemas.microsoft.com/office/drawing/2014/main" id="{00000000-0008-0000-0B00-000025740000}"/>
                  </a:ext>
                </a:extLst>
              </xdr:cNvPr>
              <xdr:cNvSpPr/>
            </xdr:nvSpPr>
            <xdr:spPr bwMode="auto">
              <a:xfrm>
                <a:off x="228600" y="122491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34" name="Option Button 38" hidden="1">
                <a:extLst>
                  <a:ext uri="{63B3BB69-23CF-44E3-9099-C40C66FF867C}">
                    <a14:compatExt spid="_x0000_s29734"/>
                  </a:ext>
                  <a:ext uri="{FF2B5EF4-FFF2-40B4-BE49-F238E27FC236}">
                    <a16:creationId xmlns:a16="http://schemas.microsoft.com/office/drawing/2014/main" id="{00000000-0008-0000-0B00-00002674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35" name="Option Button 39" hidden="1">
                <a:extLst>
                  <a:ext uri="{63B3BB69-23CF-44E3-9099-C40C66FF867C}">
                    <a14:compatExt spid="_x0000_s29735"/>
                  </a:ext>
                  <a:ext uri="{FF2B5EF4-FFF2-40B4-BE49-F238E27FC236}">
                    <a16:creationId xmlns:a16="http://schemas.microsoft.com/office/drawing/2014/main" id="{00000000-0008-0000-0B00-000027740000}"/>
                  </a:ext>
                </a:extLst>
              </xdr:cNvPr>
              <xdr:cNvSpPr/>
            </xdr:nvSpPr>
            <xdr:spPr bwMode="auto">
              <a:xfrm>
                <a:off x="733425" y="12449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36" name="Option Button 40" hidden="1">
                <a:extLst>
                  <a:ext uri="{63B3BB69-23CF-44E3-9099-C40C66FF867C}">
                    <a14:compatExt spid="_x0000_s29736"/>
                  </a:ext>
                  <a:ext uri="{FF2B5EF4-FFF2-40B4-BE49-F238E27FC236}">
                    <a16:creationId xmlns:a16="http://schemas.microsoft.com/office/drawing/2014/main" id="{00000000-0008-0000-0B00-00002874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B00-00000C000000}"/>
                </a:ext>
              </a:extLst>
            </xdr:cNvPr>
            <xdr:cNvGrpSpPr/>
          </xdr:nvGrpSpPr>
          <xdr:grpSpPr>
            <a:xfrm>
              <a:off x="224118" y="12763500"/>
              <a:ext cx="7983070" cy="481853"/>
              <a:chOff x="228600" y="12725422"/>
              <a:chExt cx="7981950" cy="476251"/>
            </a:xfrm>
          </xdr:grpSpPr>
          <xdr:sp macro="" textlink="">
            <xdr:nvSpPr>
              <xdr:cNvPr id="29737" name="Group Box 41" hidden="1">
                <a:extLst>
                  <a:ext uri="{63B3BB69-23CF-44E3-9099-C40C66FF867C}">
                    <a14:compatExt spid="_x0000_s29737"/>
                  </a:ext>
                  <a:ext uri="{FF2B5EF4-FFF2-40B4-BE49-F238E27FC236}">
                    <a16:creationId xmlns:a16="http://schemas.microsoft.com/office/drawing/2014/main" id="{00000000-0008-0000-0B00-000029740000}"/>
                  </a:ext>
                </a:extLst>
              </xdr:cNvPr>
              <xdr:cNvSpPr/>
            </xdr:nvSpPr>
            <xdr:spPr bwMode="auto">
              <a:xfrm>
                <a:off x="228600" y="127254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38" name="Option Button 42" hidden="1">
                <a:extLst>
                  <a:ext uri="{63B3BB69-23CF-44E3-9099-C40C66FF867C}">
                    <a14:compatExt spid="_x0000_s29738"/>
                  </a:ext>
                  <a:ext uri="{FF2B5EF4-FFF2-40B4-BE49-F238E27FC236}">
                    <a16:creationId xmlns:a16="http://schemas.microsoft.com/office/drawing/2014/main" id="{00000000-0008-0000-0B00-00002A74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39" name="Option Button 43" hidden="1">
                <a:extLst>
                  <a:ext uri="{63B3BB69-23CF-44E3-9099-C40C66FF867C}">
                    <a14:compatExt spid="_x0000_s29739"/>
                  </a:ext>
                  <a:ext uri="{FF2B5EF4-FFF2-40B4-BE49-F238E27FC236}">
                    <a16:creationId xmlns:a16="http://schemas.microsoft.com/office/drawing/2014/main" id="{00000000-0008-0000-0B00-00002B740000}"/>
                  </a:ext>
                </a:extLst>
              </xdr:cNvPr>
              <xdr:cNvSpPr/>
            </xdr:nvSpPr>
            <xdr:spPr bwMode="auto">
              <a:xfrm>
                <a:off x="733425" y="12925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40" name="Option Button 44" hidden="1">
                <a:extLst>
                  <a:ext uri="{63B3BB69-23CF-44E3-9099-C40C66FF867C}">
                    <a14:compatExt spid="_x0000_s29740"/>
                  </a:ext>
                  <a:ext uri="{FF2B5EF4-FFF2-40B4-BE49-F238E27FC236}">
                    <a16:creationId xmlns:a16="http://schemas.microsoft.com/office/drawing/2014/main" id="{00000000-0008-0000-0B00-00002C74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B00-00000D000000}"/>
                </a:ext>
              </a:extLst>
            </xdr:cNvPr>
            <xdr:cNvGrpSpPr/>
          </xdr:nvGrpSpPr>
          <xdr:grpSpPr>
            <a:xfrm>
              <a:off x="224118" y="18187147"/>
              <a:ext cx="7983070" cy="481853"/>
              <a:chOff x="228600" y="18145157"/>
              <a:chExt cx="7981950" cy="476251"/>
            </a:xfrm>
          </xdr:grpSpPr>
          <xdr:sp macro="" textlink="">
            <xdr:nvSpPr>
              <xdr:cNvPr id="29741" name="Group Box 45" hidden="1">
                <a:extLst>
                  <a:ext uri="{63B3BB69-23CF-44E3-9099-C40C66FF867C}">
                    <a14:compatExt spid="_x0000_s29741"/>
                  </a:ext>
                  <a:ext uri="{FF2B5EF4-FFF2-40B4-BE49-F238E27FC236}">
                    <a16:creationId xmlns:a16="http://schemas.microsoft.com/office/drawing/2014/main" id="{00000000-0008-0000-0B00-00002D740000}"/>
                  </a:ext>
                </a:extLst>
              </xdr:cNvPr>
              <xdr:cNvSpPr/>
            </xdr:nvSpPr>
            <xdr:spPr bwMode="auto">
              <a:xfrm>
                <a:off x="228600" y="181451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42" name="Option Button 46" hidden="1">
                <a:extLst>
                  <a:ext uri="{63B3BB69-23CF-44E3-9099-C40C66FF867C}">
                    <a14:compatExt spid="_x0000_s29742"/>
                  </a:ext>
                  <a:ext uri="{FF2B5EF4-FFF2-40B4-BE49-F238E27FC236}">
                    <a16:creationId xmlns:a16="http://schemas.microsoft.com/office/drawing/2014/main" id="{00000000-0008-0000-0B00-00002E74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43" name="Option Button 47" hidden="1">
                <a:extLst>
                  <a:ext uri="{63B3BB69-23CF-44E3-9099-C40C66FF867C}">
                    <a14:compatExt spid="_x0000_s29743"/>
                  </a:ext>
                  <a:ext uri="{FF2B5EF4-FFF2-40B4-BE49-F238E27FC236}">
                    <a16:creationId xmlns:a16="http://schemas.microsoft.com/office/drawing/2014/main" id="{00000000-0008-0000-0B00-00002F740000}"/>
                  </a:ext>
                </a:extLst>
              </xdr:cNvPr>
              <xdr:cNvSpPr/>
            </xdr:nvSpPr>
            <xdr:spPr bwMode="auto">
              <a:xfrm>
                <a:off x="733425" y="183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44" name="Option Button 48" hidden="1">
                <a:extLst>
                  <a:ext uri="{63B3BB69-23CF-44E3-9099-C40C66FF867C}">
                    <a14:compatExt spid="_x0000_s29744"/>
                  </a:ext>
                  <a:ext uri="{FF2B5EF4-FFF2-40B4-BE49-F238E27FC236}">
                    <a16:creationId xmlns:a16="http://schemas.microsoft.com/office/drawing/2014/main" id="{00000000-0008-0000-0B00-00003074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B00-00000E000000}"/>
                </a:ext>
              </a:extLst>
            </xdr:cNvPr>
            <xdr:cNvGrpSpPr/>
          </xdr:nvGrpSpPr>
          <xdr:grpSpPr>
            <a:xfrm>
              <a:off x="224118" y="18669000"/>
              <a:ext cx="7983070" cy="481853"/>
              <a:chOff x="228600" y="18621407"/>
              <a:chExt cx="7981950" cy="476251"/>
            </a:xfrm>
          </xdr:grpSpPr>
          <xdr:sp macro="" textlink="">
            <xdr:nvSpPr>
              <xdr:cNvPr id="29745" name="Group Box 49" hidden="1">
                <a:extLst>
                  <a:ext uri="{63B3BB69-23CF-44E3-9099-C40C66FF867C}">
                    <a14:compatExt spid="_x0000_s29745"/>
                  </a:ext>
                  <a:ext uri="{FF2B5EF4-FFF2-40B4-BE49-F238E27FC236}">
                    <a16:creationId xmlns:a16="http://schemas.microsoft.com/office/drawing/2014/main" id="{00000000-0008-0000-0B00-000031740000}"/>
                  </a:ext>
                </a:extLst>
              </xdr:cNvPr>
              <xdr:cNvSpPr/>
            </xdr:nvSpPr>
            <xdr:spPr bwMode="auto">
              <a:xfrm>
                <a:off x="228600" y="186214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46" name="Option Button 50" hidden="1">
                <a:extLst>
                  <a:ext uri="{63B3BB69-23CF-44E3-9099-C40C66FF867C}">
                    <a14:compatExt spid="_x0000_s29746"/>
                  </a:ext>
                  <a:ext uri="{FF2B5EF4-FFF2-40B4-BE49-F238E27FC236}">
                    <a16:creationId xmlns:a16="http://schemas.microsoft.com/office/drawing/2014/main" id="{00000000-0008-0000-0B00-00003274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47" name="Option Button 51" hidden="1">
                <a:extLst>
                  <a:ext uri="{63B3BB69-23CF-44E3-9099-C40C66FF867C}">
                    <a14:compatExt spid="_x0000_s29747"/>
                  </a:ext>
                  <a:ext uri="{FF2B5EF4-FFF2-40B4-BE49-F238E27FC236}">
                    <a16:creationId xmlns:a16="http://schemas.microsoft.com/office/drawing/2014/main" id="{00000000-0008-0000-0B00-000033740000}"/>
                  </a:ext>
                </a:extLst>
              </xdr:cNvPr>
              <xdr:cNvSpPr/>
            </xdr:nvSpPr>
            <xdr:spPr bwMode="auto">
              <a:xfrm>
                <a:off x="733425" y="1882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48" name="Option Button 52" hidden="1">
                <a:extLst>
                  <a:ext uri="{63B3BB69-23CF-44E3-9099-C40C66FF867C}">
                    <a14:compatExt spid="_x0000_s29748"/>
                  </a:ext>
                  <a:ext uri="{FF2B5EF4-FFF2-40B4-BE49-F238E27FC236}">
                    <a16:creationId xmlns:a16="http://schemas.microsoft.com/office/drawing/2014/main" id="{00000000-0008-0000-0B00-00003474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B00-00000F000000}"/>
                </a:ext>
              </a:extLst>
            </xdr:cNvPr>
            <xdr:cNvGrpSpPr/>
          </xdr:nvGrpSpPr>
          <xdr:grpSpPr>
            <a:xfrm>
              <a:off x="224118" y="19150853"/>
              <a:ext cx="7983070" cy="481853"/>
              <a:chOff x="228600" y="19097658"/>
              <a:chExt cx="7981950" cy="476251"/>
            </a:xfrm>
          </xdr:grpSpPr>
          <xdr:sp macro="" textlink="">
            <xdr:nvSpPr>
              <xdr:cNvPr id="29749" name="Group Box 53" hidden="1">
                <a:extLst>
                  <a:ext uri="{63B3BB69-23CF-44E3-9099-C40C66FF867C}">
                    <a14:compatExt spid="_x0000_s29749"/>
                  </a:ext>
                  <a:ext uri="{FF2B5EF4-FFF2-40B4-BE49-F238E27FC236}">
                    <a16:creationId xmlns:a16="http://schemas.microsoft.com/office/drawing/2014/main" id="{00000000-0008-0000-0B00-000035740000}"/>
                  </a:ext>
                </a:extLst>
              </xdr:cNvPr>
              <xdr:cNvSpPr/>
            </xdr:nvSpPr>
            <xdr:spPr bwMode="auto">
              <a:xfrm>
                <a:off x="228600" y="190976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50" name="Option Button 54" hidden="1">
                <a:extLst>
                  <a:ext uri="{63B3BB69-23CF-44E3-9099-C40C66FF867C}">
                    <a14:compatExt spid="_x0000_s29750"/>
                  </a:ext>
                  <a:ext uri="{FF2B5EF4-FFF2-40B4-BE49-F238E27FC236}">
                    <a16:creationId xmlns:a16="http://schemas.microsoft.com/office/drawing/2014/main" id="{00000000-0008-0000-0B00-00003674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51" name="Option Button 55" hidden="1">
                <a:extLst>
                  <a:ext uri="{63B3BB69-23CF-44E3-9099-C40C66FF867C}">
                    <a14:compatExt spid="_x0000_s29751"/>
                  </a:ext>
                  <a:ext uri="{FF2B5EF4-FFF2-40B4-BE49-F238E27FC236}">
                    <a16:creationId xmlns:a16="http://schemas.microsoft.com/office/drawing/2014/main" id="{00000000-0008-0000-0B00-000037740000}"/>
                  </a:ext>
                </a:extLst>
              </xdr:cNvPr>
              <xdr:cNvSpPr/>
            </xdr:nvSpPr>
            <xdr:spPr bwMode="auto">
              <a:xfrm>
                <a:off x="733425" y="1929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52" name="Option Button 56" hidden="1">
                <a:extLst>
                  <a:ext uri="{63B3BB69-23CF-44E3-9099-C40C66FF867C}">
                    <a14:compatExt spid="_x0000_s29752"/>
                  </a:ext>
                  <a:ext uri="{FF2B5EF4-FFF2-40B4-BE49-F238E27FC236}">
                    <a16:creationId xmlns:a16="http://schemas.microsoft.com/office/drawing/2014/main" id="{00000000-0008-0000-0B00-00003874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B00-000010000000}"/>
                </a:ext>
              </a:extLst>
            </xdr:cNvPr>
            <xdr:cNvGrpSpPr/>
          </xdr:nvGrpSpPr>
          <xdr:grpSpPr>
            <a:xfrm>
              <a:off x="224118" y="20450735"/>
              <a:ext cx="7983070" cy="481853"/>
              <a:chOff x="228600" y="20393060"/>
              <a:chExt cx="7981950" cy="476251"/>
            </a:xfrm>
          </xdr:grpSpPr>
          <xdr:sp macro="" textlink="">
            <xdr:nvSpPr>
              <xdr:cNvPr id="29753" name="Group Box 57" hidden="1">
                <a:extLst>
                  <a:ext uri="{63B3BB69-23CF-44E3-9099-C40C66FF867C}">
                    <a14:compatExt spid="_x0000_s29753"/>
                  </a:ext>
                  <a:ext uri="{FF2B5EF4-FFF2-40B4-BE49-F238E27FC236}">
                    <a16:creationId xmlns:a16="http://schemas.microsoft.com/office/drawing/2014/main" id="{00000000-0008-0000-0B00-000039740000}"/>
                  </a:ext>
                </a:extLst>
              </xdr:cNvPr>
              <xdr:cNvSpPr/>
            </xdr:nvSpPr>
            <xdr:spPr bwMode="auto">
              <a:xfrm>
                <a:off x="228600" y="203930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54" name="Option Button 58" hidden="1">
                <a:extLst>
                  <a:ext uri="{63B3BB69-23CF-44E3-9099-C40C66FF867C}">
                    <a14:compatExt spid="_x0000_s29754"/>
                  </a:ext>
                  <a:ext uri="{FF2B5EF4-FFF2-40B4-BE49-F238E27FC236}">
                    <a16:creationId xmlns:a16="http://schemas.microsoft.com/office/drawing/2014/main" id="{00000000-0008-0000-0B00-00003A74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55" name="Option Button 59" hidden="1">
                <a:extLst>
                  <a:ext uri="{63B3BB69-23CF-44E3-9099-C40C66FF867C}">
                    <a14:compatExt spid="_x0000_s29755"/>
                  </a:ext>
                  <a:ext uri="{FF2B5EF4-FFF2-40B4-BE49-F238E27FC236}">
                    <a16:creationId xmlns:a16="http://schemas.microsoft.com/office/drawing/2014/main" id="{00000000-0008-0000-0B00-00003B740000}"/>
                  </a:ext>
                </a:extLst>
              </xdr:cNvPr>
              <xdr:cNvSpPr/>
            </xdr:nvSpPr>
            <xdr:spPr bwMode="auto">
              <a:xfrm>
                <a:off x="733425" y="20593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56" name="Option Button 60" hidden="1">
                <a:extLst>
                  <a:ext uri="{63B3BB69-23CF-44E3-9099-C40C66FF867C}">
                    <a14:compatExt spid="_x0000_s29756"/>
                  </a:ext>
                  <a:ext uri="{FF2B5EF4-FFF2-40B4-BE49-F238E27FC236}">
                    <a16:creationId xmlns:a16="http://schemas.microsoft.com/office/drawing/2014/main" id="{00000000-0008-0000-0B00-00003C74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B00-000011000000}"/>
                </a:ext>
              </a:extLst>
            </xdr:cNvPr>
            <xdr:cNvGrpSpPr/>
          </xdr:nvGrpSpPr>
          <xdr:grpSpPr>
            <a:xfrm>
              <a:off x="224118" y="20932588"/>
              <a:ext cx="7983070" cy="481853"/>
              <a:chOff x="228600" y="20869310"/>
              <a:chExt cx="7981950" cy="476251"/>
            </a:xfrm>
          </xdr:grpSpPr>
          <xdr:sp macro="" textlink="">
            <xdr:nvSpPr>
              <xdr:cNvPr id="29757" name="Group Box 61" hidden="1">
                <a:extLst>
                  <a:ext uri="{63B3BB69-23CF-44E3-9099-C40C66FF867C}">
                    <a14:compatExt spid="_x0000_s29757"/>
                  </a:ext>
                  <a:ext uri="{FF2B5EF4-FFF2-40B4-BE49-F238E27FC236}">
                    <a16:creationId xmlns:a16="http://schemas.microsoft.com/office/drawing/2014/main" id="{00000000-0008-0000-0B00-00003D740000}"/>
                  </a:ext>
                </a:extLst>
              </xdr:cNvPr>
              <xdr:cNvSpPr/>
            </xdr:nvSpPr>
            <xdr:spPr bwMode="auto">
              <a:xfrm>
                <a:off x="228600" y="208693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58" name="Option Button 62" hidden="1">
                <a:extLst>
                  <a:ext uri="{63B3BB69-23CF-44E3-9099-C40C66FF867C}">
                    <a14:compatExt spid="_x0000_s29758"/>
                  </a:ext>
                  <a:ext uri="{FF2B5EF4-FFF2-40B4-BE49-F238E27FC236}">
                    <a16:creationId xmlns:a16="http://schemas.microsoft.com/office/drawing/2014/main" id="{00000000-0008-0000-0B00-00003E74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59" name="Option Button 63" hidden="1">
                <a:extLst>
                  <a:ext uri="{63B3BB69-23CF-44E3-9099-C40C66FF867C}">
                    <a14:compatExt spid="_x0000_s29759"/>
                  </a:ext>
                  <a:ext uri="{FF2B5EF4-FFF2-40B4-BE49-F238E27FC236}">
                    <a16:creationId xmlns:a16="http://schemas.microsoft.com/office/drawing/2014/main" id="{00000000-0008-0000-0B00-00003F740000}"/>
                  </a:ext>
                </a:extLst>
              </xdr:cNvPr>
              <xdr:cNvSpPr/>
            </xdr:nvSpPr>
            <xdr:spPr bwMode="auto">
              <a:xfrm>
                <a:off x="733425" y="2106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60" name="Option Button 64" hidden="1">
                <a:extLst>
                  <a:ext uri="{63B3BB69-23CF-44E3-9099-C40C66FF867C}">
                    <a14:compatExt spid="_x0000_s29760"/>
                  </a:ext>
                  <a:ext uri="{FF2B5EF4-FFF2-40B4-BE49-F238E27FC236}">
                    <a16:creationId xmlns:a16="http://schemas.microsoft.com/office/drawing/2014/main" id="{00000000-0008-0000-0B00-00004074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B00-000012000000}"/>
                </a:ext>
              </a:extLst>
            </xdr:cNvPr>
            <xdr:cNvGrpSpPr/>
          </xdr:nvGrpSpPr>
          <xdr:grpSpPr>
            <a:xfrm>
              <a:off x="224118" y="21414441"/>
              <a:ext cx="7983070" cy="481853"/>
              <a:chOff x="228600" y="21345561"/>
              <a:chExt cx="7981950" cy="476251"/>
            </a:xfrm>
          </xdr:grpSpPr>
          <xdr:sp macro="" textlink="">
            <xdr:nvSpPr>
              <xdr:cNvPr id="29761" name="Group Box 65" hidden="1">
                <a:extLst>
                  <a:ext uri="{63B3BB69-23CF-44E3-9099-C40C66FF867C}">
                    <a14:compatExt spid="_x0000_s29761"/>
                  </a:ext>
                  <a:ext uri="{FF2B5EF4-FFF2-40B4-BE49-F238E27FC236}">
                    <a16:creationId xmlns:a16="http://schemas.microsoft.com/office/drawing/2014/main" id="{00000000-0008-0000-0B00-000041740000}"/>
                  </a:ext>
                </a:extLst>
              </xdr:cNvPr>
              <xdr:cNvSpPr/>
            </xdr:nvSpPr>
            <xdr:spPr bwMode="auto">
              <a:xfrm>
                <a:off x="228600" y="213455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62" name="Option Button 66" hidden="1">
                <a:extLst>
                  <a:ext uri="{63B3BB69-23CF-44E3-9099-C40C66FF867C}">
                    <a14:compatExt spid="_x0000_s29762"/>
                  </a:ext>
                  <a:ext uri="{FF2B5EF4-FFF2-40B4-BE49-F238E27FC236}">
                    <a16:creationId xmlns:a16="http://schemas.microsoft.com/office/drawing/2014/main" id="{00000000-0008-0000-0B00-00004274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63" name="Option Button 67" hidden="1">
                <a:extLst>
                  <a:ext uri="{63B3BB69-23CF-44E3-9099-C40C66FF867C}">
                    <a14:compatExt spid="_x0000_s29763"/>
                  </a:ext>
                  <a:ext uri="{FF2B5EF4-FFF2-40B4-BE49-F238E27FC236}">
                    <a16:creationId xmlns:a16="http://schemas.microsoft.com/office/drawing/2014/main" id="{00000000-0008-0000-0B00-000043740000}"/>
                  </a:ext>
                </a:extLst>
              </xdr:cNvPr>
              <xdr:cNvSpPr/>
            </xdr:nvSpPr>
            <xdr:spPr bwMode="auto">
              <a:xfrm>
                <a:off x="733425" y="2154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64" name="Option Button 68" hidden="1">
                <a:extLst>
                  <a:ext uri="{63B3BB69-23CF-44E3-9099-C40C66FF867C}">
                    <a14:compatExt spid="_x0000_s29764"/>
                  </a:ext>
                  <a:ext uri="{FF2B5EF4-FFF2-40B4-BE49-F238E27FC236}">
                    <a16:creationId xmlns:a16="http://schemas.microsoft.com/office/drawing/2014/main" id="{00000000-0008-0000-0B00-00004474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0</xdr:rowOff>
        </xdr:from>
        <xdr:to>
          <xdr:col>5</xdr:col>
          <xdr:colOff>800100</xdr:colOff>
          <xdr:row>60</xdr:row>
          <xdr:rowOff>0</xdr:rowOff>
        </xdr:to>
        <xdr:grpSp>
          <xdr:nvGrpSpPr>
            <xdr:cNvPr id="19" name="グループ化 18">
              <a:extLst>
                <a:ext uri="{FF2B5EF4-FFF2-40B4-BE49-F238E27FC236}">
                  <a16:creationId xmlns:a16="http://schemas.microsoft.com/office/drawing/2014/main" id="{00000000-0008-0000-0B00-000013000000}"/>
                </a:ext>
              </a:extLst>
            </xdr:cNvPr>
            <xdr:cNvGrpSpPr/>
          </xdr:nvGrpSpPr>
          <xdr:grpSpPr>
            <a:xfrm>
              <a:off x="224118" y="22714324"/>
              <a:ext cx="7983070" cy="481852"/>
              <a:chOff x="228600" y="22640917"/>
              <a:chExt cx="7981950" cy="476250"/>
            </a:xfrm>
          </xdr:grpSpPr>
          <xdr:sp macro="" textlink="">
            <xdr:nvSpPr>
              <xdr:cNvPr id="29765" name="Group Box 69" hidden="1">
                <a:extLst>
                  <a:ext uri="{63B3BB69-23CF-44E3-9099-C40C66FF867C}">
                    <a14:compatExt spid="_x0000_s29765"/>
                  </a:ext>
                  <a:ext uri="{FF2B5EF4-FFF2-40B4-BE49-F238E27FC236}">
                    <a16:creationId xmlns:a16="http://schemas.microsoft.com/office/drawing/2014/main" id="{00000000-0008-0000-0B00-000045740000}"/>
                  </a:ext>
                </a:extLst>
              </xdr:cNvPr>
              <xdr:cNvSpPr/>
            </xdr:nvSpPr>
            <xdr:spPr bwMode="auto">
              <a:xfrm>
                <a:off x="228600" y="22640917"/>
                <a:ext cx="7981950" cy="476250"/>
              </a:xfrm>
              <a:prstGeom prst="rect">
                <a:avLst/>
              </a:prstGeom>
              <a:noFill/>
              <a:ln w="9525">
                <a:miter lim="800000"/>
                <a:headEnd/>
                <a:tailEnd/>
              </a:ln>
              <a:extLst>
                <a:ext uri="{909E8E84-426E-40DD-AFC4-6F175D3DCCD1}">
                  <a14:hiddenFill>
                    <a:noFill/>
                  </a14:hiddenFill>
                </a:ext>
              </a:extLst>
            </xdr:spPr>
          </xdr:sp>
          <xdr:sp macro="" textlink="">
            <xdr:nvSpPr>
              <xdr:cNvPr id="29766" name="Option Button 70" hidden="1">
                <a:extLst>
                  <a:ext uri="{63B3BB69-23CF-44E3-9099-C40C66FF867C}">
                    <a14:compatExt spid="_x0000_s29766"/>
                  </a:ext>
                  <a:ext uri="{FF2B5EF4-FFF2-40B4-BE49-F238E27FC236}">
                    <a16:creationId xmlns:a16="http://schemas.microsoft.com/office/drawing/2014/main" id="{00000000-0008-0000-0B00-000046740000}"/>
                  </a:ext>
                </a:extLst>
              </xdr:cNvPr>
              <xdr:cNvSpPr/>
            </xdr:nvSpPr>
            <xdr:spPr bwMode="auto">
              <a:xfrm>
                <a:off x="7429500" y="22840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67" name="Option Button 71" hidden="1">
                <a:extLst>
                  <a:ext uri="{63B3BB69-23CF-44E3-9099-C40C66FF867C}">
                    <a14:compatExt spid="_x0000_s29767"/>
                  </a:ext>
                  <a:ext uri="{FF2B5EF4-FFF2-40B4-BE49-F238E27FC236}">
                    <a16:creationId xmlns:a16="http://schemas.microsoft.com/office/drawing/2014/main" id="{00000000-0008-0000-0B00-000047740000}"/>
                  </a:ext>
                </a:extLst>
              </xdr:cNvPr>
              <xdr:cNvSpPr/>
            </xdr:nvSpPr>
            <xdr:spPr bwMode="auto">
              <a:xfrm>
                <a:off x="733425" y="22840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68" name="Option Button 72" hidden="1">
                <a:extLst>
                  <a:ext uri="{63B3BB69-23CF-44E3-9099-C40C66FF867C}">
                    <a14:compatExt spid="_x0000_s29768"/>
                  </a:ext>
                  <a:ext uri="{FF2B5EF4-FFF2-40B4-BE49-F238E27FC236}">
                    <a16:creationId xmlns:a16="http://schemas.microsoft.com/office/drawing/2014/main" id="{00000000-0008-0000-0B00-000048740000}"/>
                  </a:ext>
                </a:extLst>
              </xdr:cNvPr>
              <xdr:cNvSpPr/>
            </xdr:nvSpPr>
            <xdr:spPr bwMode="auto">
              <a:xfrm>
                <a:off x="285750" y="22840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60</xdr:row>
          <xdr:rowOff>0</xdr:rowOff>
        </xdr:from>
        <xdr:to>
          <xdr:col>5</xdr:col>
          <xdr:colOff>800100</xdr:colOff>
          <xdr:row>61</xdr:row>
          <xdr:rowOff>0</xdr:rowOff>
        </xdr:to>
        <xdr:grpSp>
          <xdr:nvGrpSpPr>
            <xdr:cNvPr id="20" name="グループ化 19">
              <a:extLst>
                <a:ext uri="{FF2B5EF4-FFF2-40B4-BE49-F238E27FC236}">
                  <a16:creationId xmlns:a16="http://schemas.microsoft.com/office/drawing/2014/main" id="{00000000-0008-0000-0B00-000014000000}"/>
                </a:ext>
              </a:extLst>
            </xdr:cNvPr>
            <xdr:cNvGrpSpPr/>
          </xdr:nvGrpSpPr>
          <xdr:grpSpPr>
            <a:xfrm>
              <a:off x="224118" y="23196176"/>
              <a:ext cx="7983070" cy="481853"/>
              <a:chOff x="228600" y="23117214"/>
              <a:chExt cx="7981950" cy="476251"/>
            </a:xfrm>
          </xdr:grpSpPr>
          <xdr:sp macro="" textlink="">
            <xdr:nvSpPr>
              <xdr:cNvPr id="29769" name="Group Box 73" hidden="1">
                <a:extLst>
                  <a:ext uri="{63B3BB69-23CF-44E3-9099-C40C66FF867C}">
                    <a14:compatExt spid="_x0000_s29769"/>
                  </a:ext>
                  <a:ext uri="{FF2B5EF4-FFF2-40B4-BE49-F238E27FC236}">
                    <a16:creationId xmlns:a16="http://schemas.microsoft.com/office/drawing/2014/main" id="{00000000-0008-0000-0B00-000049740000}"/>
                  </a:ext>
                </a:extLst>
              </xdr:cNvPr>
              <xdr:cNvSpPr/>
            </xdr:nvSpPr>
            <xdr:spPr bwMode="auto">
              <a:xfrm>
                <a:off x="228600" y="2311721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70" name="Option Button 74" hidden="1">
                <a:extLst>
                  <a:ext uri="{63B3BB69-23CF-44E3-9099-C40C66FF867C}">
                    <a14:compatExt spid="_x0000_s29770"/>
                  </a:ext>
                  <a:ext uri="{FF2B5EF4-FFF2-40B4-BE49-F238E27FC236}">
                    <a16:creationId xmlns:a16="http://schemas.microsoft.com/office/drawing/2014/main" id="{00000000-0008-0000-0B00-00004A740000}"/>
                  </a:ext>
                </a:extLst>
              </xdr:cNvPr>
              <xdr:cNvSpPr/>
            </xdr:nvSpPr>
            <xdr:spPr bwMode="auto">
              <a:xfrm>
                <a:off x="7429500" y="23317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71" name="Option Button 75" hidden="1">
                <a:extLst>
                  <a:ext uri="{63B3BB69-23CF-44E3-9099-C40C66FF867C}">
                    <a14:compatExt spid="_x0000_s29771"/>
                  </a:ext>
                  <a:ext uri="{FF2B5EF4-FFF2-40B4-BE49-F238E27FC236}">
                    <a16:creationId xmlns:a16="http://schemas.microsoft.com/office/drawing/2014/main" id="{00000000-0008-0000-0B00-00004B740000}"/>
                  </a:ext>
                </a:extLst>
              </xdr:cNvPr>
              <xdr:cNvSpPr/>
            </xdr:nvSpPr>
            <xdr:spPr bwMode="auto">
              <a:xfrm>
                <a:off x="733425" y="23317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72" name="Option Button 76" hidden="1">
                <a:extLst>
                  <a:ext uri="{63B3BB69-23CF-44E3-9099-C40C66FF867C}">
                    <a14:compatExt spid="_x0000_s29772"/>
                  </a:ext>
                  <a:ext uri="{FF2B5EF4-FFF2-40B4-BE49-F238E27FC236}">
                    <a16:creationId xmlns:a16="http://schemas.microsoft.com/office/drawing/2014/main" id="{00000000-0008-0000-0B00-00004C740000}"/>
                  </a:ext>
                </a:extLst>
              </xdr:cNvPr>
              <xdr:cNvSpPr/>
            </xdr:nvSpPr>
            <xdr:spPr bwMode="auto">
              <a:xfrm>
                <a:off x="2857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64</xdr:row>
          <xdr:rowOff>0</xdr:rowOff>
        </xdr:from>
        <xdr:to>
          <xdr:col>5</xdr:col>
          <xdr:colOff>800100</xdr:colOff>
          <xdr:row>65</xdr:row>
          <xdr:rowOff>0</xdr:rowOff>
        </xdr:to>
        <xdr:grpSp>
          <xdr:nvGrpSpPr>
            <xdr:cNvPr id="21" name="グループ化 20">
              <a:extLst>
                <a:ext uri="{FF2B5EF4-FFF2-40B4-BE49-F238E27FC236}">
                  <a16:creationId xmlns:a16="http://schemas.microsoft.com/office/drawing/2014/main" id="{00000000-0008-0000-0B00-000015000000}"/>
                </a:ext>
              </a:extLst>
            </xdr:cNvPr>
            <xdr:cNvGrpSpPr/>
          </xdr:nvGrpSpPr>
          <xdr:grpSpPr>
            <a:xfrm>
              <a:off x="224118" y="24496059"/>
              <a:ext cx="7983070" cy="481853"/>
              <a:chOff x="228600" y="24412616"/>
              <a:chExt cx="7981950" cy="476251"/>
            </a:xfrm>
          </xdr:grpSpPr>
          <xdr:sp macro="" textlink="">
            <xdr:nvSpPr>
              <xdr:cNvPr id="29773" name="Group Box 77" hidden="1">
                <a:extLst>
                  <a:ext uri="{63B3BB69-23CF-44E3-9099-C40C66FF867C}">
                    <a14:compatExt spid="_x0000_s29773"/>
                  </a:ext>
                  <a:ext uri="{FF2B5EF4-FFF2-40B4-BE49-F238E27FC236}">
                    <a16:creationId xmlns:a16="http://schemas.microsoft.com/office/drawing/2014/main" id="{00000000-0008-0000-0B00-00004D740000}"/>
                  </a:ext>
                </a:extLst>
              </xdr:cNvPr>
              <xdr:cNvSpPr/>
            </xdr:nvSpPr>
            <xdr:spPr bwMode="auto">
              <a:xfrm>
                <a:off x="228600" y="2441261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74" name="Option Button 78" hidden="1">
                <a:extLst>
                  <a:ext uri="{63B3BB69-23CF-44E3-9099-C40C66FF867C}">
                    <a14:compatExt spid="_x0000_s29774"/>
                  </a:ext>
                  <a:ext uri="{FF2B5EF4-FFF2-40B4-BE49-F238E27FC236}">
                    <a16:creationId xmlns:a16="http://schemas.microsoft.com/office/drawing/2014/main" id="{00000000-0008-0000-0B00-00004E740000}"/>
                  </a:ext>
                </a:extLst>
              </xdr:cNvPr>
              <xdr:cNvSpPr/>
            </xdr:nvSpPr>
            <xdr:spPr bwMode="auto">
              <a:xfrm>
                <a:off x="7429500" y="24612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75" name="Option Button 79" hidden="1">
                <a:extLst>
                  <a:ext uri="{63B3BB69-23CF-44E3-9099-C40C66FF867C}">
                    <a14:compatExt spid="_x0000_s29775"/>
                  </a:ext>
                  <a:ext uri="{FF2B5EF4-FFF2-40B4-BE49-F238E27FC236}">
                    <a16:creationId xmlns:a16="http://schemas.microsoft.com/office/drawing/2014/main" id="{00000000-0008-0000-0B00-00004F740000}"/>
                  </a:ext>
                </a:extLst>
              </xdr:cNvPr>
              <xdr:cNvSpPr/>
            </xdr:nvSpPr>
            <xdr:spPr bwMode="auto">
              <a:xfrm>
                <a:off x="733425" y="24612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76" name="Option Button 80" hidden="1">
                <a:extLst>
                  <a:ext uri="{63B3BB69-23CF-44E3-9099-C40C66FF867C}">
                    <a14:compatExt spid="_x0000_s29776"/>
                  </a:ext>
                  <a:ext uri="{FF2B5EF4-FFF2-40B4-BE49-F238E27FC236}">
                    <a16:creationId xmlns:a16="http://schemas.microsoft.com/office/drawing/2014/main" id="{00000000-0008-0000-0B00-000050740000}"/>
                  </a:ext>
                </a:extLst>
              </xdr:cNvPr>
              <xdr:cNvSpPr/>
            </xdr:nvSpPr>
            <xdr:spPr bwMode="auto">
              <a:xfrm>
                <a:off x="285750" y="24612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0</xdr:rowOff>
        </xdr:from>
        <xdr:to>
          <xdr:col>5</xdr:col>
          <xdr:colOff>800100</xdr:colOff>
          <xdr:row>66</xdr:row>
          <xdr:rowOff>0</xdr:rowOff>
        </xdr:to>
        <xdr:grpSp>
          <xdr:nvGrpSpPr>
            <xdr:cNvPr id="22" name="グループ化 21">
              <a:extLst>
                <a:ext uri="{FF2B5EF4-FFF2-40B4-BE49-F238E27FC236}">
                  <a16:creationId xmlns:a16="http://schemas.microsoft.com/office/drawing/2014/main" id="{00000000-0008-0000-0B00-000016000000}"/>
                </a:ext>
              </a:extLst>
            </xdr:cNvPr>
            <xdr:cNvGrpSpPr/>
          </xdr:nvGrpSpPr>
          <xdr:grpSpPr>
            <a:xfrm>
              <a:off x="224118" y="24977912"/>
              <a:ext cx="7983070" cy="481853"/>
              <a:chOff x="228600" y="24888867"/>
              <a:chExt cx="7981950" cy="476251"/>
            </a:xfrm>
          </xdr:grpSpPr>
          <xdr:sp macro="" textlink="">
            <xdr:nvSpPr>
              <xdr:cNvPr id="29777" name="Group Box 81" hidden="1">
                <a:extLst>
                  <a:ext uri="{63B3BB69-23CF-44E3-9099-C40C66FF867C}">
                    <a14:compatExt spid="_x0000_s29777"/>
                  </a:ext>
                  <a:ext uri="{FF2B5EF4-FFF2-40B4-BE49-F238E27FC236}">
                    <a16:creationId xmlns:a16="http://schemas.microsoft.com/office/drawing/2014/main" id="{00000000-0008-0000-0B00-000051740000}"/>
                  </a:ext>
                </a:extLst>
              </xdr:cNvPr>
              <xdr:cNvSpPr/>
            </xdr:nvSpPr>
            <xdr:spPr bwMode="auto">
              <a:xfrm>
                <a:off x="228600" y="248888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78" name="Option Button 82" hidden="1">
                <a:extLst>
                  <a:ext uri="{63B3BB69-23CF-44E3-9099-C40C66FF867C}">
                    <a14:compatExt spid="_x0000_s29778"/>
                  </a:ext>
                  <a:ext uri="{FF2B5EF4-FFF2-40B4-BE49-F238E27FC236}">
                    <a16:creationId xmlns:a16="http://schemas.microsoft.com/office/drawing/2014/main" id="{00000000-0008-0000-0B00-000052740000}"/>
                  </a:ext>
                </a:extLst>
              </xdr:cNvPr>
              <xdr:cNvSpPr/>
            </xdr:nvSpPr>
            <xdr:spPr bwMode="auto">
              <a:xfrm>
                <a:off x="7429500" y="2508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79" name="Option Button 83" hidden="1">
                <a:extLst>
                  <a:ext uri="{63B3BB69-23CF-44E3-9099-C40C66FF867C}">
                    <a14:compatExt spid="_x0000_s29779"/>
                  </a:ext>
                  <a:ext uri="{FF2B5EF4-FFF2-40B4-BE49-F238E27FC236}">
                    <a16:creationId xmlns:a16="http://schemas.microsoft.com/office/drawing/2014/main" id="{00000000-0008-0000-0B00-000053740000}"/>
                  </a:ext>
                </a:extLst>
              </xdr:cNvPr>
              <xdr:cNvSpPr/>
            </xdr:nvSpPr>
            <xdr:spPr bwMode="auto">
              <a:xfrm>
                <a:off x="733425" y="2508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80" name="Option Button 84" hidden="1">
                <a:extLst>
                  <a:ext uri="{63B3BB69-23CF-44E3-9099-C40C66FF867C}">
                    <a14:compatExt spid="_x0000_s29780"/>
                  </a:ext>
                  <a:ext uri="{FF2B5EF4-FFF2-40B4-BE49-F238E27FC236}">
                    <a16:creationId xmlns:a16="http://schemas.microsoft.com/office/drawing/2014/main" id="{00000000-0008-0000-0B00-000054740000}"/>
                  </a:ext>
                </a:extLst>
              </xdr:cNvPr>
              <xdr:cNvSpPr/>
            </xdr:nvSpPr>
            <xdr:spPr bwMode="auto">
              <a:xfrm>
                <a:off x="2857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3" name="グループ化 22">
              <a:extLst>
                <a:ext uri="{FF2B5EF4-FFF2-40B4-BE49-F238E27FC236}">
                  <a16:creationId xmlns:a16="http://schemas.microsoft.com/office/drawing/2014/main" id="{00000000-0008-0000-0B00-000017000000}"/>
                </a:ext>
              </a:extLst>
            </xdr:cNvPr>
            <xdr:cNvGrpSpPr/>
          </xdr:nvGrpSpPr>
          <xdr:grpSpPr>
            <a:xfrm>
              <a:off x="224118" y="30401559"/>
              <a:ext cx="7983070" cy="481853"/>
              <a:chOff x="228600" y="30308602"/>
              <a:chExt cx="7981950" cy="476251"/>
            </a:xfrm>
          </xdr:grpSpPr>
          <xdr:sp macro="" textlink="">
            <xdr:nvSpPr>
              <xdr:cNvPr id="29781" name="Group Box 85" hidden="1">
                <a:extLst>
                  <a:ext uri="{63B3BB69-23CF-44E3-9099-C40C66FF867C}">
                    <a14:compatExt spid="_x0000_s29781"/>
                  </a:ext>
                  <a:ext uri="{FF2B5EF4-FFF2-40B4-BE49-F238E27FC236}">
                    <a16:creationId xmlns:a16="http://schemas.microsoft.com/office/drawing/2014/main" id="{00000000-0008-0000-0B00-000055740000}"/>
                  </a:ext>
                </a:extLst>
              </xdr:cNvPr>
              <xdr:cNvSpPr/>
            </xdr:nvSpPr>
            <xdr:spPr bwMode="auto">
              <a:xfrm>
                <a:off x="228600" y="3030860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82" name="Option Button 86" hidden="1">
                <a:extLst>
                  <a:ext uri="{63B3BB69-23CF-44E3-9099-C40C66FF867C}">
                    <a14:compatExt spid="_x0000_s29782"/>
                  </a:ext>
                  <a:ext uri="{FF2B5EF4-FFF2-40B4-BE49-F238E27FC236}">
                    <a16:creationId xmlns:a16="http://schemas.microsoft.com/office/drawing/2014/main" id="{00000000-0008-0000-0B00-000056740000}"/>
                  </a:ext>
                </a:extLst>
              </xdr:cNvPr>
              <xdr:cNvSpPr/>
            </xdr:nvSpPr>
            <xdr:spPr bwMode="auto">
              <a:xfrm>
                <a:off x="7429500" y="305085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83" name="Option Button 87" hidden="1">
                <a:extLst>
                  <a:ext uri="{63B3BB69-23CF-44E3-9099-C40C66FF867C}">
                    <a14:compatExt spid="_x0000_s29783"/>
                  </a:ext>
                  <a:ext uri="{FF2B5EF4-FFF2-40B4-BE49-F238E27FC236}">
                    <a16:creationId xmlns:a16="http://schemas.microsoft.com/office/drawing/2014/main" id="{00000000-0008-0000-0B00-000057740000}"/>
                  </a:ext>
                </a:extLst>
              </xdr:cNvPr>
              <xdr:cNvSpPr/>
            </xdr:nvSpPr>
            <xdr:spPr bwMode="auto">
              <a:xfrm>
                <a:off x="733425" y="305085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84" name="Option Button 88" hidden="1">
                <a:extLst>
                  <a:ext uri="{63B3BB69-23CF-44E3-9099-C40C66FF867C}">
                    <a14:compatExt spid="_x0000_s29784"/>
                  </a:ext>
                  <a:ext uri="{FF2B5EF4-FFF2-40B4-BE49-F238E27FC236}">
                    <a16:creationId xmlns:a16="http://schemas.microsoft.com/office/drawing/2014/main" id="{00000000-0008-0000-0B00-000058740000}"/>
                  </a:ext>
                </a:extLst>
              </xdr:cNvPr>
              <xdr:cNvSpPr/>
            </xdr:nvSpPr>
            <xdr:spPr bwMode="auto">
              <a:xfrm>
                <a:off x="285750" y="305085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4" name="グループ化 23">
              <a:extLst>
                <a:ext uri="{FF2B5EF4-FFF2-40B4-BE49-F238E27FC236}">
                  <a16:creationId xmlns:a16="http://schemas.microsoft.com/office/drawing/2014/main" id="{00000000-0008-0000-0B00-000018000000}"/>
                </a:ext>
              </a:extLst>
            </xdr:cNvPr>
            <xdr:cNvGrpSpPr/>
          </xdr:nvGrpSpPr>
          <xdr:grpSpPr>
            <a:xfrm>
              <a:off x="224118" y="30883412"/>
              <a:ext cx="7983070" cy="481853"/>
              <a:chOff x="228600" y="30784852"/>
              <a:chExt cx="7981950" cy="476251"/>
            </a:xfrm>
          </xdr:grpSpPr>
          <xdr:sp macro="" textlink="">
            <xdr:nvSpPr>
              <xdr:cNvPr id="29785" name="Group Box 89" hidden="1">
                <a:extLst>
                  <a:ext uri="{63B3BB69-23CF-44E3-9099-C40C66FF867C}">
                    <a14:compatExt spid="_x0000_s29785"/>
                  </a:ext>
                  <a:ext uri="{FF2B5EF4-FFF2-40B4-BE49-F238E27FC236}">
                    <a16:creationId xmlns:a16="http://schemas.microsoft.com/office/drawing/2014/main" id="{00000000-0008-0000-0B00-000059740000}"/>
                  </a:ext>
                </a:extLst>
              </xdr:cNvPr>
              <xdr:cNvSpPr/>
            </xdr:nvSpPr>
            <xdr:spPr bwMode="auto">
              <a:xfrm>
                <a:off x="228600" y="307848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86" name="Option Button 90" hidden="1">
                <a:extLst>
                  <a:ext uri="{63B3BB69-23CF-44E3-9099-C40C66FF867C}">
                    <a14:compatExt spid="_x0000_s29786"/>
                  </a:ext>
                  <a:ext uri="{FF2B5EF4-FFF2-40B4-BE49-F238E27FC236}">
                    <a16:creationId xmlns:a16="http://schemas.microsoft.com/office/drawing/2014/main" id="{00000000-0008-0000-0B00-00005A74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87" name="Option Button 91" hidden="1">
                <a:extLst>
                  <a:ext uri="{63B3BB69-23CF-44E3-9099-C40C66FF867C}">
                    <a14:compatExt spid="_x0000_s29787"/>
                  </a:ext>
                  <a:ext uri="{FF2B5EF4-FFF2-40B4-BE49-F238E27FC236}">
                    <a16:creationId xmlns:a16="http://schemas.microsoft.com/office/drawing/2014/main" id="{00000000-0008-0000-0B00-00005B740000}"/>
                  </a:ext>
                </a:extLst>
              </xdr:cNvPr>
              <xdr:cNvSpPr/>
            </xdr:nvSpPr>
            <xdr:spPr bwMode="auto">
              <a:xfrm>
                <a:off x="733425" y="309848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88" name="Option Button 92" hidden="1">
                <a:extLst>
                  <a:ext uri="{63B3BB69-23CF-44E3-9099-C40C66FF867C}">
                    <a14:compatExt spid="_x0000_s29788"/>
                  </a:ext>
                  <a:ext uri="{FF2B5EF4-FFF2-40B4-BE49-F238E27FC236}">
                    <a16:creationId xmlns:a16="http://schemas.microsoft.com/office/drawing/2014/main" id="{00000000-0008-0000-0B00-00005C74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B00-000019000000}"/>
                </a:ext>
              </a:extLst>
            </xdr:cNvPr>
            <xdr:cNvGrpSpPr/>
          </xdr:nvGrpSpPr>
          <xdr:grpSpPr>
            <a:xfrm>
              <a:off x="224118" y="31365265"/>
              <a:ext cx="7983070" cy="481853"/>
              <a:chOff x="228600" y="31261103"/>
              <a:chExt cx="7981950" cy="476251"/>
            </a:xfrm>
          </xdr:grpSpPr>
          <xdr:sp macro="" textlink="">
            <xdr:nvSpPr>
              <xdr:cNvPr id="29789" name="Group Box 93" hidden="1">
                <a:extLst>
                  <a:ext uri="{63B3BB69-23CF-44E3-9099-C40C66FF867C}">
                    <a14:compatExt spid="_x0000_s29789"/>
                  </a:ext>
                  <a:ext uri="{FF2B5EF4-FFF2-40B4-BE49-F238E27FC236}">
                    <a16:creationId xmlns:a16="http://schemas.microsoft.com/office/drawing/2014/main" id="{00000000-0008-0000-0B00-00005D740000}"/>
                  </a:ext>
                </a:extLst>
              </xdr:cNvPr>
              <xdr:cNvSpPr/>
            </xdr:nvSpPr>
            <xdr:spPr bwMode="auto">
              <a:xfrm>
                <a:off x="228600" y="3126110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90" name="Option Button 94" hidden="1">
                <a:extLst>
                  <a:ext uri="{63B3BB69-23CF-44E3-9099-C40C66FF867C}">
                    <a14:compatExt spid="_x0000_s29790"/>
                  </a:ext>
                  <a:ext uri="{FF2B5EF4-FFF2-40B4-BE49-F238E27FC236}">
                    <a16:creationId xmlns:a16="http://schemas.microsoft.com/office/drawing/2014/main" id="{00000000-0008-0000-0B00-00005E74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91" name="Option Button 95" hidden="1">
                <a:extLst>
                  <a:ext uri="{63B3BB69-23CF-44E3-9099-C40C66FF867C}">
                    <a14:compatExt spid="_x0000_s29791"/>
                  </a:ext>
                  <a:ext uri="{FF2B5EF4-FFF2-40B4-BE49-F238E27FC236}">
                    <a16:creationId xmlns:a16="http://schemas.microsoft.com/office/drawing/2014/main" id="{00000000-0008-0000-0B00-00005F740000}"/>
                  </a:ext>
                </a:extLst>
              </xdr:cNvPr>
              <xdr:cNvSpPr/>
            </xdr:nvSpPr>
            <xdr:spPr bwMode="auto">
              <a:xfrm>
                <a:off x="733425" y="3146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92" name="Option Button 96" hidden="1">
                <a:extLst>
                  <a:ext uri="{63B3BB69-23CF-44E3-9099-C40C66FF867C}">
                    <a14:compatExt spid="_x0000_s29792"/>
                  </a:ext>
                  <a:ext uri="{FF2B5EF4-FFF2-40B4-BE49-F238E27FC236}">
                    <a16:creationId xmlns:a16="http://schemas.microsoft.com/office/drawing/2014/main" id="{00000000-0008-0000-0B00-00006074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6" name="グループ化 25">
              <a:extLst>
                <a:ext uri="{FF2B5EF4-FFF2-40B4-BE49-F238E27FC236}">
                  <a16:creationId xmlns:a16="http://schemas.microsoft.com/office/drawing/2014/main" id="{00000000-0008-0000-0B00-00001A000000}"/>
                </a:ext>
              </a:extLst>
            </xdr:cNvPr>
            <xdr:cNvGrpSpPr/>
          </xdr:nvGrpSpPr>
          <xdr:grpSpPr>
            <a:xfrm>
              <a:off x="224118" y="32665147"/>
              <a:ext cx="7983070" cy="481853"/>
              <a:chOff x="228600" y="32556506"/>
              <a:chExt cx="7981950" cy="476251"/>
            </a:xfrm>
          </xdr:grpSpPr>
          <xdr:sp macro="" textlink="">
            <xdr:nvSpPr>
              <xdr:cNvPr id="29793" name="Group Box 97" hidden="1">
                <a:extLst>
                  <a:ext uri="{63B3BB69-23CF-44E3-9099-C40C66FF867C}">
                    <a14:compatExt spid="_x0000_s29793"/>
                  </a:ext>
                  <a:ext uri="{FF2B5EF4-FFF2-40B4-BE49-F238E27FC236}">
                    <a16:creationId xmlns:a16="http://schemas.microsoft.com/office/drawing/2014/main" id="{00000000-0008-0000-0B00-000061740000}"/>
                  </a:ext>
                </a:extLst>
              </xdr:cNvPr>
              <xdr:cNvSpPr/>
            </xdr:nvSpPr>
            <xdr:spPr bwMode="auto">
              <a:xfrm>
                <a:off x="228600" y="3255650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94" name="Option Button 98" hidden="1">
                <a:extLst>
                  <a:ext uri="{63B3BB69-23CF-44E3-9099-C40C66FF867C}">
                    <a14:compatExt spid="_x0000_s29794"/>
                  </a:ext>
                  <a:ext uri="{FF2B5EF4-FFF2-40B4-BE49-F238E27FC236}">
                    <a16:creationId xmlns:a16="http://schemas.microsoft.com/office/drawing/2014/main" id="{00000000-0008-0000-0B00-000062740000}"/>
                  </a:ext>
                </a:extLst>
              </xdr:cNvPr>
              <xdr:cNvSpPr/>
            </xdr:nvSpPr>
            <xdr:spPr bwMode="auto">
              <a:xfrm>
                <a:off x="7429500" y="32756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95" name="Option Button 99" hidden="1">
                <a:extLst>
                  <a:ext uri="{63B3BB69-23CF-44E3-9099-C40C66FF867C}">
                    <a14:compatExt spid="_x0000_s29795"/>
                  </a:ext>
                  <a:ext uri="{FF2B5EF4-FFF2-40B4-BE49-F238E27FC236}">
                    <a16:creationId xmlns:a16="http://schemas.microsoft.com/office/drawing/2014/main" id="{00000000-0008-0000-0B00-000063740000}"/>
                  </a:ext>
                </a:extLst>
              </xdr:cNvPr>
              <xdr:cNvSpPr/>
            </xdr:nvSpPr>
            <xdr:spPr bwMode="auto">
              <a:xfrm>
                <a:off x="733425" y="32756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796" name="Option Button 100" hidden="1">
                <a:extLst>
                  <a:ext uri="{63B3BB69-23CF-44E3-9099-C40C66FF867C}">
                    <a14:compatExt spid="_x0000_s29796"/>
                  </a:ext>
                  <a:ext uri="{FF2B5EF4-FFF2-40B4-BE49-F238E27FC236}">
                    <a16:creationId xmlns:a16="http://schemas.microsoft.com/office/drawing/2014/main" id="{00000000-0008-0000-0B00-000064740000}"/>
                  </a:ext>
                </a:extLst>
              </xdr:cNvPr>
              <xdr:cNvSpPr/>
            </xdr:nvSpPr>
            <xdr:spPr bwMode="auto">
              <a:xfrm>
                <a:off x="285750" y="32756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B00-00001B000000}"/>
                </a:ext>
              </a:extLst>
            </xdr:cNvPr>
            <xdr:cNvGrpSpPr/>
          </xdr:nvGrpSpPr>
          <xdr:grpSpPr>
            <a:xfrm>
              <a:off x="224118" y="33147000"/>
              <a:ext cx="7983070" cy="481853"/>
              <a:chOff x="228600" y="33032756"/>
              <a:chExt cx="7981950" cy="476251"/>
            </a:xfrm>
          </xdr:grpSpPr>
          <xdr:sp macro="" textlink="">
            <xdr:nvSpPr>
              <xdr:cNvPr id="29797" name="Group Box 101" hidden="1">
                <a:extLst>
                  <a:ext uri="{63B3BB69-23CF-44E3-9099-C40C66FF867C}">
                    <a14:compatExt spid="_x0000_s29797"/>
                  </a:ext>
                  <a:ext uri="{FF2B5EF4-FFF2-40B4-BE49-F238E27FC236}">
                    <a16:creationId xmlns:a16="http://schemas.microsoft.com/office/drawing/2014/main" id="{00000000-0008-0000-0B00-000065740000}"/>
                  </a:ext>
                </a:extLst>
              </xdr:cNvPr>
              <xdr:cNvSpPr/>
            </xdr:nvSpPr>
            <xdr:spPr bwMode="auto">
              <a:xfrm>
                <a:off x="228600" y="3303275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798" name="Option Button 102" hidden="1">
                <a:extLst>
                  <a:ext uri="{63B3BB69-23CF-44E3-9099-C40C66FF867C}">
                    <a14:compatExt spid="_x0000_s29798"/>
                  </a:ext>
                  <a:ext uri="{FF2B5EF4-FFF2-40B4-BE49-F238E27FC236}">
                    <a16:creationId xmlns:a16="http://schemas.microsoft.com/office/drawing/2014/main" id="{00000000-0008-0000-0B00-00006674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799" name="Option Button 103" hidden="1">
                <a:extLst>
                  <a:ext uri="{63B3BB69-23CF-44E3-9099-C40C66FF867C}">
                    <a14:compatExt spid="_x0000_s29799"/>
                  </a:ext>
                  <a:ext uri="{FF2B5EF4-FFF2-40B4-BE49-F238E27FC236}">
                    <a16:creationId xmlns:a16="http://schemas.microsoft.com/office/drawing/2014/main" id="{00000000-0008-0000-0B00-000067740000}"/>
                  </a:ext>
                </a:extLst>
              </xdr:cNvPr>
              <xdr:cNvSpPr/>
            </xdr:nvSpPr>
            <xdr:spPr bwMode="auto">
              <a:xfrm>
                <a:off x="733425" y="332327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00" name="Option Button 104" hidden="1">
                <a:extLst>
                  <a:ext uri="{63B3BB69-23CF-44E3-9099-C40C66FF867C}">
                    <a14:compatExt spid="_x0000_s29800"/>
                  </a:ext>
                  <a:ext uri="{FF2B5EF4-FFF2-40B4-BE49-F238E27FC236}">
                    <a16:creationId xmlns:a16="http://schemas.microsoft.com/office/drawing/2014/main" id="{00000000-0008-0000-0B00-00006874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98</xdr:row>
          <xdr:rowOff>0</xdr:rowOff>
        </xdr:from>
        <xdr:to>
          <xdr:col>5</xdr:col>
          <xdr:colOff>800100</xdr:colOff>
          <xdr:row>99</xdr:row>
          <xdr:rowOff>0</xdr:rowOff>
        </xdr:to>
        <xdr:grpSp>
          <xdr:nvGrpSpPr>
            <xdr:cNvPr id="28" name="グループ化 27">
              <a:extLst>
                <a:ext uri="{FF2B5EF4-FFF2-40B4-BE49-F238E27FC236}">
                  <a16:creationId xmlns:a16="http://schemas.microsoft.com/office/drawing/2014/main" id="{00000000-0008-0000-0B00-00001C000000}"/>
                </a:ext>
              </a:extLst>
            </xdr:cNvPr>
            <xdr:cNvGrpSpPr/>
          </xdr:nvGrpSpPr>
          <xdr:grpSpPr>
            <a:xfrm>
              <a:off x="224118" y="38570647"/>
              <a:ext cx="7983070" cy="481853"/>
              <a:chOff x="228600" y="38452491"/>
              <a:chExt cx="7981950" cy="476251"/>
            </a:xfrm>
          </xdr:grpSpPr>
          <xdr:sp macro="" textlink="">
            <xdr:nvSpPr>
              <xdr:cNvPr id="29801" name="Group Box 105" hidden="1">
                <a:extLst>
                  <a:ext uri="{63B3BB69-23CF-44E3-9099-C40C66FF867C}">
                    <a14:compatExt spid="_x0000_s29801"/>
                  </a:ext>
                  <a:ext uri="{FF2B5EF4-FFF2-40B4-BE49-F238E27FC236}">
                    <a16:creationId xmlns:a16="http://schemas.microsoft.com/office/drawing/2014/main" id="{00000000-0008-0000-0B00-000069740000}"/>
                  </a:ext>
                </a:extLst>
              </xdr:cNvPr>
              <xdr:cNvSpPr/>
            </xdr:nvSpPr>
            <xdr:spPr bwMode="auto">
              <a:xfrm>
                <a:off x="228600" y="384524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02" name="Option Button 106" hidden="1">
                <a:extLst>
                  <a:ext uri="{63B3BB69-23CF-44E3-9099-C40C66FF867C}">
                    <a14:compatExt spid="_x0000_s29802"/>
                  </a:ext>
                  <a:ext uri="{FF2B5EF4-FFF2-40B4-BE49-F238E27FC236}">
                    <a16:creationId xmlns:a16="http://schemas.microsoft.com/office/drawing/2014/main" id="{00000000-0008-0000-0B00-00006A740000}"/>
                  </a:ext>
                </a:extLst>
              </xdr:cNvPr>
              <xdr:cNvSpPr/>
            </xdr:nvSpPr>
            <xdr:spPr bwMode="auto">
              <a:xfrm>
                <a:off x="7429500" y="38652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03" name="Option Button 107" hidden="1">
                <a:extLst>
                  <a:ext uri="{63B3BB69-23CF-44E3-9099-C40C66FF867C}">
                    <a14:compatExt spid="_x0000_s29803"/>
                  </a:ext>
                  <a:ext uri="{FF2B5EF4-FFF2-40B4-BE49-F238E27FC236}">
                    <a16:creationId xmlns:a16="http://schemas.microsoft.com/office/drawing/2014/main" id="{00000000-0008-0000-0B00-00006B740000}"/>
                  </a:ext>
                </a:extLst>
              </xdr:cNvPr>
              <xdr:cNvSpPr/>
            </xdr:nvSpPr>
            <xdr:spPr bwMode="auto">
              <a:xfrm>
                <a:off x="733425" y="38652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04" name="Option Button 108" hidden="1">
                <a:extLst>
                  <a:ext uri="{63B3BB69-23CF-44E3-9099-C40C66FF867C}">
                    <a14:compatExt spid="_x0000_s29804"/>
                  </a:ext>
                  <a:ext uri="{FF2B5EF4-FFF2-40B4-BE49-F238E27FC236}">
                    <a16:creationId xmlns:a16="http://schemas.microsoft.com/office/drawing/2014/main" id="{00000000-0008-0000-0B00-00006C740000}"/>
                  </a:ext>
                </a:extLst>
              </xdr:cNvPr>
              <xdr:cNvSpPr/>
            </xdr:nvSpPr>
            <xdr:spPr bwMode="auto">
              <a:xfrm>
                <a:off x="285750" y="38652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99</xdr:row>
          <xdr:rowOff>0</xdr:rowOff>
        </xdr:from>
        <xdr:to>
          <xdr:col>5</xdr:col>
          <xdr:colOff>800100</xdr:colOff>
          <xdr:row>100</xdr:row>
          <xdr:rowOff>0</xdr:rowOff>
        </xdr:to>
        <xdr:grpSp>
          <xdr:nvGrpSpPr>
            <xdr:cNvPr id="29" name="グループ化 28">
              <a:extLst>
                <a:ext uri="{FF2B5EF4-FFF2-40B4-BE49-F238E27FC236}">
                  <a16:creationId xmlns:a16="http://schemas.microsoft.com/office/drawing/2014/main" id="{00000000-0008-0000-0B00-00001D000000}"/>
                </a:ext>
              </a:extLst>
            </xdr:cNvPr>
            <xdr:cNvGrpSpPr/>
          </xdr:nvGrpSpPr>
          <xdr:grpSpPr>
            <a:xfrm>
              <a:off x="224118" y="39052500"/>
              <a:ext cx="7983070" cy="481853"/>
              <a:chOff x="228600" y="38928742"/>
              <a:chExt cx="7981950" cy="476251"/>
            </a:xfrm>
          </xdr:grpSpPr>
          <xdr:sp macro="" textlink="">
            <xdr:nvSpPr>
              <xdr:cNvPr id="29805" name="Group Box 109" hidden="1">
                <a:extLst>
                  <a:ext uri="{63B3BB69-23CF-44E3-9099-C40C66FF867C}">
                    <a14:compatExt spid="_x0000_s29805"/>
                  </a:ext>
                  <a:ext uri="{FF2B5EF4-FFF2-40B4-BE49-F238E27FC236}">
                    <a16:creationId xmlns:a16="http://schemas.microsoft.com/office/drawing/2014/main" id="{00000000-0008-0000-0B00-00006D740000}"/>
                  </a:ext>
                </a:extLst>
              </xdr:cNvPr>
              <xdr:cNvSpPr/>
            </xdr:nvSpPr>
            <xdr:spPr bwMode="auto">
              <a:xfrm>
                <a:off x="228600" y="389287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06" name="Option Button 110" hidden="1">
                <a:extLst>
                  <a:ext uri="{63B3BB69-23CF-44E3-9099-C40C66FF867C}">
                    <a14:compatExt spid="_x0000_s29806"/>
                  </a:ext>
                  <a:ext uri="{FF2B5EF4-FFF2-40B4-BE49-F238E27FC236}">
                    <a16:creationId xmlns:a16="http://schemas.microsoft.com/office/drawing/2014/main" id="{00000000-0008-0000-0B00-00006E740000}"/>
                  </a:ext>
                </a:extLst>
              </xdr:cNvPr>
              <xdr:cNvSpPr/>
            </xdr:nvSpPr>
            <xdr:spPr bwMode="auto">
              <a:xfrm>
                <a:off x="7429500" y="39128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07" name="Option Button 111" hidden="1">
                <a:extLst>
                  <a:ext uri="{63B3BB69-23CF-44E3-9099-C40C66FF867C}">
                    <a14:compatExt spid="_x0000_s29807"/>
                  </a:ext>
                  <a:ext uri="{FF2B5EF4-FFF2-40B4-BE49-F238E27FC236}">
                    <a16:creationId xmlns:a16="http://schemas.microsoft.com/office/drawing/2014/main" id="{00000000-0008-0000-0B00-00006F740000}"/>
                  </a:ext>
                </a:extLst>
              </xdr:cNvPr>
              <xdr:cNvSpPr/>
            </xdr:nvSpPr>
            <xdr:spPr bwMode="auto">
              <a:xfrm>
                <a:off x="733425" y="39128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08" name="Option Button 112" hidden="1">
                <a:extLst>
                  <a:ext uri="{63B3BB69-23CF-44E3-9099-C40C66FF867C}">
                    <a14:compatExt spid="_x0000_s29808"/>
                  </a:ext>
                  <a:ext uri="{FF2B5EF4-FFF2-40B4-BE49-F238E27FC236}">
                    <a16:creationId xmlns:a16="http://schemas.microsoft.com/office/drawing/2014/main" id="{00000000-0008-0000-0B00-000070740000}"/>
                  </a:ext>
                </a:extLst>
              </xdr:cNvPr>
              <xdr:cNvSpPr/>
            </xdr:nvSpPr>
            <xdr:spPr bwMode="auto">
              <a:xfrm>
                <a:off x="2857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B00-00001E000000}"/>
                </a:ext>
              </a:extLst>
            </xdr:cNvPr>
            <xdr:cNvGrpSpPr/>
          </xdr:nvGrpSpPr>
          <xdr:grpSpPr>
            <a:xfrm>
              <a:off x="224118" y="39534353"/>
              <a:ext cx="7983070" cy="481853"/>
              <a:chOff x="228600" y="39404992"/>
              <a:chExt cx="7981950" cy="476251"/>
            </a:xfrm>
          </xdr:grpSpPr>
          <xdr:sp macro="" textlink="">
            <xdr:nvSpPr>
              <xdr:cNvPr id="29809" name="Group Box 113" hidden="1">
                <a:extLst>
                  <a:ext uri="{63B3BB69-23CF-44E3-9099-C40C66FF867C}">
                    <a14:compatExt spid="_x0000_s29809"/>
                  </a:ext>
                  <a:ext uri="{FF2B5EF4-FFF2-40B4-BE49-F238E27FC236}">
                    <a16:creationId xmlns:a16="http://schemas.microsoft.com/office/drawing/2014/main" id="{00000000-0008-0000-0B00-000071740000}"/>
                  </a:ext>
                </a:extLst>
              </xdr:cNvPr>
              <xdr:cNvSpPr/>
            </xdr:nvSpPr>
            <xdr:spPr bwMode="auto">
              <a:xfrm>
                <a:off x="228600" y="394049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10" name="Option Button 114" hidden="1">
                <a:extLst>
                  <a:ext uri="{63B3BB69-23CF-44E3-9099-C40C66FF867C}">
                    <a14:compatExt spid="_x0000_s29810"/>
                  </a:ext>
                  <a:ext uri="{FF2B5EF4-FFF2-40B4-BE49-F238E27FC236}">
                    <a16:creationId xmlns:a16="http://schemas.microsoft.com/office/drawing/2014/main" id="{00000000-0008-0000-0B00-00007274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11" name="Option Button 115" hidden="1">
                <a:extLst>
                  <a:ext uri="{63B3BB69-23CF-44E3-9099-C40C66FF867C}">
                    <a14:compatExt spid="_x0000_s29811"/>
                  </a:ext>
                  <a:ext uri="{FF2B5EF4-FFF2-40B4-BE49-F238E27FC236}">
                    <a16:creationId xmlns:a16="http://schemas.microsoft.com/office/drawing/2014/main" id="{00000000-0008-0000-0B00-000073740000}"/>
                  </a:ext>
                </a:extLst>
              </xdr:cNvPr>
              <xdr:cNvSpPr/>
            </xdr:nvSpPr>
            <xdr:spPr bwMode="auto">
              <a:xfrm>
                <a:off x="733425" y="39604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12" name="Option Button 116" hidden="1">
                <a:extLst>
                  <a:ext uri="{63B3BB69-23CF-44E3-9099-C40C66FF867C}">
                    <a14:compatExt spid="_x0000_s29812"/>
                  </a:ext>
                  <a:ext uri="{FF2B5EF4-FFF2-40B4-BE49-F238E27FC236}">
                    <a16:creationId xmlns:a16="http://schemas.microsoft.com/office/drawing/2014/main" id="{00000000-0008-0000-0B00-00007474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0</xdr:rowOff>
        </xdr:from>
        <xdr:to>
          <xdr:col>5</xdr:col>
          <xdr:colOff>800100</xdr:colOff>
          <xdr:row>105</xdr:row>
          <xdr:rowOff>0</xdr:rowOff>
        </xdr:to>
        <xdr:grpSp>
          <xdr:nvGrpSpPr>
            <xdr:cNvPr id="31" name="グループ化 30">
              <a:extLst>
                <a:ext uri="{FF2B5EF4-FFF2-40B4-BE49-F238E27FC236}">
                  <a16:creationId xmlns:a16="http://schemas.microsoft.com/office/drawing/2014/main" id="{00000000-0008-0000-0B00-00001F000000}"/>
                </a:ext>
              </a:extLst>
            </xdr:cNvPr>
            <xdr:cNvGrpSpPr/>
          </xdr:nvGrpSpPr>
          <xdr:grpSpPr>
            <a:xfrm>
              <a:off x="224118" y="40834235"/>
              <a:ext cx="7983070" cy="481853"/>
              <a:chOff x="228600" y="40700395"/>
              <a:chExt cx="7981950" cy="476251"/>
            </a:xfrm>
          </xdr:grpSpPr>
          <xdr:sp macro="" textlink="">
            <xdr:nvSpPr>
              <xdr:cNvPr id="29813" name="Group Box 117" hidden="1">
                <a:extLst>
                  <a:ext uri="{63B3BB69-23CF-44E3-9099-C40C66FF867C}">
                    <a14:compatExt spid="_x0000_s29813"/>
                  </a:ext>
                  <a:ext uri="{FF2B5EF4-FFF2-40B4-BE49-F238E27FC236}">
                    <a16:creationId xmlns:a16="http://schemas.microsoft.com/office/drawing/2014/main" id="{00000000-0008-0000-0B00-000075740000}"/>
                  </a:ext>
                </a:extLst>
              </xdr:cNvPr>
              <xdr:cNvSpPr/>
            </xdr:nvSpPr>
            <xdr:spPr bwMode="auto">
              <a:xfrm>
                <a:off x="228600" y="4070039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14" name="Option Button 118" hidden="1">
                <a:extLst>
                  <a:ext uri="{63B3BB69-23CF-44E3-9099-C40C66FF867C}">
                    <a14:compatExt spid="_x0000_s29814"/>
                  </a:ext>
                  <a:ext uri="{FF2B5EF4-FFF2-40B4-BE49-F238E27FC236}">
                    <a16:creationId xmlns:a16="http://schemas.microsoft.com/office/drawing/2014/main" id="{00000000-0008-0000-0B00-000076740000}"/>
                  </a:ext>
                </a:extLst>
              </xdr:cNvPr>
              <xdr:cNvSpPr/>
            </xdr:nvSpPr>
            <xdr:spPr bwMode="auto">
              <a:xfrm>
                <a:off x="7429500" y="4090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15" name="Option Button 119" hidden="1">
                <a:extLst>
                  <a:ext uri="{63B3BB69-23CF-44E3-9099-C40C66FF867C}">
                    <a14:compatExt spid="_x0000_s29815"/>
                  </a:ext>
                  <a:ext uri="{FF2B5EF4-FFF2-40B4-BE49-F238E27FC236}">
                    <a16:creationId xmlns:a16="http://schemas.microsoft.com/office/drawing/2014/main" id="{00000000-0008-0000-0B00-000077740000}"/>
                  </a:ext>
                </a:extLst>
              </xdr:cNvPr>
              <xdr:cNvSpPr/>
            </xdr:nvSpPr>
            <xdr:spPr bwMode="auto">
              <a:xfrm>
                <a:off x="733425" y="40900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16" name="Option Button 120" hidden="1">
                <a:extLst>
                  <a:ext uri="{63B3BB69-23CF-44E3-9099-C40C66FF867C}">
                    <a14:compatExt spid="_x0000_s29816"/>
                  </a:ext>
                  <a:ext uri="{FF2B5EF4-FFF2-40B4-BE49-F238E27FC236}">
                    <a16:creationId xmlns:a16="http://schemas.microsoft.com/office/drawing/2014/main" id="{00000000-0008-0000-0B00-000078740000}"/>
                  </a:ext>
                </a:extLst>
              </xdr:cNvPr>
              <xdr:cNvSpPr/>
            </xdr:nvSpPr>
            <xdr:spPr bwMode="auto">
              <a:xfrm>
                <a:off x="285750" y="4090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105</xdr:row>
          <xdr:rowOff>0</xdr:rowOff>
        </xdr:from>
        <xdr:to>
          <xdr:col>5</xdr:col>
          <xdr:colOff>800100</xdr:colOff>
          <xdr:row>106</xdr:row>
          <xdr:rowOff>0</xdr:rowOff>
        </xdr:to>
        <xdr:grpSp>
          <xdr:nvGrpSpPr>
            <xdr:cNvPr id="32" name="グループ化 31">
              <a:extLst>
                <a:ext uri="{FF2B5EF4-FFF2-40B4-BE49-F238E27FC236}">
                  <a16:creationId xmlns:a16="http://schemas.microsoft.com/office/drawing/2014/main" id="{00000000-0008-0000-0B00-000020000000}"/>
                </a:ext>
              </a:extLst>
            </xdr:cNvPr>
            <xdr:cNvGrpSpPr/>
          </xdr:nvGrpSpPr>
          <xdr:grpSpPr>
            <a:xfrm>
              <a:off x="224118" y="41316088"/>
              <a:ext cx="7983070" cy="481853"/>
              <a:chOff x="228600" y="41176646"/>
              <a:chExt cx="7981950" cy="476251"/>
            </a:xfrm>
          </xdr:grpSpPr>
          <xdr:sp macro="" textlink="">
            <xdr:nvSpPr>
              <xdr:cNvPr id="29817" name="Group Box 121" hidden="1">
                <a:extLst>
                  <a:ext uri="{63B3BB69-23CF-44E3-9099-C40C66FF867C}">
                    <a14:compatExt spid="_x0000_s29817"/>
                  </a:ext>
                  <a:ext uri="{FF2B5EF4-FFF2-40B4-BE49-F238E27FC236}">
                    <a16:creationId xmlns:a16="http://schemas.microsoft.com/office/drawing/2014/main" id="{00000000-0008-0000-0B00-000079740000}"/>
                  </a:ext>
                </a:extLst>
              </xdr:cNvPr>
              <xdr:cNvSpPr/>
            </xdr:nvSpPr>
            <xdr:spPr bwMode="auto">
              <a:xfrm>
                <a:off x="228600" y="4117664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18" name="Option Button 122" hidden="1">
                <a:extLst>
                  <a:ext uri="{63B3BB69-23CF-44E3-9099-C40C66FF867C}">
                    <a14:compatExt spid="_x0000_s29818"/>
                  </a:ext>
                  <a:ext uri="{FF2B5EF4-FFF2-40B4-BE49-F238E27FC236}">
                    <a16:creationId xmlns:a16="http://schemas.microsoft.com/office/drawing/2014/main" id="{00000000-0008-0000-0B00-00007A740000}"/>
                  </a:ext>
                </a:extLst>
              </xdr:cNvPr>
              <xdr:cNvSpPr/>
            </xdr:nvSpPr>
            <xdr:spPr bwMode="auto">
              <a:xfrm>
                <a:off x="7429500" y="4137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19" name="Option Button 123" hidden="1">
                <a:extLst>
                  <a:ext uri="{63B3BB69-23CF-44E3-9099-C40C66FF867C}">
                    <a14:compatExt spid="_x0000_s29819"/>
                  </a:ext>
                  <a:ext uri="{FF2B5EF4-FFF2-40B4-BE49-F238E27FC236}">
                    <a16:creationId xmlns:a16="http://schemas.microsoft.com/office/drawing/2014/main" id="{00000000-0008-0000-0B00-00007B740000}"/>
                  </a:ext>
                </a:extLst>
              </xdr:cNvPr>
              <xdr:cNvSpPr/>
            </xdr:nvSpPr>
            <xdr:spPr bwMode="auto">
              <a:xfrm>
                <a:off x="733425" y="41376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20" name="Option Button 124" hidden="1">
                <a:extLst>
                  <a:ext uri="{63B3BB69-23CF-44E3-9099-C40C66FF867C}">
                    <a14:compatExt spid="_x0000_s29820"/>
                  </a:ext>
                  <a:ext uri="{FF2B5EF4-FFF2-40B4-BE49-F238E27FC236}">
                    <a16:creationId xmlns:a16="http://schemas.microsoft.com/office/drawing/2014/main" id="{00000000-0008-0000-0B00-00007C740000}"/>
                  </a:ext>
                </a:extLst>
              </xdr:cNvPr>
              <xdr:cNvSpPr/>
            </xdr:nvSpPr>
            <xdr:spPr bwMode="auto">
              <a:xfrm>
                <a:off x="285750" y="4137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121</xdr:row>
          <xdr:rowOff>0</xdr:rowOff>
        </xdr:from>
        <xdr:to>
          <xdr:col>5</xdr:col>
          <xdr:colOff>800100</xdr:colOff>
          <xdr:row>122</xdr:row>
          <xdr:rowOff>0</xdr:rowOff>
        </xdr:to>
        <xdr:grpSp>
          <xdr:nvGrpSpPr>
            <xdr:cNvPr id="33" name="グループ化 32">
              <a:extLst>
                <a:ext uri="{FF2B5EF4-FFF2-40B4-BE49-F238E27FC236}">
                  <a16:creationId xmlns:a16="http://schemas.microsoft.com/office/drawing/2014/main" id="{00000000-0008-0000-0B00-000021000000}"/>
                </a:ext>
              </a:extLst>
            </xdr:cNvPr>
            <xdr:cNvGrpSpPr/>
          </xdr:nvGrpSpPr>
          <xdr:grpSpPr>
            <a:xfrm>
              <a:off x="224118" y="47288824"/>
              <a:ext cx="7983070" cy="481852"/>
              <a:chOff x="228600" y="47139208"/>
              <a:chExt cx="7981950" cy="476250"/>
            </a:xfrm>
          </xdr:grpSpPr>
          <xdr:sp macro="" textlink="">
            <xdr:nvSpPr>
              <xdr:cNvPr id="29821" name="Group Box 125" hidden="1">
                <a:extLst>
                  <a:ext uri="{63B3BB69-23CF-44E3-9099-C40C66FF867C}">
                    <a14:compatExt spid="_x0000_s29821"/>
                  </a:ext>
                  <a:ext uri="{FF2B5EF4-FFF2-40B4-BE49-F238E27FC236}">
                    <a16:creationId xmlns:a16="http://schemas.microsoft.com/office/drawing/2014/main" id="{00000000-0008-0000-0B00-00007D740000}"/>
                  </a:ext>
                </a:extLst>
              </xdr:cNvPr>
              <xdr:cNvSpPr/>
            </xdr:nvSpPr>
            <xdr:spPr bwMode="auto">
              <a:xfrm>
                <a:off x="228600" y="47139208"/>
                <a:ext cx="7981950" cy="476250"/>
              </a:xfrm>
              <a:prstGeom prst="rect">
                <a:avLst/>
              </a:prstGeom>
              <a:noFill/>
              <a:ln w="9525">
                <a:miter lim="800000"/>
                <a:headEnd/>
                <a:tailEnd/>
              </a:ln>
              <a:extLst>
                <a:ext uri="{909E8E84-426E-40DD-AFC4-6F175D3DCCD1}">
                  <a14:hiddenFill>
                    <a:noFill/>
                  </a14:hiddenFill>
                </a:ext>
              </a:extLst>
            </xdr:spPr>
          </xdr:sp>
          <xdr:sp macro="" textlink="">
            <xdr:nvSpPr>
              <xdr:cNvPr id="29822" name="Option Button 126" hidden="1">
                <a:extLst>
                  <a:ext uri="{63B3BB69-23CF-44E3-9099-C40C66FF867C}">
                    <a14:compatExt spid="_x0000_s29822"/>
                  </a:ext>
                  <a:ext uri="{FF2B5EF4-FFF2-40B4-BE49-F238E27FC236}">
                    <a16:creationId xmlns:a16="http://schemas.microsoft.com/office/drawing/2014/main" id="{00000000-0008-0000-0B00-00007E740000}"/>
                  </a:ext>
                </a:extLst>
              </xdr:cNvPr>
              <xdr:cNvSpPr/>
            </xdr:nvSpPr>
            <xdr:spPr bwMode="auto">
              <a:xfrm>
                <a:off x="7429500" y="47339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23" name="Option Button 127" hidden="1">
                <a:extLst>
                  <a:ext uri="{63B3BB69-23CF-44E3-9099-C40C66FF867C}">
                    <a14:compatExt spid="_x0000_s29823"/>
                  </a:ext>
                  <a:ext uri="{FF2B5EF4-FFF2-40B4-BE49-F238E27FC236}">
                    <a16:creationId xmlns:a16="http://schemas.microsoft.com/office/drawing/2014/main" id="{00000000-0008-0000-0B00-00007F740000}"/>
                  </a:ext>
                </a:extLst>
              </xdr:cNvPr>
              <xdr:cNvSpPr/>
            </xdr:nvSpPr>
            <xdr:spPr bwMode="auto">
              <a:xfrm>
                <a:off x="733425" y="47339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24" name="Option Button 128" hidden="1">
                <a:extLst>
                  <a:ext uri="{63B3BB69-23CF-44E3-9099-C40C66FF867C}">
                    <a14:compatExt spid="_x0000_s29824"/>
                  </a:ext>
                  <a:ext uri="{FF2B5EF4-FFF2-40B4-BE49-F238E27FC236}">
                    <a16:creationId xmlns:a16="http://schemas.microsoft.com/office/drawing/2014/main" id="{00000000-0008-0000-0B00-000080740000}"/>
                  </a:ext>
                </a:extLst>
              </xdr:cNvPr>
              <xdr:cNvSpPr/>
            </xdr:nvSpPr>
            <xdr:spPr bwMode="auto">
              <a:xfrm>
                <a:off x="285750" y="47339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4" name="グループ化 33">
              <a:extLst>
                <a:ext uri="{FF2B5EF4-FFF2-40B4-BE49-F238E27FC236}">
                  <a16:creationId xmlns:a16="http://schemas.microsoft.com/office/drawing/2014/main" id="{00000000-0008-0000-0B00-000022000000}"/>
                </a:ext>
              </a:extLst>
            </xdr:cNvPr>
            <xdr:cNvGrpSpPr/>
          </xdr:nvGrpSpPr>
          <xdr:grpSpPr>
            <a:xfrm>
              <a:off x="224118" y="47770676"/>
              <a:ext cx="7983070" cy="481853"/>
              <a:chOff x="228600" y="47615557"/>
              <a:chExt cx="7981950" cy="476251"/>
            </a:xfrm>
          </xdr:grpSpPr>
          <xdr:sp macro="" textlink="">
            <xdr:nvSpPr>
              <xdr:cNvPr id="29825" name="Group Box 129" hidden="1">
                <a:extLst>
                  <a:ext uri="{63B3BB69-23CF-44E3-9099-C40C66FF867C}">
                    <a14:compatExt spid="_x0000_s29825"/>
                  </a:ext>
                  <a:ext uri="{FF2B5EF4-FFF2-40B4-BE49-F238E27FC236}">
                    <a16:creationId xmlns:a16="http://schemas.microsoft.com/office/drawing/2014/main" id="{00000000-0008-0000-0B00-000081740000}"/>
                  </a:ext>
                </a:extLst>
              </xdr:cNvPr>
              <xdr:cNvSpPr/>
            </xdr:nvSpPr>
            <xdr:spPr bwMode="auto">
              <a:xfrm>
                <a:off x="228600" y="476155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26" name="Option Button 130" hidden="1">
                <a:extLst>
                  <a:ext uri="{63B3BB69-23CF-44E3-9099-C40C66FF867C}">
                    <a14:compatExt spid="_x0000_s29826"/>
                  </a:ext>
                  <a:ext uri="{FF2B5EF4-FFF2-40B4-BE49-F238E27FC236}">
                    <a16:creationId xmlns:a16="http://schemas.microsoft.com/office/drawing/2014/main" id="{00000000-0008-0000-0B00-000082740000}"/>
                  </a:ext>
                </a:extLst>
              </xdr:cNvPr>
              <xdr:cNvSpPr/>
            </xdr:nvSpPr>
            <xdr:spPr bwMode="auto">
              <a:xfrm>
                <a:off x="7429500" y="47815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27" name="Option Button 131" hidden="1">
                <a:extLst>
                  <a:ext uri="{63B3BB69-23CF-44E3-9099-C40C66FF867C}">
                    <a14:compatExt spid="_x0000_s29827"/>
                  </a:ext>
                  <a:ext uri="{FF2B5EF4-FFF2-40B4-BE49-F238E27FC236}">
                    <a16:creationId xmlns:a16="http://schemas.microsoft.com/office/drawing/2014/main" id="{00000000-0008-0000-0B00-000083740000}"/>
                  </a:ext>
                </a:extLst>
              </xdr:cNvPr>
              <xdr:cNvSpPr/>
            </xdr:nvSpPr>
            <xdr:spPr bwMode="auto">
              <a:xfrm>
                <a:off x="733425" y="47815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28" name="Option Button 132" hidden="1">
                <a:extLst>
                  <a:ext uri="{63B3BB69-23CF-44E3-9099-C40C66FF867C}">
                    <a14:compatExt spid="_x0000_s29828"/>
                  </a:ext>
                  <a:ext uri="{FF2B5EF4-FFF2-40B4-BE49-F238E27FC236}">
                    <a16:creationId xmlns:a16="http://schemas.microsoft.com/office/drawing/2014/main" id="{00000000-0008-0000-0B00-000084740000}"/>
                  </a:ext>
                </a:extLst>
              </xdr:cNvPr>
              <xdr:cNvSpPr/>
            </xdr:nvSpPr>
            <xdr:spPr bwMode="auto">
              <a:xfrm>
                <a:off x="2857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B00-000023000000}"/>
                </a:ext>
              </a:extLst>
            </xdr:cNvPr>
            <xdr:cNvGrpSpPr/>
          </xdr:nvGrpSpPr>
          <xdr:grpSpPr>
            <a:xfrm>
              <a:off x="224118" y="48252529"/>
              <a:ext cx="7983070" cy="481853"/>
              <a:chOff x="228600" y="48091808"/>
              <a:chExt cx="7981950" cy="476251"/>
            </a:xfrm>
          </xdr:grpSpPr>
          <xdr:sp macro="" textlink="">
            <xdr:nvSpPr>
              <xdr:cNvPr id="29829" name="Group Box 133" hidden="1">
                <a:extLst>
                  <a:ext uri="{63B3BB69-23CF-44E3-9099-C40C66FF867C}">
                    <a14:compatExt spid="_x0000_s29829"/>
                  </a:ext>
                  <a:ext uri="{FF2B5EF4-FFF2-40B4-BE49-F238E27FC236}">
                    <a16:creationId xmlns:a16="http://schemas.microsoft.com/office/drawing/2014/main" id="{00000000-0008-0000-0B00-000085740000}"/>
                  </a:ext>
                </a:extLst>
              </xdr:cNvPr>
              <xdr:cNvSpPr/>
            </xdr:nvSpPr>
            <xdr:spPr bwMode="auto">
              <a:xfrm>
                <a:off x="228600" y="480918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30" name="Option Button 134" hidden="1">
                <a:extLst>
                  <a:ext uri="{63B3BB69-23CF-44E3-9099-C40C66FF867C}">
                    <a14:compatExt spid="_x0000_s29830"/>
                  </a:ext>
                  <a:ext uri="{FF2B5EF4-FFF2-40B4-BE49-F238E27FC236}">
                    <a16:creationId xmlns:a16="http://schemas.microsoft.com/office/drawing/2014/main" id="{00000000-0008-0000-0B00-00008674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31" name="Option Button 135" hidden="1">
                <a:extLst>
                  <a:ext uri="{63B3BB69-23CF-44E3-9099-C40C66FF867C}">
                    <a14:compatExt spid="_x0000_s29831"/>
                  </a:ext>
                  <a:ext uri="{FF2B5EF4-FFF2-40B4-BE49-F238E27FC236}">
                    <a16:creationId xmlns:a16="http://schemas.microsoft.com/office/drawing/2014/main" id="{00000000-0008-0000-0B00-000087740000}"/>
                  </a:ext>
                </a:extLst>
              </xdr:cNvPr>
              <xdr:cNvSpPr/>
            </xdr:nvSpPr>
            <xdr:spPr bwMode="auto">
              <a:xfrm>
                <a:off x="733425" y="48291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32" name="Option Button 136" hidden="1">
                <a:extLst>
                  <a:ext uri="{63B3BB69-23CF-44E3-9099-C40C66FF867C}">
                    <a14:compatExt spid="_x0000_s29832"/>
                  </a:ext>
                  <a:ext uri="{FF2B5EF4-FFF2-40B4-BE49-F238E27FC236}">
                    <a16:creationId xmlns:a16="http://schemas.microsoft.com/office/drawing/2014/main" id="{00000000-0008-0000-0B00-00008874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6" name="グループ化 35">
              <a:extLst>
                <a:ext uri="{FF2B5EF4-FFF2-40B4-BE49-F238E27FC236}">
                  <a16:creationId xmlns:a16="http://schemas.microsoft.com/office/drawing/2014/main" id="{00000000-0008-0000-0B00-000024000000}"/>
                </a:ext>
              </a:extLst>
            </xdr:cNvPr>
            <xdr:cNvGrpSpPr/>
          </xdr:nvGrpSpPr>
          <xdr:grpSpPr>
            <a:xfrm>
              <a:off x="224118" y="48734382"/>
              <a:ext cx="7983070" cy="481853"/>
              <a:chOff x="228600" y="48568058"/>
              <a:chExt cx="7981950" cy="476251"/>
            </a:xfrm>
          </xdr:grpSpPr>
          <xdr:sp macro="" textlink="">
            <xdr:nvSpPr>
              <xdr:cNvPr id="29833" name="Group Box 137" hidden="1">
                <a:extLst>
                  <a:ext uri="{63B3BB69-23CF-44E3-9099-C40C66FF867C}">
                    <a14:compatExt spid="_x0000_s29833"/>
                  </a:ext>
                  <a:ext uri="{FF2B5EF4-FFF2-40B4-BE49-F238E27FC236}">
                    <a16:creationId xmlns:a16="http://schemas.microsoft.com/office/drawing/2014/main" id="{00000000-0008-0000-0B00-000089740000}"/>
                  </a:ext>
                </a:extLst>
              </xdr:cNvPr>
              <xdr:cNvSpPr/>
            </xdr:nvSpPr>
            <xdr:spPr bwMode="auto">
              <a:xfrm>
                <a:off x="228600" y="485680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34" name="Option Button 138" hidden="1">
                <a:extLst>
                  <a:ext uri="{63B3BB69-23CF-44E3-9099-C40C66FF867C}">
                    <a14:compatExt spid="_x0000_s29834"/>
                  </a:ext>
                  <a:ext uri="{FF2B5EF4-FFF2-40B4-BE49-F238E27FC236}">
                    <a16:creationId xmlns:a16="http://schemas.microsoft.com/office/drawing/2014/main" id="{00000000-0008-0000-0B00-00008A740000}"/>
                  </a:ext>
                </a:extLst>
              </xdr:cNvPr>
              <xdr:cNvSpPr/>
            </xdr:nvSpPr>
            <xdr:spPr bwMode="auto">
              <a:xfrm>
                <a:off x="7429500" y="48768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35" name="Option Button 139" hidden="1">
                <a:extLst>
                  <a:ext uri="{63B3BB69-23CF-44E3-9099-C40C66FF867C}">
                    <a14:compatExt spid="_x0000_s29835"/>
                  </a:ext>
                  <a:ext uri="{FF2B5EF4-FFF2-40B4-BE49-F238E27FC236}">
                    <a16:creationId xmlns:a16="http://schemas.microsoft.com/office/drawing/2014/main" id="{00000000-0008-0000-0B00-00008B740000}"/>
                  </a:ext>
                </a:extLst>
              </xdr:cNvPr>
              <xdr:cNvSpPr/>
            </xdr:nvSpPr>
            <xdr:spPr bwMode="auto">
              <a:xfrm>
                <a:off x="733425" y="48768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36" name="Option Button 140" hidden="1">
                <a:extLst>
                  <a:ext uri="{63B3BB69-23CF-44E3-9099-C40C66FF867C}">
                    <a14:compatExt spid="_x0000_s29836"/>
                  </a:ext>
                  <a:ext uri="{FF2B5EF4-FFF2-40B4-BE49-F238E27FC236}">
                    <a16:creationId xmlns:a16="http://schemas.microsoft.com/office/drawing/2014/main" id="{00000000-0008-0000-0B00-00008C740000}"/>
                  </a:ext>
                </a:extLst>
              </xdr:cNvPr>
              <xdr:cNvSpPr/>
            </xdr:nvSpPr>
            <xdr:spPr bwMode="auto">
              <a:xfrm>
                <a:off x="2857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135</xdr:row>
          <xdr:rowOff>0</xdr:rowOff>
        </xdr:from>
        <xdr:to>
          <xdr:col>5</xdr:col>
          <xdr:colOff>800100</xdr:colOff>
          <xdr:row>136</xdr:row>
          <xdr:rowOff>0</xdr:rowOff>
        </xdr:to>
        <xdr:grpSp>
          <xdr:nvGrpSpPr>
            <xdr:cNvPr id="37" name="グループ化 36">
              <a:extLst>
                <a:ext uri="{FF2B5EF4-FFF2-40B4-BE49-F238E27FC236}">
                  <a16:creationId xmlns:a16="http://schemas.microsoft.com/office/drawing/2014/main" id="{00000000-0008-0000-0B00-000025000000}"/>
                </a:ext>
              </a:extLst>
            </xdr:cNvPr>
            <xdr:cNvGrpSpPr/>
          </xdr:nvGrpSpPr>
          <xdr:grpSpPr>
            <a:xfrm>
              <a:off x="224118" y="53564118"/>
              <a:ext cx="7983070" cy="481853"/>
              <a:chOff x="228600" y="53387717"/>
              <a:chExt cx="7981950" cy="476251"/>
            </a:xfrm>
          </xdr:grpSpPr>
          <xdr:sp macro="" textlink="">
            <xdr:nvSpPr>
              <xdr:cNvPr id="29837" name="Group Box 141" hidden="1">
                <a:extLst>
                  <a:ext uri="{63B3BB69-23CF-44E3-9099-C40C66FF867C}">
                    <a14:compatExt spid="_x0000_s29837"/>
                  </a:ext>
                  <a:ext uri="{FF2B5EF4-FFF2-40B4-BE49-F238E27FC236}">
                    <a16:creationId xmlns:a16="http://schemas.microsoft.com/office/drawing/2014/main" id="{00000000-0008-0000-0B00-00008D740000}"/>
                  </a:ext>
                </a:extLst>
              </xdr:cNvPr>
              <xdr:cNvSpPr/>
            </xdr:nvSpPr>
            <xdr:spPr bwMode="auto">
              <a:xfrm>
                <a:off x="228600" y="533877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38" name="Option Button 142" hidden="1">
                <a:extLst>
                  <a:ext uri="{63B3BB69-23CF-44E3-9099-C40C66FF867C}">
                    <a14:compatExt spid="_x0000_s29838"/>
                  </a:ext>
                  <a:ext uri="{FF2B5EF4-FFF2-40B4-BE49-F238E27FC236}">
                    <a16:creationId xmlns:a16="http://schemas.microsoft.com/office/drawing/2014/main" id="{00000000-0008-0000-0B00-00008E740000}"/>
                  </a:ext>
                </a:extLst>
              </xdr:cNvPr>
              <xdr:cNvSpPr/>
            </xdr:nvSpPr>
            <xdr:spPr bwMode="auto">
              <a:xfrm>
                <a:off x="7429500" y="5358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39" name="Option Button 143" hidden="1">
                <a:extLst>
                  <a:ext uri="{63B3BB69-23CF-44E3-9099-C40C66FF867C}">
                    <a14:compatExt spid="_x0000_s29839"/>
                  </a:ext>
                  <a:ext uri="{FF2B5EF4-FFF2-40B4-BE49-F238E27FC236}">
                    <a16:creationId xmlns:a16="http://schemas.microsoft.com/office/drawing/2014/main" id="{00000000-0008-0000-0B00-00008F740000}"/>
                  </a:ext>
                </a:extLst>
              </xdr:cNvPr>
              <xdr:cNvSpPr/>
            </xdr:nvSpPr>
            <xdr:spPr bwMode="auto">
              <a:xfrm>
                <a:off x="733425" y="5358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40" name="Option Button 144" hidden="1">
                <a:extLst>
                  <a:ext uri="{63B3BB69-23CF-44E3-9099-C40C66FF867C}">
                    <a14:compatExt spid="_x0000_s29840"/>
                  </a:ext>
                  <a:ext uri="{FF2B5EF4-FFF2-40B4-BE49-F238E27FC236}">
                    <a16:creationId xmlns:a16="http://schemas.microsoft.com/office/drawing/2014/main" id="{00000000-0008-0000-0B00-000090740000}"/>
                  </a:ext>
                </a:extLst>
              </xdr:cNvPr>
              <xdr:cNvSpPr/>
            </xdr:nvSpPr>
            <xdr:spPr bwMode="auto">
              <a:xfrm>
                <a:off x="285750" y="5358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136</xdr:row>
          <xdr:rowOff>0</xdr:rowOff>
        </xdr:from>
        <xdr:to>
          <xdr:col>5</xdr:col>
          <xdr:colOff>800100</xdr:colOff>
          <xdr:row>137</xdr:row>
          <xdr:rowOff>0</xdr:rowOff>
        </xdr:to>
        <xdr:grpSp>
          <xdr:nvGrpSpPr>
            <xdr:cNvPr id="38" name="グループ化 37">
              <a:extLst>
                <a:ext uri="{FF2B5EF4-FFF2-40B4-BE49-F238E27FC236}">
                  <a16:creationId xmlns:a16="http://schemas.microsoft.com/office/drawing/2014/main" id="{00000000-0008-0000-0B00-000026000000}"/>
                </a:ext>
              </a:extLst>
            </xdr:cNvPr>
            <xdr:cNvGrpSpPr/>
          </xdr:nvGrpSpPr>
          <xdr:grpSpPr>
            <a:xfrm>
              <a:off x="224118" y="54045971"/>
              <a:ext cx="7983070" cy="481853"/>
              <a:chOff x="228600" y="53863968"/>
              <a:chExt cx="7981950" cy="476251"/>
            </a:xfrm>
          </xdr:grpSpPr>
          <xdr:sp macro="" textlink="">
            <xdr:nvSpPr>
              <xdr:cNvPr id="29841" name="Group Box 145" hidden="1">
                <a:extLst>
                  <a:ext uri="{63B3BB69-23CF-44E3-9099-C40C66FF867C}">
                    <a14:compatExt spid="_x0000_s29841"/>
                  </a:ext>
                  <a:ext uri="{FF2B5EF4-FFF2-40B4-BE49-F238E27FC236}">
                    <a16:creationId xmlns:a16="http://schemas.microsoft.com/office/drawing/2014/main" id="{00000000-0008-0000-0B00-000091740000}"/>
                  </a:ext>
                </a:extLst>
              </xdr:cNvPr>
              <xdr:cNvSpPr/>
            </xdr:nvSpPr>
            <xdr:spPr bwMode="auto">
              <a:xfrm>
                <a:off x="228600" y="5386396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42" name="Option Button 146" hidden="1">
                <a:extLst>
                  <a:ext uri="{63B3BB69-23CF-44E3-9099-C40C66FF867C}">
                    <a14:compatExt spid="_x0000_s29842"/>
                  </a:ext>
                  <a:ext uri="{FF2B5EF4-FFF2-40B4-BE49-F238E27FC236}">
                    <a16:creationId xmlns:a16="http://schemas.microsoft.com/office/drawing/2014/main" id="{00000000-0008-0000-0B00-000092740000}"/>
                  </a:ext>
                </a:extLst>
              </xdr:cNvPr>
              <xdr:cNvSpPr/>
            </xdr:nvSpPr>
            <xdr:spPr bwMode="auto">
              <a:xfrm>
                <a:off x="7429500" y="54063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43" name="Option Button 147" hidden="1">
                <a:extLst>
                  <a:ext uri="{63B3BB69-23CF-44E3-9099-C40C66FF867C}">
                    <a14:compatExt spid="_x0000_s29843"/>
                  </a:ext>
                  <a:ext uri="{FF2B5EF4-FFF2-40B4-BE49-F238E27FC236}">
                    <a16:creationId xmlns:a16="http://schemas.microsoft.com/office/drawing/2014/main" id="{00000000-0008-0000-0B00-000093740000}"/>
                  </a:ext>
                </a:extLst>
              </xdr:cNvPr>
              <xdr:cNvSpPr/>
            </xdr:nvSpPr>
            <xdr:spPr bwMode="auto">
              <a:xfrm>
                <a:off x="733425" y="54063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44" name="Option Button 148" hidden="1">
                <a:extLst>
                  <a:ext uri="{63B3BB69-23CF-44E3-9099-C40C66FF867C}">
                    <a14:compatExt spid="_x0000_s29844"/>
                  </a:ext>
                  <a:ext uri="{FF2B5EF4-FFF2-40B4-BE49-F238E27FC236}">
                    <a16:creationId xmlns:a16="http://schemas.microsoft.com/office/drawing/2014/main" id="{00000000-0008-0000-0B00-000094740000}"/>
                  </a:ext>
                </a:extLst>
              </xdr:cNvPr>
              <xdr:cNvSpPr/>
            </xdr:nvSpPr>
            <xdr:spPr bwMode="auto">
              <a:xfrm>
                <a:off x="2857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0</xdr:rowOff>
        </xdr:from>
        <xdr:to>
          <xdr:col>5</xdr:col>
          <xdr:colOff>800100</xdr:colOff>
          <xdr:row>138</xdr:row>
          <xdr:rowOff>0</xdr:rowOff>
        </xdr:to>
        <xdr:grpSp>
          <xdr:nvGrpSpPr>
            <xdr:cNvPr id="39" name="グループ化 38">
              <a:extLst>
                <a:ext uri="{FF2B5EF4-FFF2-40B4-BE49-F238E27FC236}">
                  <a16:creationId xmlns:a16="http://schemas.microsoft.com/office/drawing/2014/main" id="{00000000-0008-0000-0B00-000027000000}"/>
                </a:ext>
              </a:extLst>
            </xdr:cNvPr>
            <xdr:cNvGrpSpPr/>
          </xdr:nvGrpSpPr>
          <xdr:grpSpPr>
            <a:xfrm>
              <a:off x="224118" y="54527824"/>
              <a:ext cx="7983070" cy="481852"/>
              <a:chOff x="228600" y="54340105"/>
              <a:chExt cx="7981950" cy="476250"/>
            </a:xfrm>
          </xdr:grpSpPr>
          <xdr:sp macro="" textlink="">
            <xdr:nvSpPr>
              <xdr:cNvPr id="29845" name="Group Box 149" hidden="1">
                <a:extLst>
                  <a:ext uri="{63B3BB69-23CF-44E3-9099-C40C66FF867C}">
                    <a14:compatExt spid="_x0000_s29845"/>
                  </a:ext>
                  <a:ext uri="{FF2B5EF4-FFF2-40B4-BE49-F238E27FC236}">
                    <a16:creationId xmlns:a16="http://schemas.microsoft.com/office/drawing/2014/main" id="{00000000-0008-0000-0B00-000095740000}"/>
                  </a:ext>
                </a:extLst>
              </xdr:cNvPr>
              <xdr:cNvSpPr/>
            </xdr:nvSpPr>
            <xdr:spPr bwMode="auto">
              <a:xfrm>
                <a:off x="228600" y="54340105"/>
                <a:ext cx="7981950" cy="476250"/>
              </a:xfrm>
              <a:prstGeom prst="rect">
                <a:avLst/>
              </a:prstGeom>
              <a:noFill/>
              <a:ln w="9525">
                <a:miter lim="800000"/>
                <a:headEnd/>
                <a:tailEnd/>
              </a:ln>
              <a:extLst>
                <a:ext uri="{909E8E84-426E-40DD-AFC4-6F175D3DCCD1}">
                  <a14:hiddenFill>
                    <a:noFill/>
                  </a14:hiddenFill>
                </a:ext>
              </a:extLst>
            </xdr:spPr>
          </xdr:sp>
          <xdr:sp macro="" textlink="">
            <xdr:nvSpPr>
              <xdr:cNvPr id="29846" name="Option Button 150" hidden="1">
                <a:extLst>
                  <a:ext uri="{63B3BB69-23CF-44E3-9099-C40C66FF867C}">
                    <a14:compatExt spid="_x0000_s29846"/>
                  </a:ext>
                  <a:ext uri="{FF2B5EF4-FFF2-40B4-BE49-F238E27FC236}">
                    <a16:creationId xmlns:a16="http://schemas.microsoft.com/office/drawing/2014/main" id="{00000000-0008-0000-0B00-000096740000}"/>
                  </a:ext>
                </a:extLst>
              </xdr:cNvPr>
              <xdr:cNvSpPr/>
            </xdr:nvSpPr>
            <xdr:spPr bwMode="auto">
              <a:xfrm>
                <a:off x="7429500" y="54540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47" name="Option Button 151" hidden="1">
                <a:extLst>
                  <a:ext uri="{63B3BB69-23CF-44E3-9099-C40C66FF867C}">
                    <a14:compatExt spid="_x0000_s29847"/>
                  </a:ext>
                  <a:ext uri="{FF2B5EF4-FFF2-40B4-BE49-F238E27FC236}">
                    <a16:creationId xmlns:a16="http://schemas.microsoft.com/office/drawing/2014/main" id="{00000000-0008-0000-0B00-000097740000}"/>
                  </a:ext>
                </a:extLst>
              </xdr:cNvPr>
              <xdr:cNvSpPr/>
            </xdr:nvSpPr>
            <xdr:spPr bwMode="auto">
              <a:xfrm>
                <a:off x="733425" y="54540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48" name="Option Button 152" hidden="1">
                <a:extLst>
                  <a:ext uri="{63B3BB69-23CF-44E3-9099-C40C66FF867C}">
                    <a14:compatExt spid="_x0000_s29848"/>
                  </a:ext>
                  <a:ext uri="{FF2B5EF4-FFF2-40B4-BE49-F238E27FC236}">
                    <a16:creationId xmlns:a16="http://schemas.microsoft.com/office/drawing/2014/main" id="{00000000-0008-0000-0B00-000098740000}"/>
                  </a:ext>
                </a:extLst>
              </xdr:cNvPr>
              <xdr:cNvSpPr/>
            </xdr:nvSpPr>
            <xdr:spPr bwMode="auto">
              <a:xfrm>
                <a:off x="2857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138</xdr:row>
          <xdr:rowOff>0</xdr:rowOff>
        </xdr:from>
        <xdr:to>
          <xdr:col>5</xdr:col>
          <xdr:colOff>800100</xdr:colOff>
          <xdr:row>139</xdr:row>
          <xdr:rowOff>0</xdr:rowOff>
        </xdr:to>
        <xdr:grpSp>
          <xdr:nvGrpSpPr>
            <xdr:cNvPr id="40" name="グループ化 39">
              <a:extLst>
                <a:ext uri="{FF2B5EF4-FFF2-40B4-BE49-F238E27FC236}">
                  <a16:creationId xmlns:a16="http://schemas.microsoft.com/office/drawing/2014/main" id="{00000000-0008-0000-0B00-000028000000}"/>
                </a:ext>
              </a:extLst>
            </xdr:cNvPr>
            <xdr:cNvGrpSpPr/>
          </xdr:nvGrpSpPr>
          <xdr:grpSpPr>
            <a:xfrm>
              <a:off x="224118" y="55009676"/>
              <a:ext cx="7983070" cy="481853"/>
              <a:chOff x="228600" y="54816469"/>
              <a:chExt cx="7981950" cy="476251"/>
            </a:xfrm>
          </xdr:grpSpPr>
          <xdr:sp macro="" textlink="">
            <xdr:nvSpPr>
              <xdr:cNvPr id="29849" name="Group Box 153" hidden="1">
                <a:extLst>
                  <a:ext uri="{63B3BB69-23CF-44E3-9099-C40C66FF867C}">
                    <a14:compatExt spid="_x0000_s29849"/>
                  </a:ext>
                  <a:ext uri="{FF2B5EF4-FFF2-40B4-BE49-F238E27FC236}">
                    <a16:creationId xmlns:a16="http://schemas.microsoft.com/office/drawing/2014/main" id="{00000000-0008-0000-0B00-000099740000}"/>
                  </a:ext>
                </a:extLst>
              </xdr:cNvPr>
              <xdr:cNvSpPr/>
            </xdr:nvSpPr>
            <xdr:spPr bwMode="auto">
              <a:xfrm>
                <a:off x="228600" y="5481646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50" name="Option Button 154" hidden="1">
                <a:extLst>
                  <a:ext uri="{63B3BB69-23CF-44E3-9099-C40C66FF867C}">
                    <a14:compatExt spid="_x0000_s29850"/>
                  </a:ext>
                  <a:ext uri="{FF2B5EF4-FFF2-40B4-BE49-F238E27FC236}">
                    <a16:creationId xmlns:a16="http://schemas.microsoft.com/office/drawing/2014/main" id="{00000000-0008-0000-0B00-00009A740000}"/>
                  </a:ext>
                </a:extLst>
              </xdr:cNvPr>
              <xdr:cNvSpPr/>
            </xdr:nvSpPr>
            <xdr:spPr bwMode="auto">
              <a:xfrm>
                <a:off x="7429500" y="55016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51" name="Option Button 155" hidden="1">
                <a:extLst>
                  <a:ext uri="{63B3BB69-23CF-44E3-9099-C40C66FF867C}">
                    <a14:compatExt spid="_x0000_s29851"/>
                  </a:ext>
                  <a:ext uri="{FF2B5EF4-FFF2-40B4-BE49-F238E27FC236}">
                    <a16:creationId xmlns:a16="http://schemas.microsoft.com/office/drawing/2014/main" id="{00000000-0008-0000-0B00-00009B740000}"/>
                  </a:ext>
                </a:extLst>
              </xdr:cNvPr>
              <xdr:cNvSpPr/>
            </xdr:nvSpPr>
            <xdr:spPr bwMode="auto">
              <a:xfrm>
                <a:off x="733425" y="55016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52" name="Option Button 156" hidden="1">
                <a:extLst>
                  <a:ext uri="{63B3BB69-23CF-44E3-9099-C40C66FF867C}">
                    <a14:compatExt spid="_x0000_s29852"/>
                  </a:ext>
                  <a:ext uri="{FF2B5EF4-FFF2-40B4-BE49-F238E27FC236}">
                    <a16:creationId xmlns:a16="http://schemas.microsoft.com/office/drawing/2014/main" id="{00000000-0008-0000-0B00-00009C740000}"/>
                  </a:ext>
                </a:extLst>
              </xdr:cNvPr>
              <xdr:cNvSpPr/>
            </xdr:nvSpPr>
            <xdr:spPr bwMode="auto">
              <a:xfrm>
                <a:off x="2857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149</xdr:row>
          <xdr:rowOff>0</xdr:rowOff>
        </xdr:from>
        <xdr:to>
          <xdr:col>5</xdr:col>
          <xdr:colOff>800100</xdr:colOff>
          <xdr:row>150</xdr:row>
          <xdr:rowOff>0</xdr:rowOff>
        </xdr:to>
        <xdr:grpSp>
          <xdr:nvGrpSpPr>
            <xdr:cNvPr id="41" name="グループ化 40">
              <a:extLst>
                <a:ext uri="{FF2B5EF4-FFF2-40B4-BE49-F238E27FC236}">
                  <a16:creationId xmlns:a16="http://schemas.microsoft.com/office/drawing/2014/main" id="{00000000-0008-0000-0B00-000029000000}"/>
                </a:ext>
              </a:extLst>
            </xdr:cNvPr>
            <xdr:cNvGrpSpPr/>
          </xdr:nvGrpSpPr>
          <xdr:grpSpPr>
            <a:xfrm>
              <a:off x="224118" y="59839412"/>
              <a:ext cx="7983070" cy="481853"/>
              <a:chOff x="228600" y="59636128"/>
              <a:chExt cx="7981950" cy="476251"/>
            </a:xfrm>
          </xdr:grpSpPr>
          <xdr:sp macro="" textlink="">
            <xdr:nvSpPr>
              <xdr:cNvPr id="29853" name="Group Box 157" hidden="1">
                <a:extLst>
                  <a:ext uri="{63B3BB69-23CF-44E3-9099-C40C66FF867C}">
                    <a14:compatExt spid="_x0000_s29853"/>
                  </a:ext>
                  <a:ext uri="{FF2B5EF4-FFF2-40B4-BE49-F238E27FC236}">
                    <a16:creationId xmlns:a16="http://schemas.microsoft.com/office/drawing/2014/main" id="{00000000-0008-0000-0B00-00009D740000}"/>
                  </a:ext>
                </a:extLst>
              </xdr:cNvPr>
              <xdr:cNvSpPr/>
            </xdr:nvSpPr>
            <xdr:spPr bwMode="auto">
              <a:xfrm>
                <a:off x="228600" y="5963612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54" name="Option Button 158" hidden="1">
                <a:extLst>
                  <a:ext uri="{63B3BB69-23CF-44E3-9099-C40C66FF867C}">
                    <a14:compatExt spid="_x0000_s29854"/>
                  </a:ext>
                  <a:ext uri="{FF2B5EF4-FFF2-40B4-BE49-F238E27FC236}">
                    <a16:creationId xmlns:a16="http://schemas.microsoft.com/office/drawing/2014/main" id="{00000000-0008-0000-0B00-00009E740000}"/>
                  </a:ext>
                </a:extLst>
              </xdr:cNvPr>
              <xdr:cNvSpPr/>
            </xdr:nvSpPr>
            <xdr:spPr bwMode="auto">
              <a:xfrm>
                <a:off x="7429500" y="59836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55" name="Option Button 159" hidden="1">
                <a:extLst>
                  <a:ext uri="{63B3BB69-23CF-44E3-9099-C40C66FF867C}">
                    <a14:compatExt spid="_x0000_s29855"/>
                  </a:ext>
                  <a:ext uri="{FF2B5EF4-FFF2-40B4-BE49-F238E27FC236}">
                    <a16:creationId xmlns:a16="http://schemas.microsoft.com/office/drawing/2014/main" id="{00000000-0008-0000-0B00-00009F740000}"/>
                  </a:ext>
                </a:extLst>
              </xdr:cNvPr>
              <xdr:cNvSpPr/>
            </xdr:nvSpPr>
            <xdr:spPr bwMode="auto">
              <a:xfrm>
                <a:off x="733425" y="59836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56" name="Option Button 160" hidden="1">
                <a:extLst>
                  <a:ext uri="{63B3BB69-23CF-44E3-9099-C40C66FF867C}">
                    <a14:compatExt spid="_x0000_s29856"/>
                  </a:ext>
                  <a:ext uri="{FF2B5EF4-FFF2-40B4-BE49-F238E27FC236}">
                    <a16:creationId xmlns:a16="http://schemas.microsoft.com/office/drawing/2014/main" id="{00000000-0008-0000-0B00-0000A0740000}"/>
                  </a:ext>
                </a:extLst>
              </xdr:cNvPr>
              <xdr:cNvSpPr/>
            </xdr:nvSpPr>
            <xdr:spPr bwMode="auto">
              <a:xfrm>
                <a:off x="285750" y="59836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2" name="グループ化 41">
              <a:extLst>
                <a:ext uri="{FF2B5EF4-FFF2-40B4-BE49-F238E27FC236}">
                  <a16:creationId xmlns:a16="http://schemas.microsoft.com/office/drawing/2014/main" id="{00000000-0008-0000-0B00-00002A000000}"/>
                </a:ext>
              </a:extLst>
            </xdr:cNvPr>
            <xdr:cNvGrpSpPr/>
          </xdr:nvGrpSpPr>
          <xdr:grpSpPr>
            <a:xfrm>
              <a:off x="224118" y="60321265"/>
              <a:ext cx="7983070" cy="481853"/>
              <a:chOff x="228600" y="60112378"/>
              <a:chExt cx="7981950" cy="476251"/>
            </a:xfrm>
          </xdr:grpSpPr>
          <xdr:sp macro="" textlink="">
            <xdr:nvSpPr>
              <xdr:cNvPr id="29857" name="Group Box 161" hidden="1">
                <a:extLst>
                  <a:ext uri="{63B3BB69-23CF-44E3-9099-C40C66FF867C}">
                    <a14:compatExt spid="_x0000_s29857"/>
                  </a:ext>
                  <a:ext uri="{FF2B5EF4-FFF2-40B4-BE49-F238E27FC236}">
                    <a16:creationId xmlns:a16="http://schemas.microsoft.com/office/drawing/2014/main" id="{00000000-0008-0000-0B00-0000A1740000}"/>
                  </a:ext>
                </a:extLst>
              </xdr:cNvPr>
              <xdr:cNvSpPr/>
            </xdr:nvSpPr>
            <xdr:spPr bwMode="auto">
              <a:xfrm>
                <a:off x="228600" y="601123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58" name="Option Button 162" hidden="1">
                <a:extLst>
                  <a:ext uri="{63B3BB69-23CF-44E3-9099-C40C66FF867C}">
                    <a14:compatExt spid="_x0000_s29858"/>
                  </a:ext>
                  <a:ext uri="{FF2B5EF4-FFF2-40B4-BE49-F238E27FC236}">
                    <a16:creationId xmlns:a16="http://schemas.microsoft.com/office/drawing/2014/main" id="{00000000-0008-0000-0B00-0000A2740000}"/>
                  </a:ext>
                </a:extLst>
              </xdr:cNvPr>
              <xdr:cNvSpPr/>
            </xdr:nvSpPr>
            <xdr:spPr bwMode="auto">
              <a:xfrm>
                <a:off x="7429500" y="60312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59" name="Option Button 163" hidden="1">
                <a:extLst>
                  <a:ext uri="{63B3BB69-23CF-44E3-9099-C40C66FF867C}">
                    <a14:compatExt spid="_x0000_s29859"/>
                  </a:ext>
                  <a:ext uri="{FF2B5EF4-FFF2-40B4-BE49-F238E27FC236}">
                    <a16:creationId xmlns:a16="http://schemas.microsoft.com/office/drawing/2014/main" id="{00000000-0008-0000-0B00-0000A3740000}"/>
                  </a:ext>
                </a:extLst>
              </xdr:cNvPr>
              <xdr:cNvSpPr/>
            </xdr:nvSpPr>
            <xdr:spPr bwMode="auto">
              <a:xfrm>
                <a:off x="733425" y="60312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60" name="Option Button 164" hidden="1">
                <a:extLst>
                  <a:ext uri="{63B3BB69-23CF-44E3-9099-C40C66FF867C}">
                    <a14:compatExt spid="_x0000_s29860"/>
                  </a:ext>
                  <a:ext uri="{FF2B5EF4-FFF2-40B4-BE49-F238E27FC236}">
                    <a16:creationId xmlns:a16="http://schemas.microsoft.com/office/drawing/2014/main" id="{00000000-0008-0000-0B00-0000A4740000}"/>
                  </a:ext>
                </a:extLst>
              </xdr:cNvPr>
              <xdr:cNvSpPr/>
            </xdr:nvSpPr>
            <xdr:spPr bwMode="auto">
              <a:xfrm>
                <a:off x="285750" y="6031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3" name="グループ化 42">
              <a:extLst>
                <a:ext uri="{FF2B5EF4-FFF2-40B4-BE49-F238E27FC236}">
                  <a16:creationId xmlns:a16="http://schemas.microsoft.com/office/drawing/2014/main" id="{00000000-0008-0000-0B00-00002B000000}"/>
                </a:ext>
              </a:extLst>
            </xdr:cNvPr>
            <xdr:cNvGrpSpPr/>
          </xdr:nvGrpSpPr>
          <xdr:grpSpPr>
            <a:xfrm>
              <a:off x="224118" y="60803118"/>
              <a:ext cx="7983070" cy="481853"/>
              <a:chOff x="228600" y="60588629"/>
              <a:chExt cx="7981950" cy="476251"/>
            </a:xfrm>
          </xdr:grpSpPr>
          <xdr:sp macro="" textlink="">
            <xdr:nvSpPr>
              <xdr:cNvPr id="29861" name="Group Box 165" hidden="1">
                <a:extLst>
                  <a:ext uri="{63B3BB69-23CF-44E3-9099-C40C66FF867C}">
                    <a14:compatExt spid="_x0000_s29861"/>
                  </a:ext>
                  <a:ext uri="{FF2B5EF4-FFF2-40B4-BE49-F238E27FC236}">
                    <a16:creationId xmlns:a16="http://schemas.microsoft.com/office/drawing/2014/main" id="{00000000-0008-0000-0B00-0000A5740000}"/>
                  </a:ext>
                </a:extLst>
              </xdr:cNvPr>
              <xdr:cNvSpPr/>
            </xdr:nvSpPr>
            <xdr:spPr bwMode="auto">
              <a:xfrm>
                <a:off x="228600" y="605886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62" name="Option Button 166" hidden="1">
                <a:extLst>
                  <a:ext uri="{63B3BB69-23CF-44E3-9099-C40C66FF867C}">
                    <a14:compatExt spid="_x0000_s29862"/>
                  </a:ext>
                  <a:ext uri="{FF2B5EF4-FFF2-40B4-BE49-F238E27FC236}">
                    <a16:creationId xmlns:a16="http://schemas.microsoft.com/office/drawing/2014/main" id="{00000000-0008-0000-0B00-0000A6740000}"/>
                  </a:ext>
                </a:extLst>
              </xdr:cNvPr>
              <xdr:cNvSpPr/>
            </xdr:nvSpPr>
            <xdr:spPr bwMode="auto">
              <a:xfrm>
                <a:off x="7429500" y="60788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63" name="Option Button 167" hidden="1">
                <a:extLst>
                  <a:ext uri="{63B3BB69-23CF-44E3-9099-C40C66FF867C}">
                    <a14:compatExt spid="_x0000_s29863"/>
                  </a:ext>
                  <a:ext uri="{FF2B5EF4-FFF2-40B4-BE49-F238E27FC236}">
                    <a16:creationId xmlns:a16="http://schemas.microsoft.com/office/drawing/2014/main" id="{00000000-0008-0000-0B00-0000A7740000}"/>
                  </a:ext>
                </a:extLst>
              </xdr:cNvPr>
              <xdr:cNvSpPr/>
            </xdr:nvSpPr>
            <xdr:spPr bwMode="auto">
              <a:xfrm>
                <a:off x="733425" y="60788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64" name="Option Button 168" hidden="1">
                <a:extLst>
                  <a:ext uri="{63B3BB69-23CF-44E3-9099-C40C66FF867C}">
                    <a14:compatExt spid="_x0000_s29864"/>
                  </a:ext>
                  <a:ext uri="{FF2B5EF4-FFF2-40B4-BE49-F238E27FC236}">
                    <a16:creationId xmlns:a16="http://schemas.microsoft.com/office/drawing/2014/main" id="{00000000-0008-0000-0B00-0000A8740000}"/>
                  </a:ext>
                </a:extLst>
              </xdr:cNvPr>
              <xdr:cNvSpPr/>
            </xdr:nvSpPr>
            <xdr:spPr bwMode="auto">
              <a:xfrm>
                <a:off x="2857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4" name="グループ化 43">
              <a:extLst>
                <a:ext uri="{FF2B5EF4-FFF2-40B4-BE49-F238E27FC236}">
                  <a16:creationId xmlns:a16="http://schemas.microsoft.com/office/drawing/2014/main" id="{00000000-0008-0000-0B00-00002C000000}"/>
                </a:ext>
              </a:extLst>
            </xdr:cNvPr>
            <xdr:cNvGrpSpPr/>
          </xdr:nvGrpSpPr>
          <xdr:grpSpPr>
            <a:xfrm>
              <a:off x="224118" y="61284971"/>
              <a:ext cx="7983070" cy="481853"/>
              <a:chOff x="228600" y="61064880"/>
              <a:chExt cx="7981950" cy="476251"/>
            </a:xfrm>
          </xdr:grpSpPr>
          <xdr:sp macro="" textlink="">
            <xdr:nvSpPr>
              <xdr:cNvPr id="29865" name="Group Box 169" hidden="1">
                <a:extLst>
                  <a:ext uri="{63B3BB69-23CF-44E3-9099-C40C66FF867C}">
                    <a14:compatExt spid="_x0000_s29865"/>
                  </a:ext>
                  <a:ext uri="{FF2B5EF4-FFF2-40B4-BE49-F238E27FC236}">
                    <a16:creationId xmlns:a16="http://schemas.microsoft.com/office/drawing/2014/main" id="{00000000-0008-0000-0B00-0000A9740000}"/>
                  </a:ext>
                </a:extLst>
              </xdr:cNvPr>
              <xdr:cNvSpPr/>
            </xdr:nvSpPr>
            <xdr:spPr bwMode="auto">
              <a:xfrm>
                <a:off x="228600" y="6106488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66" name="Option Button 170" hidden="1">
                <a:extLst>
                  <a:ext uri="{63B3BB69-23CF-44E3-9099-C40C66FF867C}">
                    <a14:compatExt spid="_x0000_s29866"/>
                  </a:ext>
                  <a:ext uri="{FF2B5EF4-FFF2-40B4-BE49-F238E27FC236}">
                    <a16:creationId xmlns:a16="http://schemas.microsoft.com/office/drawing/2014/main" id="{00000000-0008-0000-0B00-0000AA740000}"/>
                  </a:ext>
                </a:extLst>
              </xdr:cNvPr>
              <xdr:cNvSpPr/>
            </xdr:nvSpPr>
            <xdr:spPr bwMode="auto">
              <a:xfrm>
                <a:off x="7429500" y="61264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67" name="Option Button 171" hidden="1">
                <a:extLst>
                  <a:ext uri="{63B3BB69-23CF-44E3-9099-C40C66FF867C}">
                    <a14:compatExt spid="_x0000_s29867"/>
                  </a:ext>
                  <a:ext uri="{FF2B5EF4-FFF2-40B4-BE49-F238E27FC236}">
                    <a16:creationId xmlns:a16="http://schemas.microsoft.com/office/drawing/2014/main" id="{00000000-0008-0000-0B00-0000AB740000}"/>
                  </a:ext>
                </a:extLst>
              </xdr:cNvPr>
              <xdr:cNvSpPr/>
            </xdr:nvSpPr>
            <xdr:spPr bwMode="auto">
              <a:xfrm>
                <a:off x="733425" y="61264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68" name="Option Button 172" hidden="1">
                <a:extLst>
                  <a:ext uri="{63B3BB69-23CF-44E3-9099-C40C66FF867C}">
                    <a14:compatExt spid="_x0000_s29868"/>
                  </a:ext>
                  <a:ext uri="{FF2B5EF4-FFF2-40B4-BE49-F238E27FC236}">
                    <a16:creationId xmlns:a16="http://schemas.microsoft.com/office/drawing/2014/main" id="{00000000-0008-0000-0B00-0000AC740000}"/>
                  </a:ext>
                </a:extLst>
              </xdr:cNvPr>
              <xdr:cNvSpPr/>
            </xdr:nvSpPr>
            <xdr:spPr bwMode="auto">
              <a:xfrm>
                <a:off x="2857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5" name="グループ化 44">
              <a:extLst>
                <a:ext uri="{FF2B5EF4-FFF2-40B4-BE49-F238E27FC236}">
                  <a16:creationId xmlns:a16="http://schemas.microsoft.com/office/drawing/2014/main" id="{00000000-0008-0000-0B00-00002D000000}"/>
                </a:ext>
              </a:extLst>
            </xdr:cNvPr>
            <xdr:cNvGrpSpPr/>
          </xdr:nvGrpSpPr>
          <xdr:grpSpPr>
            <a:xfrm>
              <a:off x="224118" y="61766824"/>
              <a:ext cx="7983070" cy="481852"/>
              <a:chOff x="228600" y="61541003"/>
              <a:chExt cx="7981950" cy="476250"/>
            </a:xfrm>
          </xdr:grpSpPr>
          <xdr:sp macro="" textlink="">
            <xdr:nvSpPr>
              <xdr:cNvPr id="29869" name="Group Box 173" hidden="1">
                <a:extLst>
                  <a:ext uri="{63B3BB69-23CF-44E3-9099-C40C66FF867C}">
                    <a14:compatExt spid="_x0000_s29869"/>
                  </a:ext>
                  <a:ext uri="{FF2B5EF4-FFF2-40B4-BE49-F238E27FC236}">
                    <a16:creationId xmlns:a16="http://schemas.microsoft.com/office/drawing/2014/main" id="{00000000-0008-0000-0B00-0000AD740000}"/>
                  </a:ext>
                </a:extLst>
              </xdr:cNvPr>
              <xdr:cNvSpPr/>
            </xdr:nvSpPr>
            <xdr:spPr bwMode="auto">
              <a:xfrm>
                <a:off x="228600" y="61541003"/>
                <a:ext cx="7981950" cy="476250"/>
              </a:xfrm>
              <a:prstGeom prst="rect">
                <a:avLst/>
              </a:prstGeom>
              <a:noFill/>
              <a:ln w="9525">
                <a:miter lim="800000"/>
                <a:headEnd/>
                <a:tailEnd/>
              </a:ln>
              <a:extLst>
                <a:ext uri="{909E8E84-426E-40DD-AFC4-6F175D3DCCD1}">
                  <a14:hiddenFill>
                    <a:noFill/>
                  </a14:hiddenFill>
                </a:ext>
              </a:extLst>
            </xdr:spPr>
          </xdr:sp>
          <xdr:sp macro="" textlink="">
            <xdr:nvSpPr>
              <xdr:cNvPr id="29870" name="Option Button 174" hidden="1">
                <a:extLst>
                  <a:ext uri="{63B3BB69-23CF-44E3-9099-C40C66FF867C}">
                    <a14:compatExt spid="_x0000_s29870"/>
                  </a:ext>
                  <a:ext uri="{FF2B5EF4-FFF2-40B4-BE49-F238E27FC236}">
                    <a16:creationId xmlns:a16="http://schemas.microsoft.com/office/drawing/2014/main" id="{00000000-0008-0000-0B00-0000AE740000}"/>
                  </a:ext>
                </a:extLst>
              </xdr:cNvPr>
              <xdr:cNvSpPr/>
            </xdr:nvSpPr>
            <xdr:spPr bwMode="auto">
              <a:xfrm>
                <a:off x="7429500" y="61741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71" name="Option Button 175" hidden="1">
                <a:extLst>
                  <a:ext uri="{63B3BB69-23CF-44E3-9099-C40C66FF867C}">
                    <a14:compatExt spid="_x0000_s29871"/>
                  </a:ext>
                  <a:ext uri="{FF2B5EF4-FFF2-40B4-BE49-F238E27FC236}">
                    <a16:creationId xmlns:a16="http://schemas.microsoft.com/office/drawing/2014/main" id="{00000000-0008-0000-0B00-0000AF740000}"/>
                  </a:ext>
                </a:extLst>
              </xdr:cNvPr>
              <xdr:cNvSpPr/>
            </xdr:nvSpPr>
            <xdr:spPr bwMode="auto">
              <a:xfrm>
                <a:off x="733425" y="61741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72" name="Option Button 176" hidden="1">
                <a:extLst>
                  <a:ext uri="{63B3BB69-23CF-44E3-9099-C40C66FF867C}">
                    <a14:compatExt spid="_x0000_s29872"/>
                  </a:ext>
                  <a:ext uri="{FF2B5EF4-FFF2-40B4-BE49-F238E27FC236}">
                    <a16:creationId xmlns:a16="http://schemas.microsoft.com/office/drawing/2014/main" id="{00000000-0008-0000-0B00-0000B0740000}"/>
                  </a:ext>
                </a:extLst>
              </xdr:cNvPr>
              <xdr:cNvSpPr/>
            </xdr:nvSpPr>
            <xdr:spPr bwMode="auto">
              <a:xfrm>
                <a:off x="2857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164</xdr:row>
          <xdr:rowOff>0</xdr:rowOff>
        </xdr:from>
        <xdr:to>
          <xdr:col>5</xdr:col>
          <xdr:colOff>800100</xdr:colOff>
          <xdr:row>165</xdr:row>
          <xdr:rowOff>0</xdr:rowOff>
        </xdr:to>
        <xdr:grpSp>
          <xdr:nvGrpSpPr>
            <xdr:cNvPr id="46" name="グループ化 45">
              <a:extLst>
                <a:ext uri="{FF2B5EF4-FFF2-40B4-BE49-F238E27FC236}">
                  <a16:creationId xmlns:a16="http://schemas.microsoft.com/office/drawing/2014/main" id="{00000000-0008-0000-0B00-00002E000000}"/>
                </a:ext>
              </a:extLst>
            </xdr:cNvPr>
            <xdr:cNvGrpSpPr/>
          </xdr:nvGrpSpPr>
          <xdr:grpSpPr>
            <a:xfrm>
              <a:off x="224118" y="66596559"/>
              <a:ext cx="7983070" cy="481853"/>
              <a:chOff x="228600" y="66360789"/>
              <a:chExt cx="7981950" cy="476251"/>
            </a:xfrm>
          </xdr:grpSpPr>
          <xdr:sp macro="" textlink="">
            <xdr:nvSpPr>
              <xdr:cNvPr id="29873" name="Group Box 177" hidden="1">
                <a:extLst>
                  <a:ext uri="{63B3BB69-23CF-44E3-9099-C40C66FF867C}">
                    <a14:compatExt spid="_x0000_s29873"/>
                  </a:ext>
                  <a:ext uri="{FF2B5EF4-FFF2-40B4-BE49-F238E27FC236}">
                    <a16:creationId xmlns:a16="http://schemas.microsoft.com/office/drawing/2014/main" id="{00000000-0008-0000-0B00-0000B1740000}"/>
                  </a:ext>
                </a:extLst>
              </xdr:cNvPr>
              <xdr:cNvSpPr/>
            </xdr:nvSpPr>
            <xdr:spPr bwMode="auto">
              <a:xfrm>
                <a:off x="228600" y="6636078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74" name="Option Button 178" hidden="1">
                <a:extLst>
                  <a:ext uri="{63B3BB69-23CF-44E3-9099-C40C66FF867C}">
                    <a14:compatExt spid="_x0000_s29874"/>
                  </a:ext>
                  <a:ext uri="{FF2B5EF4-FFF2-40B4-BE49-F238E27FC236}">
                    <a16:creationId xmlns:a16="http://schemas.microsoft.com/office/drawing/2014/main" id="{00000000-0008-0000-0B00-0000B2740000}"/>
                  </a:ext>
                </a:extLst>
              </xdr:cNvPr>
              <xdr:cNvSpPr/>
            </xdr:nvSpPr>
            <xdr:spPr bwMode="auto">
              <a:xfrm>
                <a:off x="7429500" y="6656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75" name="Option Button 179" hidden="1">
                <a:extLst>
                  <a:ext uri="{63B3BB69-23CF-44E3-9099-C40C66FF867C}">
                    <a14:compatExt spid="_x0000_s29875"/>
                  </a:ext>
                  <a:ext uri="{FF2B5EF4-FFF2-40B4-BE49-F238E27FC236}">
                    <a16:creationId xmlns:a16="http://schemas.microsoft.com/office/drawing/2014/main" id="{00000000-0008-0000-0B00-0000B3740000}"/>
                  </a:ext>
                </a:extLst>
              </xdr:cNvPr>
              <xdr:cNvSpPr/>
            </xdr:nvSpPr>
            <xdr:spPr bwMode="auto">
              <a:xfrm>
                <a:off x="733425" y="66560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76" name="Option Button 180" hidden="1">
                <a:extLst>
                  <a:ext uri="{63B3BB69-23CF-44E3-9099-C40C66FF867C}">
                    <a14:compatExt spid="_x0000_s29876"/>
                  </a:ext>
                  <a:ext uri="{FF2B5EF4-FFF2-40B4-BE49-F238E27FC236}">
                    <a16:creationId xmlns:a16="http://schemas.microsoft.com/office/drawing/2014/main" id="{00000000-0008-0000-0B00-0000B4740000}"/>
                  </a:ext>
                </a:extLst>
              </xdr:cNvPr>
              <xdr:cNvSpPr/>
            </xdr:nvSpPr>
            <xdr:spPr bwMode="auto">
              <a:xfrm>
                <a:off x="285750" y="6656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165</xdr:row>
          <xdr:rowOff>0</xdr:rowOff>
        </xdr:from>
        <xdr:to>
          <xdr:col>5</xdr:col>
          <xdr:colOff>800100</xdr:colOff>
          <xdr:row>166</xdr:row>
          <xdr:rowOff>0</xdr:rowOff>
        </xdr:to>
        <xdr:grpSp>
          <xdr:nvGrpSpPr>
            <xdr:cNvPr id="47" name="グループ化 46">
              <a:extLst>
                <a:ext uri="{FF2B5EF4-FFF2-40B4-BE49-F238E27FC236}">
                  <a16:creationId xmlns:a16="http://schemas.microsoft.com/office/drawing/2014/main" id="{00000000-0008-0000-0B00-00002F000000}"/>
                </a:ext>
              </a:extLst>
            </xdr:cNvPr>
            <xdr:cNvGrpSpPr/>
          </xdr:nvGrpSpPr>
          <xdr:grpSpPr>
            <a:xfrm>
              <a:off x="224118" y="67078412"/>
              <a:ext cx="7983070" cy="481853"/>
              <a:chOff x="228600" y="66837040"/>
              <a:chExt cx="7981950" cy="476251"/>
            </a:xfrm>
          </xdr:grpSpPr>
          <xdr:sp macro="" textlink="">
            <xdr:nvSpPr>
              <xdr:cNvPr id="29877" name="Group Box 181" hidden="1">
                <a:extLst>
                  <a:ext uri="{63B3BB69-23CF-44E3-9099-C40C66FF867C}">
                    <a14:compatExt spid="_x0000_s29877"/>
                  </a:ext>
                  <a:ext uri="{FF2B5EF4-FFF2-40B4-BE49-F238E27FC236}">
                    <a16:creationId xmlns:a16="http://schemas.microsoft.com/office/drawing/2014/main" id="{00000000-0008-0000-0B00-0000B5740000}"/>
                  </a:ext>
                </a:extLst>
              </xdr:cNvPr>
              <xdr:cNvSpPr/>
            </xdr:nvSpPr>
            <xdr:spPr bwMode="auto">
              <a:xfrm>
                <a:off x="228600" y="6683704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78" name="Option Button 182" hidden="1">
                <a:extLst>
                  <a:ext uri="{63B3BB69-23CF-44E3-9099-C40C66FF867C}">
                    <a14:compatExt spid="_x0000_s29878"/>
                  </a:ext>
                  <a:ext uri="{FF2B5EF4-FFF2-40B4-BE49-F238E27FC236}">
                    <a16:creationId xmlns:a16="http://schemas.microsoft.com/office/drawing/2014/main" id="{00000000-0008-0000-0B00-0000B6740000}"/>
                  </a:ext>
                </a:extLst>
              </xdr:cNvPr>
              <xdr:cNvSpPr/>
            </xdr:nvSpPr>
            <xdr:spPr bwMode="auto">
              <a:xfrm>
                <a:off x="7429500" y="6703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79" name="Option Button 183" hidden="1">
                <a:extLst>
                  <a:ext uri="{63B3BB69-23CF-44E3-9099-C40C66FF867C}">
                    <a14:compatExt spid="_x0000_s29879"/>
                  </a:ext>
                  <a:ext uri="{FF2B5EF4-FFF2-40B4-BE49-F238E27FC236}">
                    <a16:creationId xmlns:a16="http://schemas.microsoft.com/office/drawing/2014/main" id="{00000000-0008-0000-0B00-0000B7740000}"/>
                  </a:ext>
                </a:extLst>
              </xdr:cNvPr>
              <xdr:cNvSpPr/>
            </xdr:nvSpPr>
            <xdr:spPr bwMode="auto">
              <a:xfrm>
                <a:off x="733425" y="67036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80" name="Option Button 184" hidden="1">
                <a:extLst>
                  <a:ext uri="{63B3BB69-23CF-44E3-9099-C40C66FF867C}">
                    <a14:compatExt spid="_x0000_s29880"/>
                  </a:ext>
                  <a:ext uri="{FF2B5EF4-FFF2-40B4-BE49-F238E27FC236}">
                    <a16:creationId xmlns:a16="http://schemas.microsoft.com/office/drawing/2014/main" id="{00000000-0008-0000-0B00-0000B8740000}"/>
                  </a:ext>
                </a:extLst>
              </xdr:cNvPr>
              <xdr:cNvSpPr/>
            </xdr:nvSpPr>
            <xdr:spPr bwMode="auto">
              <a:xfrm>
                <a:off x="285750" y="6703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48" name="グループ化 47">
              <a:extLst>
                <a:ext uri="{FF2B5EF4-FFF2-40B4-BE49-F238E27FC236}">
                  <a16:creationId xmlns:a16="http://schemas.microsoft.com/office/drawing/2014/main" id="{00000000-0008-0000-0B00-000030000000}"/>
                </a:ext>
              </a:extLst>
            </xdr:cNvPr>
            <xdr:cNvGrpSpPr/>
          </xdr:nvGrpSpPr>
          <xdr:grpSpPr>
            <a:xfrm>
              <a:off x="224118" y="67560265"/>
              <a:ext cx="7983070" cy="481853"/>
              <a:chOff x="228600" y="67313291"/>
              <a:chExt cx="7981950" cy="476251"/>
            </a:xfrm>
          </xdr:grpSpPr>
          <xdr:sp macro="" textlink="">
            <xdr:nvSpPr>
              <xdr:cNvPr id="29881" name="Group Box 185" hidden="1">
                <a:extLst>
                  <a:ext uri="{63B3BB69-23CF-44E3-9099-C40C66FF867C}">
                    <a14:compatExt spid="_x0000_s29881"/>
                  </a:ext>
                  <a:ext uri="{FF2B5EF4-FFF2-40B4-BE49-F238E27FC236}">
                    <a16:creationId xmlns:a16="http://schemas.microsoft.com/office/drawing/2014/main" id="{00000000-0008-0000-0B00-0000B9740000}"/>
                  </a:ext>
                </a:extLst>
              </xdr:cNvPr>
              <xdr:cNvSpPr/>
            </xdr:nvSpPr>
            <xdr:spPr bwMode="auto">
              <a:xfrm>
                <a:off x="228600" y="673132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82" name="Option Button 186" hidden="1">
                <a:extLst>
                  <a:ext uri="{63B3BB69-23CF-44E3-9099-C40C66FF867C}">
                    <a14:compatExt spid="_x0000_s29882"/>
                  </a:ext>
                  <a:ext uri="{FF2B5EF4-FFF2-40B4-BE49-F238E27FC236}">
                    <a16:creationId xmlns:a16="http://schemas.microsoft.com/office/drawing/2014/main" id="{00000000-0008-0000-0B00-0000BA740000}"/>
                  </a:ext>
                </a:extLst>
              </xdr:cNvPr>
              <xdr:cNvSpPr/>
            </xdr:nvSpPr>
            <xdr:spPr bwMode="auto">
              <a:xfrm>
                <a:off x="7429500" y="6751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83" name="Option Button 187" hidden="1">
                <a:extLst>
                  <a:ext uri="{63B3BB69-23CF-44E3-9099-C40C66FF867C}">
                    <a14:compatExt spid="_x0000_s29883"/>
                  </a:ext>
                  <a:ext uri="{FF2B5EF4-FFF2-40B4-BE49-F238E27FC236}">
                    <a16:creationId xmlns:a16="http://schemas.microsoft.com/office/drawing/2014/main" id="{00000000-0008-0000-0B00-0000BB740000}"/>
                  </a:ext>
                </a:extLst>
              </xdr:cNvPr>
              <xdr:cNvSpPr/>
            </xdr:nvSpPr>
            <xdr:spPr bwMode="auto">
              <a:xfrm>
                <a:off x="733425" y="67513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84" name="Option Button 188" hidden="1">
                <a:extLst>
                  <a:ext uri="{63B3BB69-23CF-44E3-9099-C40C66FF867C}">
                    <a14:compatExt spid="_x0000_s29884"/>
                  </a:ext>
                  <a:ext uri="{FF2B5EF4-FFF2-40B4-BE49-F238E27FC236}">
                    <a16:creationId xmlns:a16="http://schemas.microsoft.com/office/drawing/2014/main" id="{00000000-0008-0000-0B00-0000BC740000}"/>
                  </a:ext>
                </a:extLst>
              </xdr:cNvPr>
              <xdr:cNvSpPr/>
            </xdr:nvSpPr>
            <xdr:spPr bwMode="auto">
              <a:xfrm>
                <a:off x="2857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177</xdr:row>
          <xdr:rowOff>0</xdr:rowOff>
        </xdr:from>
        <xdr:to>
          <xdr:col>5</xdr:col>
          <xdr:colOff>800100</xdr:colOff>
          <xdr:row>178</xdr:row>
          <xdr:rowOff>0</xdr:rowOff>
        </xdr:to>
        <xdr:grpSp>
          <xdr:nvGrpSpPr>
            <xdr:cNvPr id="49" name="グループ化 48">
              <a:extLst>
                <a:ext uri="{FF2B5EF4-FFF2-40B4-BE49-F238E27FC236}">
                  <a16:creationId xmlns:a16="http://schemas.microsoft.com/office/drawing/2014/main" id="{00000000-0008-0000-0B00-000031000000}"/>
                </a:ext>
              </a:extLst>
            </xdr:cNvPr>
            <xdr:cNvGrpSpPr/>
          </xdr:nvGrpSpPr>
          <xdr:grpSpPr>
            <a:xfrm>
              <a:off x="224118" y="72390000"/>
              <a:ext cx="7983070" cy="481853"/>
              <a:chOff x="228600" y="72132948"/>
              <a:chExt cx="7981950" cy="476251"/>
            </a:xfrm>
          </xdr:grpSpPr>
          <xdr:sp macro="" textlink="">
            <xdr:nvSpPr>
              <xdr:cNvPr id="29885" name="Group Box 189" hidden="1">
                <a:extLst>
                  <a:ext uri="{63B3BB69-23CF-44E3-9099-C40C66FF867C}">
                    <a14:compatExt spid="_x0000_s29885"/>
                  </a:ext>
                  <a:ext uri="{FF2B5EF4-FFF2-40B4-BE49-F238E27FC236}">
                    <a16:creationId xmlns:a16="http://schemas.microsoft.com/office/drawing/2014/main" id="{00000000-0008-0000-0B00-0000BD740000}"/>
                  </a:ext>
                </a:extLst>
              </xdr:cNvPr>
              <xdr:cNvSpPr/>
            </xdr:nvSpPr>
            <xdr:spPr bwMode="auto">
              <a:xfrm>
                <a:off x="228600" y="7213294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86" name="Option Button 190" hidden="1">
                <a:extLst>
                  <a:ext uri="{63B3BB69-23CF-44E3-9099-C40C66FF867C}">
                    <a14:compatExt spid="_x0000_s29886"/>
                  </a:ext>
                  <a:ext uri="{FF2B5EF4-FFF2-40B4-BE49-F238E27FC236}">
                    <a16:creationId xmlns:a16="http://schemas.microsoft.com/office/drawing/2014/main" id="{00000000-0008-0000-0B00-0000BE740000}"/>
                  </a:ext>
                </a:extLst>
              </xdr:cNvPr>
              <xdr:cNvSpPr/>
            </xdr:nvSpPr>
            <xdr:spPr bwMode="auto">
              <a:xfrm>
                <a:off x="7429500" y="72332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87" name="Option Button 191" hidden="1">
                <a:extLst>
                  <a:ext uri="{63B3BB69-23CF-44E3-9099-C40C66FF867C}">
                    <a14:compatExt spid="_x0000_s29887"/>
                  </a:ext>
                  <a:ext uri="{FF2B5EF4-FFF2-40B4-BE49-F238E27FC236}">
                    <a16:creationId xmlns:a16="http://schemas.microsoft.com/office/drawing/2014/main" id="{00000000-0008-0000-0B00-0000BF740000}"/>
                  </a:ext>
                </a:extLst>
              </xdr:cNvPr>
              <xdr:cNvSpPr/>
            </xdr:nvSpPr>
            <xdr:spPr bwMode="auto">
              <a:xfrm>
                <a:off x="733425" y="72332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88" name="Option Button 192" hidden="1">
                <a:extLst>
                  <a:ext uri="{63B3BB69-23CF-44E3-9099-C40C66FF867C}">
                    <a14:compatExt spid="_x0000_s29888"/>
                  </a:ext>
                  <a:ext uri="{FF2B5EF4-FFF2-40B4-BE49-F238E27FC236}">
                    <a16:creationId xmlns:a16="http://schemas.microsoft.com/office/drawing/2014/main" id="{00000000-0008-0000-0B00-0000C0740000}"/>
                  </a:ext>
                </a:extLst>
              </xdr:cNvPr>
              <xdr:cNvSpPr/>
            </xdr:nvSpPr>
            <xdr:spPr bwMode="auto">
              <a:xfrm>
                <a:off x="285750" y="7233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178</xdr:row>
          <xdr:rowOff>0</xdr:rowOff>
        </xdr:from>
        <xdr:to>
          <xdr:col>5</xdr:col>
          <xdr:colOff>800100</xdr:colOff>
          <xdr:row>179</xdr:row>
          <xdr:rowOff>0</xdr:rowOff>
        </xdr:to>
        <xdr:grpSp>
          <xdr:nvGrpSpPr>
            <xdr:cNvPr id="50" name="グループ化 49">
              <a:extLst>
                <a:ext uri="{FF2B5EF4-FFF2-40B4-BE49-F238E27FC236}">
                  <a16:creationId xmlns:a16="http://schemas.microsoft.com/office/drawing/2014/main" id="{00000000-0008-0000-0B00-000032000000}"/>
                </a:ext>
              </a:extLst>
            </xdr:cNvPr>
            <xdr:cNvGrpSpPr/>
          </xdr:nvGrpSpPr>
          <xdr:grpSpPr>
            <a:xfrm>
              <a:off x="224118" y="72871853"/>
              <a:ext cx="7983070" cy="481853"/>
              <a:chOff x="228600" y="72609199"/>
              <a:chExt cx="7981950" cy="476251"/>
            </a:xfrm>
          </xdr:grpSpPr>
          <xdr:sp macro="" textlink="">
            <xdr:nvSpPr>
              <xdr:cNvPr id="29889" name="Group Box 193" hidden="1">
                <a:extLst>
                  <a:ext uri="{63B3BB69-23CF-44E3-9099-C40C66FF867C}">
                    <a14:compatExt spid="_x0000_s29889"/>
                  </a:ext>
                  <a:ext uri="{FF2B5EF4-FFF2-40B4-BE49-F238E27FC236}">
                    <a16:creationId xmlns:a16="http://schemas.microsoft.com/office/drawing/2014/main" id="{00000000-0008-0000-0B00-0000C1740000}"/>
                  </a:ext>
                </a:extLst>
              </xdr:cNvPr>
              <xdr:cNvSpPr/>
            </xdr:nvSpPr>
            <xdr:spPr bwMode="auto">
              <a:xfrm>
                <a:off x="228600" y="7260919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9890" name="Option Button 194" hidden="1">
                <a:extLst>
                  <a:ext uri="{63B3BB69-23CF-44E3-9099-C40C66FF867C}">
                    <a14:compatExt spid="_x0000_s29890"/>
                  </a:ext>
                  <a:ext uri="{FF2B5EF4-FFF2-40B4-BE49-F238E27FC236}">
                    <a16:creationId xmlns:a16="http://schemas.microsoft.com/office/drawing/2014/main" id="{00000000-0008-0000-0B00-0000C2740000}"/>
                  </a:ext>
                </a:extLst>
              </xdr:cNvPr>
              <xdr:cNvSpPr/>
            </xdr:nvSpPr>
            <xdr:spPr bwMode="auto">
              <a:xfrm>
                <a:off x="7429500" y="7280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9891" name="Option Button 195" hidden="1">
                <a:extLst>
                  <a:ext uri="{63B3BB69-23CF-44E3-9099-C40C66FF867C}">
                    <a14:compatExt spid="_x0000_s29891"/>
                  </a:ext>
                  <a:ext uri="{FF2B5EF4-FFF2-40B4-BE49-F238E27FC236}">
                    <a16:creationId xmlns:a16="http://schemas.microsoft.com/office/drawing/2014/main" id="{00000000-0008-0000-0B00-0000C3740000}"/>
                  </a:ext>
                </a:extLst>
              </xdr:cNvPr>
              <xdr:cNvSpPr/>
            </xdr:nvSpPr>
            <xdr:spPr bwMode="auto">
              <a:xfrm>
                <a:off x="733425" y="72809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9892" name="Option Button 196" hidden="1">
                <a:extLst>
                  <a:ext uri="{63B3BB69-23CF-44E3-9099-C40C66FF867C}">
                    <a14:compatExt spid="_x0000_s29892"/>
                  </a:ext>
                  <a:ext uri="{FF2B5EF4-FFF2-40B4-BE49-F238E27FC236}">
                    <a16:creationId xmlns:a16="http://schemas.microsoft.com/office/drawing/2014/main" id="{00000000-0008-0000-0B00-0000C4740000}"/>
                  </a:ext>
                </a:extLst>
              </xdr:cNvPr>
              <xdr:cNvSpPr/>
            </xdr:nvSpPr>
            <xdr:spPr bwMode="auto">
              <a:xfrm>
                <a:off x="285750" y="7280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7</xdr:row>
          <xdr:rowOff>0</xdr:rowOff>
        </xdr:from>
        <xdr:to>
          <xdr:col>5</xdr:col>
          <xdr:colOff>800100</xdr:colOff>
          <xdr:row>8</xdr:row>
          <xdr:rowOff>0</xdr:rowOff>
        </xdr:to>
        <xdr:grpSp>
          <xdr:nvGrpSpPr>
            <xdr:cNvPr id="2" name="グループ化 1">
              <a:extLst>
                <a:ext uri="{FF2B5EF4-FFF2-40B4-BE49-F238E27FC236}">
                  <a16:creationId xmlns:a16="http://schemas.microsoft.com/office/drawing/2014/main" id="{00000000-0008-0000-0C00-000002000000}"/>
                </a:ext>
              </a:extLst>
            </xdr:cNvPr>
            <xdr:cNvGrpSpPr/>
          </xdr:nvGrpSpPr>
          <xdr:grpSpPr>
            <a:xfrm>
              <a:off x="228600" y="1619250"/>
              <a:ext cx="8001000" cy="476250"/>
              <a:chOff x="228600" y="1590678"/>
              <a:chExt cx="7981950" cy="476251"/>
            </a:xfrm>
          </xdr:grpSpPr>
          <xdr:sp macro="" textlink="">
            <xdr:nvSpPr>
              <xdr:cNvPr id="30721" name="Group Box 1" hidden="1">
                <a:extLst>
                  <a:ext uri="{63B3BB69-23CF-44E3-9099-C40C66FF867C}">
                    <a14:compatExt spid="_x0000_s30721"/>
                  </a:ext>
                  <a:ext uri="{FF2B5EF4-FFF2-40B4-BE49-F238E27FC236}">
                    <a16:creationId xmlns:a16="http://schemas.microsoft.com/office/drawing/2014/main" id="{00000000-0008-0000-0C00-000001780000}"/>
                  </a:ext>
                </a:extLst>
              </xdr:cNvPr>
              <xdr:cNvSpPr/>
            </xdr:nvSpPr>
            <xdr:spPr bwMode="auto">
              <a:xfrm>
                <a:off x="228600" y="15906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30722" name="Option Button 2" hidden="1">
                <a:extLst>
                  <a:ext uri="{63B3BB69-23CF-44E3-9099-C40C66FF867C}">
                    <a14:compatExt spid="_x0000_s30722"/>
                  </a:ext>
                  <a:ext uri="{FF2B5EF4-FFF2-40B4-BE49-F238E27FC236}">
                    <a16:creationId xmlns:a16="http://schemas.microsoft.com/office/drawing/2014/main" id="{00000000-0008-0000-0C00-000002780000}"/>
                  </a:ext>
                </a:extLst>
              </xdr:cNvPr>
              <xdr:cNvSpPr/>
            </xdr:nvSpPr>
            <xdr:spPr bwMode="auto">
              <a:xfrm>
                <a:off x="7429500" y="179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0723" name="Option Button 3" hidden="1">
                <a:extLst>
                  <a:ext uri="{63B3BB69-23CF-44E3-9099-C40C66FF867C}">
                    <a14:compatExt spid="_x0000_s30723"/>
                  </a:ext>
                  <a:ext uri="{FF2B5EF4-FFF2-40B4-BE49-F238E27FC236}">
                    <a16:creationId xmlns:a16="http://schemas.microsoft.com/office/drawing/2014/main" id="{00000000-0008-0000-0C00-000003780000}"/>
                  </a:ext>
                </a:extLst>
              </xdr:cNvPr>
              <xdr:cNvSpPr/>
            </xdr:nvSpPr>
            <xdr:spPr bwMode="auto">
              <a:xfrm>
                <a:off x="733425" y="1790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0724" name="Option Button 4" hidden="1">
                <a:extLst>
                  <a:ext uri="{63B3BB69-23CF-44E3-9099-C40C66FF867C}">
                    <a14:compatExt spid="_x0000_s30724"/>
                  </a:ext>
                  <a:ext uri="{FF2B5EF4-FFF2-40B4-BE49-F238E27FC236}">
                    <a16:creationId xmlns:a16="http://schemas.microsoft.com/office/drawing/2014/main" id="{00000000-0008-0000-0C00-000004780000}"/>
                  </a:ext>
                </a:extLst>
              </xdr:cNvPr>
              <xdr:cNvSpPr/>
            </xdr:nvSpPr>
            <xdr:spPr bwMode="auto">
              <a:xfrm>
                <a:off x="285750" y="179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0</xdr:rowOff>
        </xdr:from>
        <xdr:to>
          <xdr:col>5</xdr:col>
          <xdr:colOff>800100</xdr:colOff>
          <xdr:row>9</xdr:row>
          <xdr:rowOff>0</xdr:rowOff>
        </xdr:to>
        <xdr:grpSp>
          <xdr:nvGrpSpPr>
            <xdr:cNvPr id="3" name="グループ化 2">
              <a:extLst>
                <a:ext uri="{FF2B5EF4-FFF2-40B4-BE49-F238E27FC236}">
                  <a16:creationId xmlns:a16="http://schemas.microsoft.com/office/drawing/2014/main" id="{00000000-0008-0000-0C00-000003000000}"/>
                </a:ext>
              </a:extLst>
            </xdr:cNvPr>
            <xdr:cNvGrpSpPr/>
          </xdr:nvGrpSpPr>
          <xdr:grpSpPr>
            <a:xfrm>
              <a:off x="228600" y="2095500"/>
              <a:ext cx="8001000" cy="476250"/>
              <a:chOff x="228600" y="2066929"/>
              <a:chExt cx="7981950" cy="476251"/>
            </a:xfrm>
          </xdr:grpSpPr>
          <xdr:sp macro="" textlink="">
            <xdr:nvSpPr>
              <xdr:cNvPr id="30725" name="Group Box 5" hidden="1">
                <a:extLst>
                  <a:ext uri="{63B3BB69-23CF-44E3-9099-C40C66FF867C}">
                    <a14:compatExt spid="_x0000_s30725"/>
                  </a:ext>
                  <a:ext uri="{FF2B5EF4-FFF2-40B4-BE49-F238E27FC236}">
                    <a16:creationId xmlns:a16="http://schemas.microsoft.com/office/drawing/2014/main" id="{00000000-0008-0000-0C00-000005780000}"/>
                  </a:ext>
                </a:extLst>
              </xdr:cNvPr>
              <xdr:cNvSpPr/>
            </xdr:nvSpPr>
            <xdr:spPr bwMode="auto">
              <a:xfrm>
                <a:off x="228600" y="20669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0726" name="Option Button 6" hidden="1">
                <a:extLst>
                  <a:ext uri="{63B3BB69-23CF-44E3-9099-C40C66FF867C}">
                    <a14:compatExt spid="_x0000_s30726"/>
                  </a:ext>
                  <a:ext uri="{FF2B5EF4-FFF2-40B4-BE49-F238E27FC236}">
                    <a16:creationId xmlns:a16="http://schemas.microsoft.com/office/drawing/2014/main" id="{00000000-0008-0000-0C00-000006780000}"/>
                  </a:ext>
                </a:extLst>
              </xdr:cNvPr>
              <xdr:cNvSpPr/>
            </xdr:nvSpPr>
            <xdr:spPr bwMode="auto">
              <a:xfrm>
                <a:off x="7429500" y="226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0727" name="Option Button 7" hidden="1">
                <a:extLst>
                  <a:ext uri="{63B3BB69-23CF-44E3-9099-C40C66FF867C}">
                    <a14:compatExt spid="_x0000_s30727"/>
                  </a:ext>
                  <a:ext uri="{FF2B5EF4-FFF2-40B4-BE49-F238E27FC236}">
                    <a16:creationId xmlns:a16="http://schemas.microsoft.com/office/drawing/2014/main" id="{00000000-0008-0000-0C00-000007780000}"/>
                  </a:ext>
                </a:extLst>
              </xdr:cNvPr>
              <xdr:cNvSpPr/>
            </xdr:nvSpPr>
            <xdr:spPr bwMode="auto">
              <a:xfrm>
                <a:off x="733425" y="2266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0728" name="Option Button 8" hidden="1">
                <a:extLst>
                  <a:ext uri="{63B3BB69-23CF-44E3-9099-C40C66FF867C}">
                    <a14:compatExt spid="_x0000_s30728"/>
                  </a:ext>
                  <a:ext uri="{FF2B5EF4-FFF2-40B4-BE49-F238E27FC236}">
                    <a16:creationId xmlns:a16="http://schemas.microsoft.com/office/drawing/2014/main" id="{00000000-0008-0000-0C00-000008780000}"/>
                  </a:ext>
                </a:extLst>
              </xdr:cNvPr>
              <xdr:cNvSpPr/>
            </xdr:nvSpPr>
            <xdr:spPr bwMode="auto">
              <a:xfrm>
                <a:off x="285750" y="226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4" name="グループ化 3">
              <a:extLst>
                <a:ext uri="{FF2B5EF4-FFF2-40B4-BE49-F238E27FC236}">
                  <a16:creationId xmlns:a16="http://schemas.microsoft.com/office/drawing/2014/main" id="{00000000-0008-0000-0C00-000004000000}"/>
                </a:ext>
              </a:extLst>
            </xdr:cNvPr>
            <xdr:cNvGrpSpPr/>
          </xdr:nvGrpSpPr>
          <xdr:grpSpPr>
            <a:xfrm>
              <a:off x="228600" y="2571750"/>
              <a:ext cx="8001000" cy="476250"/>
              <a:chOff x="228600" y="2543179"/>
              <a:chExt cx="7981950" cy="476251"/>
            </a:xfrm>
          </xdr:grpSpPr>
          <xdr:sp macro="" textlink="">
            <xdr:nvSpPr>
              <xdr:cNvPr id="30729" name="Group Box 9" hidden="1">
                <a:extLst>
                  <a:ext uri="{63B3BB69-23CF-44E3-9099-C40C66FF867C}">
                    <a14:compatExt spid="_x0000_s30729"/>
                  </a:ext>
                  <a:ext uri="{FF2B5EF4-FFF2-40B4-BE49-F238E27FC236}">
                    <a16:creationId xmlns:a16="http://schemas.microsoft.com/office/drawing/2014/main" id="{00000000-0008-0000-0C00-000009780000}"/>
                  </a:ext>
                </a:extLst>
              </xdr:cNvPr>
              <xdr:cNvSpPr/>
            </xdr:nvSpPr>
            <xdr:spPr bwMode="auto">
              <a:xfrm>
                <a:off x="228600" y="25431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0730" name="Option Button 10" hidden="1">
                <a:extLst>
                  <a:ext uri="{63B3BB69-23CF-44E3-9099-C40C66FF867C}">
                    <a14:compatExt spid="_x0000_s30730"/>
                  </a:ext>
                  <a:ext uri="{FF2B5EF4-FFF2-40B4-BE49-F238E27FC236}">
                    <a16:creationId xmlns:a16="http://schemas.microsoft.com/office/drawing/2014/main" id="{00000000-0008-0000-0C00-00000A780000}"/>
                  </a:ext>
                </a:extLst>
              </xdr:cNvPr>
              <xdr:cNvSpPr/>
            </xdr:nvSpPr>
            <xdr:spPr bwMode="auto">
              <a:xfrm>
                <a:off x="7429500" y="274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0731" name="Option Button 11" hidden="1">
                <a:extLst>
                  <a:ext uri="{63B3BB69-23CF-44E3-9099-C40C66FF867C}">
                    <a14:compatExt spid="_x0000_s30731"/>
                  </a:ext>
                  <a:ext uri="{FF2B5EF4-FFF2-40B4-BE49-F238E27FC236}">
                    <a16:creationId xmlns:a16="http://schemas.microsoft.com/office/drawing/2014/main" id="{00000000-0008-0000-0C00-00000B780000}"/>
                  </a:ext>
                </a:extLst>
              </xdr:cNvPr>
              <xdr:cNvSpPr/>
            </xdr:nvSpPr>
            <xdr:spPr bwMode="auto">
              <a:xfrm>
                <a:off x="733425" y="2743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0732" name="Option Button 12" hidden="1">
                <a:extLst>
                  <a:ext uri="{63B3BB69-23CF-44E3-9099-C40C66FF867C}">
                    <a14:compatExt spid="_x0000_s30732"/>
                  </a:ext>
                  <a:ext uri="{FF2B5EF4-FFF2-40B4-BE49-F238E27FC236}">
                    <a16:creationId xmlns:a16="http://schemas.microsoft.com/office/drawing/2014/main" id="{00000000-0008-0000-0C00-00000C780000}"/>
                  </a:ext>
                </a:extLst>
              </xdr:cNvPr>
              <xdr:cNvSpPr/>
            </xdr:nvSpPr>
            <xdr:spPr bwMode="auto">
              <a:xfrm>
                <a:off x="285750" y="274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5" name="グループ化 4">
              <a:extLst>
                <a:ext uri="{FF2B5EF4-FFF2-40B4-BE49-F238E27FC236}">
                  <a16:creationId xmlns:a16="http://schemas.microsoft.com/office/drawing/2014/main" id="{00000000-0008-0000-0C00-000005000000}"/>
                </a:ext>
              </a:extLst>
            </xdr:cNvPr>
            <xdr:cNvGrpSpPr/>
          </xdr:nvGrpSpPr>
          <xdr:grpSpPr>
            <a:xfrm>
              <a:off x="228600" y="3048000"/>
              <a:ext cx="8001000" cy="476250"/>
              <a:chOff x="228600" y="3019430"/>
              <a:chExt cx="7981950" cy="476251"/>
            </a:xfrm>
          </xdr:grpSpPr>
          <xdr:sp macro="" textlink="">
            <xdr:nvSpPr>
              <xdr:cNvPr id="30733" name="Group Box 13" hidden="1">
                <a:extLst>
                  <a:ext uri="{63B3BB69-23CF-44E3-9099-C40C66FF867C}">
                    <a14:compatExt spid="_x0000_s30733"/>
                  </a:ext>
                  <a:ext uri="{FF2B5EF4-FFF2-40B4-BE49-F238E27FC236}">
                    <a16:creationId xmlns:a16="http://schemas.microsoft.com/office/drawing/2014/main" id="{00000000-0008-0000-0C00-00000D780000}"/>
                  </a:ext>
                </a:extLst>
              </xdr:cNvPr>
              <xdr:cNvSpPr/>
            </xdr:nvSpPr>
            <xdr:spPr bwMode="auto">
              <a:xfrm>
                <a:off x="228600" y="30194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30734" name="Option Button 14" hidden="1">
                <a:extLst>
                  <a:ext uri="{63B3BB69-23CF-44E3-9099-C40C66FF867C}">
                    <a14:compatExt spid="_x0000_s30734"/>
                  </a:ext>
                  <a:ext uri="{FF2B5EF4-FFF2-40B4-BE49-F238E27FC236}">
                    <a16:creationId xmlns:a16="http://schemas.microsoft.com/office/drawing/2014/main" id="{00000000-0008-0000-0C00-00000E780000}"/>
                  </a:ext>
                </a:extLst>
              </xdr:cNvPr>
              <xdr:cNvSpPr/>
            </xdr:nvSpPr>
            <xdr:spPr bwMode="auto">
              <a:xfrm>
                <a:off x="7429500" y="321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0735" name="Option Button 15" hidden="1">
                <a:extLst>
                  <a:ext uri="{63B3BB69-23CF-44E3-9099-C40C66FF867C}">
                    <a14:compatExt spid="_x0000_s30735"/>
                  </a:ext>
                  <a:ext uri="{FF2B5EF4-FFF2-40B4-BE49-F238E27FC236}">
                    <a16:creationId xmlns:a16="http://schemas.microsoft.com/office/drawing/2014/main" id="{00000000-0008-0000-0C00-00000F780000}"/>
                  </a:ext>
                </a:extLst>
              </xdr:cNvPr>
              <xdr:cNvSpPr/>
            </xdr:nvSpPr>
            <xdr:spPr bwMode="auto">
              <a:xfrm>
                <a:off x="733425" y="3219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0736" name="Option Button 16" hidden="1">
                <a:extLst>
                  <a:ext uri="{63B3BB69-23CF-44E3-9099-C40C66FF867C}">
                    <a14:compatExt spid="_x0000_s30736"/>
                  </a:ext>
                  <a:ext uri="{FF2B5EF4-FFF2-40B4-BE49-F238E27FC236}">
                    <a16:creationId xmlns:a16="http://schemas.microsoft.com/office/drawing/2014/main" id="{00000000-0008-0000-0C00-000010780000}"/>
                  </a:ext>
                </a:extLst>
              </xdr:cNvPr>
              <xdr:cNvSpPr/>
            </xdr:nvSpPr>
            <xdr:spPr bwMode="auto">
              <a:xfrm>
                <a:off x="285750" y="321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7</xdr:row>
          <xdr:rowOff>0</xdr:rowOff>
        </xdr:from>
        <xdr:to>
          <xdr:col>5</xdr:col>
          <xdr:colOff>800100</xdr:colOff>
          <xdr:row>8</xdr:row>
          <xdr:rowOff>0</xdr:rowOff>
        </xdr:to>
        <xdr:grpSp>
          <xdr:nvGrpSpPr>
            <xdr:cNvPr id="2" name="グループ化 1">
              <a:extLst>
                <a:ext uri="{FF2B5EF4-FFF2-40B4-BE49-F238E27FC236}">
                  <a16:creationId xmlns:a16="http://schemas.microsoft.com/office/drawing/2014/main" id="{00000000-0008-0000-0D00-000002000000}"/>
                </a:ext>
              </a:extLst>
            </xdr:cNvPr>
            <xdr:cNvGrpSpPr/>
          </xdr:nvGrpSpPr>
          <xdr:grpSpPr>
            <a:xfrm>
              <a:off x="228600" y="1619250"/>
              <a:ext cx="8001000" cy="476250"/>
              <a:chOff x="228600" y="1590678"/>
              <a:chExt cx="7981950" cy="476251"/>
            </a:xfrm>
          </xdr:grpSpPr>
          <xdr:sp macro="" textlink="">
            <xdr:nvSpPr>
              <xdr:cNvPr id="31745" name="Group Box 1" hidden="1">
                <a:extLst>
                  <a:ext uri="{63B3BB69-23CF-44E3-9099-C40C66FF867C}">
                    <a14:compatExt spid="_x0000_s31745"/>
                  </a:ext>
                  <a:ext uri="{FF2B5EF4-FFF2-40B4-BE49-F238E27FC236}">
                    <a16:creationId xmlns:a16="http://schemas.microsoft.com/office/drawing/2014/main" id="{00000000-0008-0000-0D00-0000017C0000}"/>
                  </a:ext>
                </a:extLst>
              </xdr:cNvPr>
              <xdr:cNvSpPr/>
            </xdr:nvSpPr>
            <xdr:spPr bwMode="auto">
              <a:xfrm>
                <a:off x="228600" y="15906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31746" name="Option Button 2" hidden="1">
                <a:extLst>
                  <a:ext uri="{63B3BB69-23CF-44E3-9099-C40C66FF867C}">
                    <a14:compatExt spid="_x0000_s31746"/>
                  </a:ext>
                  <a:ext uri="{FF2B5EF4-FFF2-40B4-BE49-F238E27FC236}">
                    <a16:creationId xmlns:a16="http://schemas.microsoft.com/office/drawing/2014/main" id="{00000000-0008-0000-0D00-0000027C0000}"/>
                  </a:ext>
                </a:extLst>
              </xdr:cNvPr>
              <xdr:cNvSpPr/>
            </xdr:nvSpPr>
            <xdr:spPr bwMode="auto">
              <a:xfrm>
                <a:off x="7429500" y="179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1747" name="Option Button 3" hidden="1">
                <a:extLst>
                  <a:ext uri="{63B3BB69-23CF-44E3-9099-C40C66FF867C}">
                    <a14:compatExt spid="_x0000_s31747"/>
                  </a:ext>
                  <a:ext uri="{FF2B5EF4-FFF2-40B4-BE49-F238E27FC236}">
                    <a16:creationId xmlns:a16="http://schemas.microsoft.com/office/drawing/2014/main" id="{00000000-0008-0000-0D00-0000037C0000}"/>
                  </a:ext>
                </a:extLst>
              </xdr:cNvPr>
              <xdr:cNvSpPr/>
            </xdr:nvSpPr>
            <xdr:spPr bwMode="auto">
              <a:xfrm>
                <a:off x="733425" y="1790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748" name="Option Button 4" hidden="1">
                <a:extLst>
                  <a:ext uri="{63B3BB69-23CF-44E3-9099-C40C66FF867C}">
                    <a14:compatExt spid="_x0000_s31748"/>
                  </a:ext>
                  <a:ext uri="{FF2B5EF4-FFF2-40B4-BE49-F238E27FC236}">
                    <a16:creationId xmlns:a16="http://schemas.microsoft.com/office/drawing/2014/main" id="{00000000-0008-0000-0D00-0000047C0000}"/>
                  </a:ext>
                </a:extLst>
              </xdr:cNvPr>
              <xdr:cNvSpPr/>
            </xdr:nvSpPr>
            <xdr:spPr bwMode="auto">
              <a:xfrm>
                <a:off x="285750" y="179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0</xdr:rowOff>
        </xdr:from>
        <xdr:to>
          <xdr:col>5</xdr:col>
          <xdr:colOff>800100</xdr:colOff>
          <xdr:row>9</xdr:row>
          <xdr:rowOff>0</xdr:rowOff>
        </xdr:to>
        <xdr:grpSp>
          <xdr:nvGrpSpPr>
            <xdr:cNvPr id="3" name="グループ化 2">
              <a:extLst>
                <a:ext uri="{FF2B5EF4-FFF2-40B4-BE49-F238E27FC236}">
                  <a16:creationId xmlns:a16="http://schemas.microsoft.com/office/drawing/2014/main" id="{00000000-0008-0000-0D00-000003000000}"/>
                </a:ext>
              </a:extLst>
            </xdr:cNvPr>
            <xdr:cNvGrpSpPr/>
          </xdr:nvGrpSpPr>
          <xdr:grpSpPr>
            <a:xfrm>
              <a:off x="228600" y="2095500"/>
              <a:ext cx="8001000" cy="476250"/>
              <a:chOff x="228600" y="2066929"/>
              <a:chExt cx="7981950" cy="476251"/>
            </a:xfrm>
          </xdr:grpSpPr>
          <xdr:sp macro="" textlink="">
            <xdr:nvSpPr>
              <xdr:cNvPr id="31749" name="Group Box 5" hidden="1">
                <a:extLst>
                  <a:ext uri="{63B3BB69-23CF-44E3-9099-C40C66FF867C}">
                    <a14:compatExt spid="_x0000_s31749"/>
                  </a:ext>
                  <a:ext uri="{FF2B5EF4-FFF2-40B4-BE49-F238E27FC236}">
                    <a16:creationId xmlns:a16="http://schemas.microsoft.com/office/drawing/2014/main" id="{00000000-0008-0000-0D00-0000057C0000}"/>
                  </a:ext>
                </a:extLst>
              </xdr:cNvPr>
              <xdr:cNvSpPr/>
            </xdr:nvSpPr>
            <xdr:spPr bwMode="auto">
              <a:xfrm>
                <a:off x="228600" y="20669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1750" name="Option Button 6" hidden="1">
                <a:extLst>
                  <a:ext uri="{63B3BB69-23CF-44E3-9099-C40C66FF867C}">
                    <a14:compatExt spid="_x0000_s31750"/>
                  </a:ext>
                  <a:ext uri="{FF2B5EF4-FFF2-40B4-BE49-F238E27FC236}">
                    <a16:creationId xmlns:a16="http://schemas.microsoft.com/office/drawing/2014/main" id="{00000000-0008-0000-0D00-0000067C0000}"/>
                  </a:ext>
                </a:extLst>
              </xdr:cNvPr>
              <xdr:cNvSpPr/>
            </xdr:nvSpPr>
            <xdr:spPr bwMode="auto">
              <a:xfrm>
                <a:off x="7429500" y="226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1751" name="Option Button 7" hidden="1">
                <a:extLst>
                  <a:ext uri="{63B3BB69-23CF-44E3-9099-C40C66FF867C}">
                    <a14:compatExt spid="_x0000_s31751"/>
                  </a:ext>
                  <a:ext uri="{FF2B5EF4-FFF2-40B4-BE49-F238E27FC236}">
                    <a16:creationId xmlns:a16="http://schemas.microsoft.com/office/drawing/2014/main" id="{00000000-0008-0000-0D00-0000077C0000}"/>
                  </a:ext>
                </a:extLst>
              </xdr:cNvPr>
              <xdr:cNvSpPr/>
            </xdr:nvSpPr>
            <xdr:spPr bwMode="auto">
              <a:xfrm>
                <a:off x="733425" y="2266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752" name="Option Button 8" hidden="1">
                <a:extLst>
                  <a:ext uri="{63B3BB69-23CF-44E3-9099-C40C66FF867C}">
                    <a14:compatExt spid="_x0000_s31752"/>
                  </a:ext>
                  <a:ext uri="{FF2B5EF4-FFF2-40B4-BE49-F238E27FC236}">
                    <a16:creationId xmlns:a16="http://schemas.microsoft.com/office/drawing/2014/main" id="{00000000-0008-0000-0D00-0000087C0000}"/>
                  </a:ext>
                </a:extLst>
              </xdr:cNvPr>
              <xdr:cNvSpPr/>
            </xdr:nvSpPr>
            <xdr:spPr bwMode="auto">
              <a:xfrm>
                <a:off x="285750" y="226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4" name="グループ化 3">
              <a:extLst>
                <a:ext uri="{FF2B5EF4-FFF2-40B4-BE49-F238E27FC236}">
                  <a16:creationId xmlns:a16="http://schemas.microsoft.com/office/drawing/2014/main" id="{00000000-0008-0000-0D00-000004000000}"/>
                </a:ext>
              </a:extLst>
            </xdr:cNvPr>
            <xdr:cNvGrpSpPr/>
          </xdr:nvGrpSpPr>
          <xdr:grpSpPr>
            <a:xfrm>
              <a:off x="228600" y="2571750"/>
              <a:ext cx="8001000" cy="476250"/>
              <a:chOff x="228600" y="2543179"/>
              <a:chExt cx="7981950" cy="476251"/>
            </a:xfrm>
          </xdr:grpSpPr>
          <xdr:sp macro="" textlink="">
            <xdr:nvSpPr>
              <xdr:cNvPr id="31753" name="Group Box 9" hidden="1">
                <a:extLst>
                  <a:ext uri="{63B3BB69-23CF-44E3-9099-C40C66FF867C}">
                    <a14:compatExt spid="_x0000_s31753"/>
                  </a:ext>
                  <a:ext uri="{FF2B5EF4-FFF2-40B4-BE49-F238E27FC236}">
                    <a16:creationId xmlns:a16="http://schemas.microsoft.com/office/drawing/2014/main" id="{00000000-0008-0000-0D00-0000097C0000}"/>
                  </a:ext>
                </a:extLst>
              </xdr:cNvPr>
              <xdr:cNvSpPr/>
            </xdr:nvSpPr>
            <xdr:spPr bwMode="auto">
              <a:xfrm>
                <a:off x="228600" y="25431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1754" name="Option Button 10" hidden="1">
                <a:extLst>
                  <a:ext uri="{63B3BB69-23CF-44E3-9099-C40C66FF867C}">
                    <a14:compatExt spid="_x0000_s31754"/>
                  </a:ext>
                  <a:ext uri="{FF2B5EF4-FFF2-40B4-BE49-F238E27FC236}">
                    <a16:creationId xmlns:a16="http://schemas.microsoft.com/office/drawing/2014/main" id="{00000000-0008-0000-0D00-00000A7C0000}"/>
                  </a:ext>
                </a:extLst>
              </xdr:cNvPr>
              <xdr:cNvSpPr/>
            </xdr:nvSpPr>
            <xdr:spPr bwMode="auto">
              <a:xfrm>
                <a:off x="7429500" y="274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1755" name="Option Button 11" hidden="1">
                <a:extLst>
                  <a:ext uri="{63B3BB69-23CF-44E3-9099-C40C66FF867C}">
                    <a14:compatExt spid="_x0000_s31755"/>
                  </a:ext>
                  <a:ext uri="{FF2B5EF4-FFF2-40B4-BE49-F238E27FC236}">
                    <a16:creationId xmlns:a16="http://schemas.microsoft.com/office/drawing/2014/main" id="{00000000-0008-0000-0D00-00000B7C0000}"/>
                  </a:ext>
                </a:extLst>
              </xdr:cNvPr>
              <xdr:cNvSpPr/>
            </xdr:nvSpPr>
            <xdr:spPr bwMode="auto">
              <a:xfrm>
                <a:off x="733425" y="2743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756" name="Option Button 12" hidden="1">
                <a:extLst>
                  <a:ext uri="{63B3BB69-23CF-44E3-9099-C40C66FF867C}">
                    <a14:compatExt spid="_x0000_s31756"/>
                  </a:ext>
                  <a:ext uri="{FF2B5EF4-FFF2-40B4-BE49-F238E27FC236}">
                    <a16:creationId xmlns:a16="http://schemas.microsoft.com/office/drawing/2014/main" id="{00000000-0008-0000-0D00-00000C7C0000}"/>
                  </a:ext>
                </a:extLst>
              </xdr:cNvPr>
              <xdr:cNvSpPr/>
            </xdr:nvSpPr>
            <xdr:spPr bwMode="auto">
              <a:xfrm>
                <a:off x="285750" y="274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5" name="グループ化 4">
              <a:extLst>
                <a:ext uri="{FF2B5EF4-FFF2-40B4-BE49-F238E27FC236}">
                  <a16:creationId xmlns:a16="http://schemas.microsoft.com/office/drawing/2014/main" id="{00000000-0008-0000-0D00-000005000000}"/>
                </a:ext>
              </a:extLst>
            </xdr:cNvPr>
            <xdr:cNvGrpSpPr/>
          </xdr:nvGrpSpPr>
          <xdr:grpSpPr>
            <a:xfrm>
              <a:off x="228600" y="3048000"/>
              <a:ext cx="8001000" cy="476250"/>
              <a:chOff x="228600" y="3019430"/>
              <a:chExt cx="7981950" cy="476251"/>
            </a:xfrm>
          </xdr:grpSpPr>
          <xdr:sp macro="" textlink="">
            <xdr:nvSpPr>
              <xdr:cNvPr id="31757" name="Group Box 13" hidden="1">
                <a:extLst>
                  <a:ext uri="{63B3BB69-23CF-44E3-9099-C40C66FF867C}">
                    <a14:compatExt spid="_x0000_s31757"/>
                  </a:ext>
                  <a:ext uri="{FF2B5EF4-FFF2-40B4-BE49-F238E27FC236}">
                    <a16:creationId xmlns:a16="http://schemas.microsoft.com/office/drawing/2014/main" id="{00000000-0008-0000-0D00-00000D7C0000}"/>
                  </a:ext>
                </a:extLst>
              </xdr:cNvPr>
              <xdr:cNvSpPr/>
            </xdr:nvSpPr>
            <xdr:spPr bwMode="auto">
              <a:xfrm>
                <a:off x="228600" y="30194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31758" name="Option Button 14" hidden="1">
                <a:extLst>
                  <a:ext uri="{63B3BB69-23CF-44E3-9099-C40C66FF867C}">
                    <a14:compatExt spid="_x0000_s31758"/>
                  </a:ext>
                  <a:ext uri="{FF2B5EF4-FFF2-40B4-BE49-F238E27FC236}">
                    <a16:creationId xmlns:a16="http://schemas.microsoft.com/office/drawing/2014/main" id="{00000000-0008-0000-0D00-00000E7C0000}"/>
                  </a:ext>
                </a:extLst>
              </xdr:cNvPr>
              <xdr:cNvSpPr/>
            </xdr:nvSpPr>
            <xdr:spPr bwMode="auto">
              <a:xfrm>
                <a:off x="7429500" y="321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1759" name="Option Button 15" hidden="1">
                <a:extLst>
                  <a:ext uri="{63B3BB69-23CF-44E3-9099-C40C66FF867C}">
                    <a14:compatExt spid="_x0000_s31759"/>
                  </a:ext>
                  <a:ext uri="{FF2B5EF4-FFF2-40B4-BE49-F238E27FC236}">
                    <a16:creationId xmlns:a16="http://schemas.microsoft.com/office/drawing/2014/main" id="{00000000-0008-0000-0D00-00000F7C0000}"/>
                  </a:ext>
                </a:extLst>
              </xdr:cNvPr>
              <xdr:cNvSpPr/>
            </xdr:nvSpPr>
            <xdr:spPr bwMode="auto">
              <a:xfrm>
                <a:off x="733425" y="3219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760" name="Option Button 16" hidden="1">
                <a:extLst>
                  <a:ext uri="{63B3BB69-23CF-44E3-9099-C40C66FF867C}">
                    <a14:compatExt spid="_x0000_s31760"/>
                  </a:ext>
                  <a:ext uri="{FF2B5EF4-FFF2-40B4-BE49-F238E27FC236}">
                    <a16:creationId xmlns:a16="http://schemas.microsoft.com/office/drawing/2014/main" id="{00000000-0008-0000-0D00-0000107C0000}"/>
                  </a:ext>
                </a:extLst>
              </xdr:cNvPr>
              <xdr:cNvSpPr/>
            </xdr:nvSpPr>
            <xdr:spPr bwMode="auto">
              <a:xfrm>
                <a:off x="285750" y="321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6" name="グループ化 5">
              <a:extLst>
                <a:ext uri="{FF2B5EF4-FFF2-40B4-BE49-F238E27FC236}">
                  <a16:creationId xmlns:a16="http://schemas.microsoft.com/office/drawing/2014/main" id="{00000000-0008-0000-0D00-000006000000}"/>
                </a:ext>
              </a:extLst>
            </xdr:cNvPr>
            <xdr:cNvGrpSpPr/>
          </xdr:nvGrpSpPr>
          <xdr:grpSpPr>
            <a:xfrm>
              <a:off x="228600" y="3524250"/>
              <a:ext cx="8001000" cy="476250"/>
              <a:chOff x="228600" y="3495681"/>
              <a:chExt cx="7981950" cy="476251"/>
            </a:xfrm>
          </xdr:grpSpPr>
          <xdr:sp macro="" textlink="">
            <xdr:nvSpPr>
              <xdr:cNvPr id="31761" name="Group Box 17" hidden="1">
                <a:extLst>
                  <a:ext uri="{63B3BB69-23CF-44E3-9099-C40C66FF867C}">
                    <a14:compatExt spid="_x0000_s31761"/>
                  </a:ext>
                  <a:ext uri="{FF2B5EF4-FFF2-40B4-BE49-F238E27FC236}">
                    <a16:creationId xmlns:a16="http://schemas.microsoft.com/office/drawing/2014/main" id="{00000000-0008-0000-0D00-0000117C0000}"/>
                  </a:ext>
                </a:extLst>
              </xdr:cNvPr>
              <xdr:cNvSpPr/>
            </xdr:nvSpPr>
            <xdr:spPr bwMode="auto">
              <a:xfrm>
                <a:off x="228600" y="34956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31762" name="Option Button 18" hidden="1">
                <a:extLst>
                  <a:ext uri="{63B3BB69-23CF-44E3-9099-C40C66FF867C}">
                    <a14:compatExt spid="_x0000_s31762"/>
                  </a:ext>
                  <a:ext uri="{FF2B5EF4-FFF2-40B4-BE49-F238E27FC236}">
                    <a16:creationId xmlns:a16="http://schemas.microsoft.com/office/drawing/2014/main" id="{00000000-0008-0000-0D00-0000127C0000}"/>
                  </a:ext>
                </a:extLst>
              </xdr:cNvPr>
              <xdr:cNvSpPr/>
            </xdr:nvSpPr>
            <xdr:spPr bwMode="auto">
              <a:xfrm>
                <a:off x="7429500" y="3695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1763" name="Option Button 19" hidden="1">
                <a:extLst>
                  <a:ext uri="{63B3BB69-23CF-44E3-9099-C40C66FF867C}">
                    <a14:compatExt spid="_x0000_s31763"/>
                  </a:ext>
                  <a:ext uri="{FF2B5EF4-FFF2-40B4-BE49-F238E27FC236}">
                    <a16:creationId xmlns:a16="http://schemas.microsoft.com/office/drawing/2014/main" id="{00000000-0008-0000-0D00-0000137C0000}"/>
                  </a:ext>
                </a:extLst>
              </xdr:cNvPr>
              <xdr:cNvSpPr/>
            </xdr:nvSpPr>
            <xdr:spPr bwMode="auto">
              <a:xfrm>
                <a:off x="733425" y="3695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764" name="Option Button 20" hidden="1">
                <a:extLst>
                  <a:ext uri="{63B3BB69-23CF-44E3-9099-C40C66FF867C}">
                    <a14:compatExt spid="_x0000_s31764"/>
                  </a:ext>
                  <a:ext uri="{FF2B5EF4-FFF2-40B4-BE49-F238E27FC236}">
                    <a16:creationId xmlns:a16="http://schemas.microsoft.com/office/drawing/2014/main" id="{00000000-0008-0000-0D00-0000147C0000}"/>
                  </a:ext>
                </a:extLst>
              </xdr:cNvPr>
              <xdr:cNvSpPr/>
            </xdr:nvSpPr>
            <xdr:spPr bwMode="auto">
              <a:xfrm>
                <a:off x="285750" y="3695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7</xdr:row>
          <xdr:rowOff>0</xdr:rowOff>
        </xdr:from>
        <xdr:to>
          <xdr:col>5</xdr:col>
          <xdr:colOff>800100</xdr:colOff>
          <xdr:row>8</xdr:row>
          <xdr:rowOff>0</xdr:rowOff>
        </xdr:to>
        <xdr:grpSp>
          <xdr:nvGrpSpPr>
            <xdr:cNvPr id="2" name="グループ化 1">
              <a:extLst>
                <a:ext uri="{FF2B5EF4-FFF2-40B4-BE49-F238E27FC236}">
                  <a16:creationId xmlns:a16="http://schemas.microsoft.com/office/drawing/2014/main" id="{00000000-0008-0000-0E00-000002000000}"/>
                </a:ext>
              </a:extLst>
            </xdr:cNvPr>
            <xdr:cNvGrpSpPr/>
          </xdr:nvGrpSpPr>
          <xdr:grpSpPr>
            <a:xfrm>
              <a:off x="228600" y="1619250"/>
              <a:ext cx="8001000" cy="476250"/>
              <a:chOff x="228600" y="1590678"/>
              <a:chExt cx="7981950" cy="476251"/>
            </a:xfrm>
          </xdr:grpSpPr>
          <xdr:sp macro="" textlink="">
            <xdr:nvSpPr>
              <xdr:cNvPr id="32769" name="Group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228600" y="15906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32770" name="Option Button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7429500" y="179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2771" name="Option Button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733425" y="1790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772" name="Option Button 4" hidden="1">
                <a:extLst>
                  <a:ext uri="{63B3BB69-23CF-44E3-9099-C40C66FF867C}">
                    <a14:compatExt spid="_x0000_s32772"/>
                  </a:ext>
                  <a:ext uri="{FF2B5EF4-FFF2-40B4-BE49-F238E27FC236}">
                    <a16:creationId xmlns:a16="http://schemas.microsoft.com/office/drawing/2014/main" id="{00000000-0008-0000-0E00-000004800000}"/>
                  </a:ext>
                </a:extLst>
              </xdr:cNvPr>
              <xdr:cNvSpPr/>
            </xdr:nvSpPr>
            <xdr:spPr bwMode="auto">
              <a:xfrm>
                <a:off x="285750" y="179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0</xdr:rowOff>
        </xdr:from>
        <xdr:to>
          <xdr:col>5</xdr:col>
          <xdr:colOff>800100</xdr:colOff>
          <xdr:row>9</xdr:row>
          <xdr:rowOff>0</xdr:rowOff>
        </xdr:to>
        <xdr:grpSp>
          <xdr:nvGrpSpPr>
            <xdr:cNvPr id="3" name="グループ化 2">
              <a:extLst>
                <a:ext uri="{FF2B5EF4-FFF2-40B4-BE49-F238E27FC236}">
                  <a16:creationId xmlns:a16="http://schemas.microsoft.com/office/drawing/2014/main" id="{00000000-0008-0000-0E00-000003000000}"/>
                </a:ext>
              </a:extLst>
            </xdr:cNvPr>
            <xdr:cNvGrpSpPr/>
          </xdr:nvGrpSpPr>
          <xdr:grpSpPr>
            <a:xfrm>
              <a:off x="228600" y="2095500"/>
              <a:ext cx="8001000" cy="476250"/>
              <a:chOff x="228600" y="2066929"/>
              <a:chExt cx="7981950" cy="476251"/>
            </a:xfrm>
          </xdr:grpSpPr>
          <xdr:sp macro="" textlink="">
            <xdr:nvSpPr>
              <xdr:cNvPr id="32773" name="Group Box 5" hidden="1">
                <a:extLst>
                  <a:ext uri="{63B3BB69-23CF-44E3-9099-C40C66FF867C}">
                    <a14:compatExt spid="_x0000_s32773"/>
                  </a:ext>
                  <a:ext uri="{FF2B5EF4-FFF2-40B4-BE49-F238E27FC236}">
                    <a16:creationId xmlns:a16="http://schemas.microsoft.com/office/drawing/2014/main" id="{00000000-0008-0000-0E00-000005800000}"/>
                  </a:ext>
                </a:extLst>
              </xdr:cNvPr>
              <xdr:cNvSpPr/>
            </xdr:nvSpPr>
            <xdr:spPr bwMode="auto">
              <a:xfrm>
                <a:off x="228600" y="20669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2774" name="Option Button 6" hidden="1">
                <a:extLst>
                  <a:ext uri="{63B3BB69-23CF-44E3-9099-C40C66FF867C}">
                    <a14:compatExt spid="_x0000_s32774"/>
                  </a:ext>
                  <a:ext uri="{FF2B5EF4-FFF2-40B4-BE49-F238E27FC236}">
                    <a16:creationId xmlns:a16="http://schemas.microsoft.com/office/drawing/2014/main" id="{00000000-0008-0000-0E00-000006800000}"/>
                  </a:ext>
                </a:extLst>
              </xdr:cNvPr>
              <xdr:cNvSpPr/>
            </xdr:nvSpPr>
            <xdr:spPr bwMode="auto">
              <a:xfrm>
                <a:off x="7429500" y="226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2775" name="Option Button 7" hidden="1">
                <a:extLst>
                  <a:ext uri="{63B3BB69-23CF-44E3-9099-C40C66FF867C}">
                    <a14:compatExt spid="_x0000_s32775"/>
                  </a:ext>
                  <a:ext uri="{FF2B5EF4-FFF2-40B4-BE49-F238E27FC236}">
                    <a16:creationId xmlns:a16="http://schemas.microsoft.com/office/drawing/2014/main" id="{00000000-0008-0000-0E00-000007800000}"/>
                  </a:ext>
                </a:extLst>
              </xdr:cNvPr>
              <xdr:cNvSpPr/>
            </xdr:nvSpPr>
            <xdr:spPr bwMode="auto">
              <a:xfrm>
                <a:off x="733425" y="2266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776" name="Option Button 8" hidden="1">
                <a:extLst>
                  <a:ext uri="{63B3BB69-23CF-44E3-9099-C40C66FF867C}">
                    <a14:compatExt spid="_x0000_s32776"/>
                  </a:ext>
                  <a:ext uri="{FF2B5EF4-FFF2-40B4-BE49-F238E27FC236}">
                    <a16:creationId xmlns:a16="http://schemas.microsoft.com/office/drawing/2014/main" id="{00000000-0008-0000-0E00-000008800000}"/>
                  </a:ext>
                </a:extLst>
              </xdr:cNvPr>
              <xdr:cNvSpPr/>
            </xdr:nvSpPr>
            <xdr:spPr bwMode="auto">
              <a:xfrm>
                <a:off x="285750" y="226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4" name="グループ化 3">
              <a:extLst>
                <a:ext uri="{FF2B5EF4-FFF2-40B4-BE49-F238E27FC236}">
                  <a16:creationId xmlns:a16="http://schemas.microsoft.com/office/drawing/2014/main" id="{00000000-0008-0000-0E00-000004000000}"/>
                </a:ext>
              </a:extLst>
            </xdr:cNvPr>
            <xdr:cNvGrpSpPr/>
          </xdr:nvGrpSpPr>
          <xdr:grpSpPr>
            <a:xfrm>
              <a:off x="228600" y="2571750"/>
              <a:ext cx="8001000" cy="476250"/>
              <a:chOff x="228600" y="2543179"/>
              <a:chExt cx="7981950" cy="476251"/>
            </a:xfrm>
          </xdr:grpSpPr>
          <xdr:sp macro="" textlink="">
            <xdr:nvSpPr>
              <xdr:cNvPr id="32777" name="Group Box 9" hidden="1">
                <a:extLst>
                  <a:ext uri="{63B3BB69-23CF-44E3-9099-C40C66FF867C}">
                    <a14:compatExt spid="_x0000_s32777"/>
                  </a:ext>
                  <a:ext uri="{FF2B5EF4-FFF2-40B4-BE49-F238E27FC236}">
                    <a16:creationId xmlns:a16="http://schemas.microsoft.com/office/drawing/2014/main" id="{00000000-0008-0000-0E00-000009800000}"/>
                  </a:ext>
                </a:extLst>
              </xdr:cNvPr>
              <xdr:cNvSpPr/>
            </xdr:nvSpPr>
            <xdr:spPr bwMode="auto">
              <a:xfrm>
                <a:off x="228600" y="25431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2778" name="Option Button 10" hidden="1">
                <a:extLst>
                  <a:ext uri="{63B3BB69-23CF-44E3-9099-C40C66FF867C}">
                    <a14:compatExt spid="_x0000_s32778"/>
                  </a:ext>
                  <a:ext uri="{FF2B5EF4-FFF2-40B4-BE49-F238E27FC236}">
                    <a16:creationId xmlns:a16="http://schemas.microsoft.com/office/drawing/2014/main" id="{00000000-0008-0000-0E00-00000A800000}"/>
                  </a:ext>
                </a:extLst>
              </xdr:cNvPr>
              <xdr:cNvSpPr/>
            </xdr:nvSpPr>
            <xdr:spPr bwMode="auto">
              <a:xfrm>
                <a:off x="7429500" y="274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2779" name="Option Button 11" hidden="1">
                <a:extLst>
                  <a:ext uri="{63B3BB69-23CF-44E3-9099-C40C66FF867C}">
                    <a14:compatExt spid="_x0000_s32779"/>
                  </a:ext>
                  <a:ext uri="{FF2B5EF4-FFF2-40B4-BE49-F238E27FC236}">
                    <a16:creationId xmlns:a16="http://schemas.microsoft.com/office/drawing/2014/main" id="{00000000-0008-0000-0E00-00000B800000}"/>
                  </a:ext>
                </a:extLst>
              </xdr:cNvPr>
              <xdr:cNvSpPr/>
            </xdr:nvSpPr>
            <xdr:spPr bwMode="auto">
              <a:xfrm>
                <a:off x="733425" y="2743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780" name="Option Button 12" hidden="1">
                <a:extLst>
                  <a:ext uri="{63B3BB69-23CF-44E3-9099-C40C66FF867C}">
                    <a14:compatExt spid="_x0000_s32780"/>
                  </a:ext>
                  <a:ext uri="{FF2B5EF4-FFF2-40B4-BE49-F238E27FC236}">
                    <a16:creationId xmlns:a16="http://schemas.microsoft.com/office/drawing/2014/main" id="{00000000-0008-0000-0E00-00000C800000}"/>
                  </a:ext>
                </a:extLst>
              </xdr:cNvPr>
              <xdr:cNvSpPr/>
            </xdr:nvSpPr>
            <xdr:spPr bwMode="auto">
              <a:xfrm>
                <a:off x="285750" y="274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5" name="グループ化 4">
              <a:extLst>
                <a:ext uri="{FF2B5EF4-FFF2-40B4-BE49-F238E27FC236}">
                  <a16:creationId xmlns:a16="http://schemas.microsoft.com/office/drawing/2014/main" id="{00000000-0008-0000-0E00-000005000000}"/>
                </a:ext>
              </a:extLst>
            </xdr:cNvPr>
            <xdr:cNvGrpSpPr/>
          </xdr:nvGrpSpPr>
          <xdr:grpSpPr>
            <a:xfrm>
              <a:off x="228600" y="3048000"/>
              <a:ext cx="8001000" cy="476250"/>
              <a:chOff x="228600" y="3019430"/>
              <a:chExt cx="7981950" cy="476251"/>
            </a:xfrm>
          </xdr:grpSpPr>
          <xdr:sp macro="" textlink="">
            <xdr:nvSpPr>
              <xdr:cNvPr id="32781" name="Group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228600" y="30194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32782" name="Option Button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7429500" y="321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2783" name="Option Button 15" hidden="1">
                <a:extLst>
                  <a:ext uri="{63B3BB69-23CF-44E3-9099-C40C66FF867C}">
                    <a14:compatExt spid="_x0000_s32783"/>
                  </a:ext>
                  <a:ext uri="{FF2B5EF4-FFF2-40B4-BE49-F238E27FC236}">
                    <a16:creationId xmlns:a16="http://schemas.microsoft.com/office/drawing/2014/main" id="{00000000-0008-0000-0E00-00000F800000}"/>
                  </a:ext>
                </a:extLst>
              </xdr:cNvPr>
              <xdr:cNvSpPr/>
            </xdr:nvSpPr>
            <xdr:spPr bwMode="auto">
              <a:xfrm>
                <a:off x="733425" y="3219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784" name="Option Button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285750" y="321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6" name="グループ化 5">
              <a:extLst>
                <a:ext uri="{FF2B5EF4-FFF2-40B4-BE49-F238E27FC236}">
                  <a16:creationId xmlns:a16="http://schemas.microsoft.com/office/drawing/2014/main" id="{00000000-0008-0000-0E00-000006000000}"/>
                </a:ext>
              </a:extLst>
            </xdr:cNvPr>
            <xdr:cNvGrpSpPr/>
          </xdr:nvGrpSpPr>
          <xdr:grpSpPr>
            <a:xfrm>
              <a:off x="228600" y="3524250"/>
              <a:ext cx="8001000" cy="476250"/>
              <a:chOff x="228600" y="3495681"/>
              <a:chExt cx="7981950" cy="476251"/>
            </a:xfrm>
          </xdr:grpSpPr>
          <xdr:sp macro="" textlink="">
            <xdr:nvSpPr>
              <xdr:cNvPr id="32785" name="Group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228600" y="34956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32786" name="Option Button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7429500" y="3695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2787" name="Option Button 19" hidden="1">
                <a:extLst>
                  <a:ext uri="{63B3BB69-23CF-44E3-9099-C40C66FF867C}">
                    <a14:compatExt spid="_x0000_s32787"/>
                  </a:ext>
                  <a:ext uri="{FF2B5EF4-FFF2-40B4-BE49-F238E27FC236}">
                    <a16:creationId xmlns:a16="http://schemas.microsoft.com/office/drawing/2014/main" id="{00000000-0008-0000-0E00-000013800000}"/>
                  </a:ext>
                </a:extLst>
              </xdr:cNvPr>
              <xdr:cNvSpPr/>
            </xdr:nvSpPr>
            <xdr:spPr bwMode="auto">
              <a:xfrm>
                <a:off x="733425" y="3695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788" name="Option Button 20" hidden="1">
                <a:extLst>
                  <a:ext uri="{63B3BB69-23CF-44E3-9099-C40C66FF867C}">
                    <a14:compatExt spid="_x0000_s32788"/>
                  </a:ext>
                  <a:ext uri="{FF2B5EF4-FFF2-40B4-BE49-F238E27FC236}">
                    <a16:creationId xmlns:a16="http://schemas.microsoft.com/office/drawing/2014/main" id="{00000000-0008-0000-0E00-000014800000}"/>
                  </a:ext>
                </a:extLst>
              </xdr:cNvPr>
              <xdr:cNvSpPr/>
            </xdr:nvSpPr>
            <xdr:spPr bwMode="auto">
              <a:xfrm>
                <a:off x="285750" y="3695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7</xdr:row>
          <xdr:rowOff>0</xdr:rowOff>
        </xdr:from>
        <xdr:to>
          <xdr:col>5</xdr:col>
          <xdr:colOff>800100</xdr:colOff>
          <xdr:row>8</xdr:row>
          <xdr:rowOff>0</xdr:rowOff>
        </xdr:to>
        <xdr:grpSp>
          <xdr:nvGrpSpPr>
            <xdr:cNvPr id="2" name="グループ化 1">
              <a:extLst>
                <a:ext uri="{FF2B5EF4-FFF2-40B4-BE49-F238E27FC236}">
                  <a16:creationId xmlns:a16="http://schemas.microsoft.com/office/drawing/2014/main" id="{00000000-0008-0000-0F00-000002000000}"/>
                </a:ext>
              </a:extLst>
            </xdr:cNvPr>
            <xdr:cNvGrpSpPr/>
          </xdr:nvGrpSpPr>
          <xdr:grpSpPr>
            <a:xfrm>
              <a:off x="228600" y="1619250"/>
              <a:ext cx="8001000" cy="476250"/>
              <a:chOff x="228600" y="1590678"/>
              <a:chExt cx="7981950" cy="476251"/>
            </a:xfrm>
          </xdr:grpSpPr>
          <xdr:sp macro="" textlink="">
            <xdr:nvSpPr>
              <xdr:cNvPr id="33793" name="Group Box 1" hidden="1">
                <a:extLst>
                  <a:ext uri="{63B3BB69-23CF-44E3-9099-C40C66FF867C}">
                    <a14:compatExt spid="_x0000_s33793"/>
                  </a:ext>
                  <a:ext uri="{FF2B5EF4-FFF2-40B4-BE49-F238E27FC236}">
                    <a16:creationId xmlns:a16="http://schemas.microsoft.com/office/drawing/2014/main" id="{00000000-0008-0000-0F00-000001840000}"/>
                  </a:ext>
                </a:extLst>
              </xdr:cNvPr>
              <xdr:cNvSpPr/>
            </xdr:nvSpPr>
            <xdr:spPr bwMode="auto">
              <a:xfrm>
                <a:off x="228600" y="15906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F00-000002840000}"/>
                  </a:ext>
                </a:extLst>
              </xdr:cNvPr>
              <xdr:cNvSpPr/>
            </xdr:nvSpPr>
            <xdr:spPr bwMode="auto">
              <a:xfrm>
                <a:off x="7429500" y="179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F00-000003840000}"/>
                  </a:ext>
                </a:extLst>
              </xdr:cNvPr>
              <xdr:cNvSpPr/>
            </xdr:nvSpPr>
            <xdr:spPr bwMode="auto">
              <a:xfrm>
                <a:off x="733425" y="1790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3796" name="Option Button 4" hidden="1">
                <a:extLst>
                  <a:ext uri="{63B3BB69-23CF-44E3-9099-C40C66FF867C}">
                    <a14:compatExt spid="_x0000_s33796"/>
                  </a:ext>
                  <a:ext uri="{FF2B5EF4-FFF2-40B4-BE49-F238E27FC236}">
                    <a16:creationId xmlns:a16="http://schemas.microsoft.com/office/drawing/2014/main" id="{00000000-0008-0000-0F00-000004840000}"/>
                  </a:ext>
                </a:extLst>
              </xdr:cNvPr>
              <xdr:cNvSpPr/>
            </xdr:nvSpPr>
            <xdr:spPr bwMode="auto">
              <a:xfrm>
                <a:off x="285750" y="179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0</xdr:rowOff>
        </xdr:from>
        <xdr:to>
          <xdr:col>5</xdr:col>
          <xdr:colOff>800100</xdr:colOff>
          <xdr:row>9</xdr:row>
          <xdr:rowOff>0</xdr:rowOff>
        </xdr:to>
        <xdr:grpSp>
          <xdr:nvGrpSpPr>
            <xdr:cNvPr id="3" name="グループ化 2">
              <a:extLst>
                <a:ext uri="{FF2B5EF4-FFF2-40B4-BE49-F238E27FC236}">
                  <a16:creationId xmlns:a16="http://schemas.microsoft.com/office/drawing/2014/main" id="{00000000-0008-0000-0F00-000003000000}"/>
                </a:ext>
              </a:extLst>
            </xdr:cNvPr>
            <xdr:cNvGrpSpPr/>
          </xdr:nvGrpSpPr>
          <xdr:grpSpPr>
            <a:xfrm>
              <a:off x="228600" y="2095500"/>
              <a:ext cx="8001000" cy="476250"/>
              <a:chOff x="228600" y="2066929"/>
              <a:chExt cx="7981950" cy="476251"/>
            </a:xfrm>
          </xdr:grpSpPr>
          <xdr:sp macro="" textlink="">
            <xdr:nvSpPr>
              <xdr:cNvPr id="33797" name="Group Box 5" hidden="1">
                <a:extLst>
                  <a:ext uri="{63B3BB69-23CF-44E3-9099-C40C66FF867C}">
                    <a14:compatExt spid="_x0000_s33797"/>
                  </a:ext>
                  <a:ext uri="{FF2B5EF4-FFF2-40B4-BE49-F238E27FC236}">
                    <a16:creationId xmlns:a16="http://schemas.microsoft.com/office/drawing/2014/main" id="{00000000-0008-0000-0F00-000005840000}"/>
                  </a:ext>
                </a:extLst>
              </xdr:cNvPr>
              <xdr:cNvSpPr/>
            </xdr:nvSpPr>
            <xdr:spPr bwMode="auto">
              <a:xfrm>
                <a:off x="228600" y="20669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3798" name="Option Button 6" hidden="1">
                <a:extLst>
                  <a:ext uri="{63B3BB69-23CF-44E3-9099-C40C66FF867C}">
                    <a14:compatExt spid="_x0000_s33798"/>
                  </a:ext>
                  <a:ext uri="{FF2B5EF4-FFF2-40B4-BE49-F238E27FC236}">
                    <a16:creationId xmlns:a16="http://schemas.microsoft.com/office/drawing/2014/main" id="{00000000-0008-0000-0F00-000006840000}"/>
                  </a:ext>
                </a:extLst>
              </xdr:cNvPr>
              <xdr:cNvSpPr/>
            </xdr:nvSpPr>
            <xdr:spPr bwMode="auto">
              <a:xfrm>
                <a:off x="7429500" y="226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3799" name="Option Button 7" hidden="1">
                <a:extLst>
                  <a:ext uri="{63B3BB69-23CF-44E3-9099-C40C66FF867C}">
                    <a14:compatExt spid="_x0000_s33799"/>
                  </a:ext>
                  <a:ext uri="{FF2B5EF4-FFF2-40B4-BE49-F238E27FC236}">
                    <a16:creationId xmlns:a16="http://schemas.microsoft.com/office/drawing/2014/main" id="{00000000-0008-0000-0F00-000007840000}"/>
                  </a:ext>
                </a:extLst>
              </xdr:cNvPr>
              <xdr:cNvSpPr/>
            </xdr:nvSpPr>
            <xdr:spPr bwMode="auto">
              <a:xfrm>
                <a:off x="733425" y="2266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3800" name="Option Button 8" hidden="1">
                <a:extLst>
                  <a:ext uri="{63B3BB69-23CF-44E3-9099-C40C66FF867C}">
                    <a14:compatExt spid="_x0000_s33800"/>
                  </a:ext>
                  <a:ext uri="{FF2B5EF4-FFF2-40B4-BE49-F238E27FC236}">
                    <a16:creationId xmlns:a16="http://schemas.microsoft.com/office/drawing/2014/main" id="{00000000-0008-0000-0F00-000008840000}"/>
                  </a:ext>
                </a:extLst>
              </xdr:cNvPr>
              <xdr:cNvSpPr/>
            </xdr:nvSpPr>
            <xdr:spPr bwMode="auto">
              <a:xfrm>
                <a:off x="285750" y="226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4" name="グループ化 3">
              <a:extLst>
                <a:ext uri="{FF2B5EF4-FFF2-40B4-BE49-F238E27FC236}">
                  <a16:creationId xmlns:a16="http://schemas.microsoft.com/office/drawing/2014/main" id="{00000000-0008-0000-0F00-000004000000}"/>
                </a:ext>
              </a:extLst>
            </xdr:cNvPr>
            <xdr:cNvGrpSpPr/>
          </xdr:nvGrpSpPr>
          <xdr:grpSpPr>
            <a:xfrm>
              <a:off x="228600" y="2571750"/>
              <a:ext cx="8001000" cy="476250"/>
              <a:chOff x="228600" y="2543179"/>
              <a:chExt cx="7981950" cy="476251"/>
            </a:xfrm>
          </xdr:grpSpPr>
          <xdr:sp macro="" textlink="">
            <xdr:nvSpPr>
              <xdr:cNvPr id="33801" name="Group Box 9" hidden="1">
                <a:extLst>
                  <a:ext uri="{63B3BB69-23CF-44E3-9099-C40C66FF867C}">
                    <a14:compatExt spid="_x0000_s33801"/>
                  </a:ext>
                  <a:ext uri="{FF2B5EF4-FFF2-40B4-BE49-F238E27FC236}">
                    <a16:creationId xmlns:a16="http://schemas.microsoft.com/office/drawing/2014/main" id="{00000000-0008-0000-0F00-000009840000}"/>
                  </a:ext>
                </a:extLst>
              </xdr:cNvPr>
              <xdr:cNvSpPr/>
            </xdr:nvSpPr>
            <xdr:spPr bwMode="auto">
              <a:xfrm>
                <a:off x="228600" y="25431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3802" name="Option Button 10" hidden="1">
                <a:extLst>
                  <a:ext uri="{63B3BB69-23CF-44E3-9099-C40C66FF867C}">
                    <a14:compatExt spid="_x0000_s33802"/>
                  </a:ext>
                  <a:ext uri="{FF2B5EF4-FFF2-40B4-BE49-F238E27FC236}">
                    <a16:creationId xmlns:a16="http://schemas.microsoft.com/office/drawing/2014/main" id="{00000000-0008-0000-0F00-00000A840000}"/>
                  </a:ext>
                </a:extLst>
              </xdr:cNvPr>
              <xdr:cNvSpPr/>
            </xdr:nvSpPr>
            <xdr:spPr bwMode="auto">
              <a:xfrm>
                <a:off x="7429500" y="274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3803" name="Option Button 11" hidden="1">
                <a:extLst>
                  <a:ext uri="{63B3BB69-23CF-44E3-9099-C40C66FF867C}">
                    <a14:compatExt spid="_x0000_s33803"/>
                  </a:ext>
                  <a:ext uri="{FF2B5EF4-FFF2-40B4-BE49-F238E27FC236}">
                    <a16:creationId xmlns:a16="http://schemas.microsoft.com/office/drawing/2014/main" id="{00000000-0008-0000-0F00-00000B840000}"/>
                  </a:ext>
                </a:extLst>
              </xdr:cNvPr>
              <xdr:cNvSpPr/>
            </xdr:nvSpPr>
            <xdr:spPr bwMode="auto">
              <a:xfrm>
                <a:off x="733425" y="2743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3804" name="Option Button 12" hidden="1">
                <a:extLst>
                  <a:ext uri="{63B3BB69-23CF-44E3-9099-C40C66FF867C}">
                    <a14:compatExt spid="_x0000_s33804"/>
                  </a:ext>
                  <a:ext uri="{FF2B5EF4-FFF2-40B4-BE49-F238E27FC236}">
                    <a16:creationId xmlns:a16="http://schemas.microsoft.com/office/drawing/2014/main" id="{00000000-0008-0000-0F00-00000C840000}"/>
                  </a:ext>
                </a:extLst>
              </xdr:cNvPr>
              <xdr:cNvSpPr/>
            </xdr:nvSpPr>
            <xdr:spPr bwMode="auto">
              <a:xfrm>
                <a:off x="285750" y="274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5" name="グループ化 4">
              <a:extLst>
                <a:ext uri="{FF2B5EF4-FFF2-40B4-BE49-F238E27FC236}">
                  <a16:creationId xmlns:a16="http://schemas.microsoft.com/office/drawing/2014/main" id="{00000000-0008-0000-0F00-000005000000}"/>
                </a:ext>
              </a:extLst>
            </xdr:cNvPr>
            <xdr:cNvGrpSpPr/>
          </xdr:nvGrpSpPr>
          <xdr:grpSpPr>
            <a:xfrm>
              <a:off x="228600" y="3048000"/>
              <a:ext cx="8001000" cy="476250"/>
              <a:chOff x="228600" y="3019430"/>
              <a:chExt cx="7981950" cy="476251"/>
            </a:xfrm>
          </xdr:grpSpPr>
          <xdr:sp macro="" textlink="">
            <xdr:nvSpPr>
              <xdr:cNvPr id="33805" name="Group Box 13" hidden="1">
                <a:extLst>
                  <a:ext uri="{63B3BB69-23CF-44E3-9099-C40C66FF867C}">
                    <a14:compatExt spid="_x0000_s33805"/>
                  </a:ext>
                  <a:ext uri="{FF2B5EF4-FFF2-40B4-BE49-F238E27FC236}">
                    <a16:creationId xmlns:a16="http://schemas.microsoft.com/office/drawing/2014/main" id="{00000000-0008-0000-0F00-00000D840000}"/>
                  </a:ext>
                </a:extLst>
              </xdr:cNvPr>
              <xdr:cNvSpPr/>
            </xdr:nvSpPr>
            <xdr:spPr bwMode="auto">
              <a:xfrm>
                <a:off x="228600" y="30194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33806" name="Option Button 14" hidden="1">
                <a:extLst>
                  <a:ext uri="{63B3BB69-23CF-44E3-9099-C40C66FF867C}">
                    <a14:compatExt spid="_x0000_s33806"/>
                  </a:ext>
                  <a:ext uri="{FF2B5EF4-FFF2-40B4-BE49-F238E27FC236}">
                    <a16:creationId xmlns:a16="http://schemas.microsoft.com/office/drawing/2014/main" id="{00000000-0008-0000-0F00-00000E840000}"/>
                  </a:ext>
                </a:extLst>
              </xdr:cNvPr>
              <xdr:cNvSpPr/>
            </xdr:nvSpPr>
            <xdr:spPr bwMode="auto">
              <a:xfrm>
                <a:off x="7429500" y="321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3807" name="Option Button 15" hidden="1">
                <a:extLst>
                  <a:ext uri="{63B3BB69-23CF-44E3-9099-C40C66FF867C}">
                    <a14:compatExt spid="_x0000_s33807"/>
                  </a:ext>
                  <a:ext uri="{FF2B5EF4-FFF2-40B4-BE49-F238E27FC236}">
                    <a16:creationId xmlns:a16="http://schemas.microsoft.com/office/drawing/2014/main" id="{00000000-0008-0000-0F00-00000F840000}"/>
                  </a:ext>
                </a:extLst>
              </xdr:cNvPr>
              <xdr:cNvSpPr/>
            </xdr:nvSpPr>
            <xdr:spPr bwMode="auto">
              <a:xfrm>
                <a:off x="733425" y="3219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3808" name="Option Button 16" hidden="1">
                <a:extLst>
                  <a:ext uri="{63B3BB69-23CF-44E3-9099-C40C66FF867C}">
                    <a14:compatExt spid="_x0000_s33808"/>
                  </a:ext>
                  <a:ext uri="{FF2B5EF4-FFF2-40B4-BE49-F238E27FC236}">
                    <a16:creationId xmlns:a16="http://schemas.microsoft.com/office/drawing/2014/main" id="{00000000-0008-0000-0F00-000010840000}"/>
                  </a:ext>
                </a:extLst>
              </xdr:cNvPr>
              <xdr:cNvSpPr/>
            </xdr:nvSpPr>
            <xdr:spPr bwMode="auto">
              <a:xfrm>
                <a:off x="285750" y="321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6" name="グループ化 5">
              <a:extLst>
                <a:ext uri="{FF2B5EF4-FFF2-40B4-BE49-F238E27FC236}">
                  <a16:creationId xmlns:a16="http://schemas.microsoft.com/office/drawing/2014/main" id="{00000000-0008-0000-0F00-000006000000}"/>
                </a:ext>
              </a:extLst>
            </xdr:cNvPr>
            <xdr:cNvGrpSpPr/>
          </xdr:nvGrpSpPr>
          <xdr:grpSpPr>
            <a:xfrm>
              <a:off x="228600" y="3524250"/>
              <a:ext cx="8001000" cy="476250"/>
              <a:chOff x="228600" y="3495681"/>
              <a:chExt cx="7981950" cy="476251"/>
            </a:xfrm>
          </xdr:grpSpPr>
          <xdr:sp macro="" textlink="">
            <xdr:nvSpPr>
              <xdr:cNvPr id="33809" name="Group Box 17" hidden="1">
                <a:extLst>
                  <a:ext uri="{63B3BB69-23CF-44E3-9099-C40C66FF867C}">
                    <a14:compatExt spid="_x0000_s33809"/>
                  </a:ext>
                  <a:ext uri="{FF2B5EF4-FFF2-40B4-BE49-F238E27FC236}">
                    <a16:creationId xmlns:a16="http://schemas.microsoft.com/office/drawing/2014/main" id="{00000000-0008-0000-0F00-000011840000}"/>
                  </a:ext>
                </a:extLst>
              </xdr:cNvPr>
              <xdr:cNvSpPr/>
            </xdr:nvSpPr>
            <xdr:spPr bwMode="auto">
              <a:xfrm>
                <a:off x="228600" y="34956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33810" name="Option Button 18" hidden="1">
                <a:extLst>
                  <a:ext uri="{63B3BB69-23CF-44E3-9099-C40C66FF867C}">
                    <a14:compatExt spid="_x0000_s33810"/>
                  </a:ext>
                  <a:ext uri="{FF2B5EF4-FFF2-40B4-BE49-F238E27FC236}">
                    <a16:creationId xmlns:a16="http://schemas.microsoft.com/office/drawing/2014/main" id="{00000000-0008-0000-0F00-000012840000}"/>
                  </a:ext>
                </a:extLst>
              </xdr:cNvPr>
              <xdr:cNvSpPr/>
            </xdr:nvSpPr>
            <xdr:spPr bwMode="auto">
              <a:xfrm>
                <a:off x="7429500" y="3695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3811" name="Option Button 19" hidden="1">
                <a:extLst>
                  <a:ext uri="{63B3BB69-23CF-44E3-9099-C40C66FF867C}">
                    <a14:compatExt spid="_x0000_s33811"/>
                  </a:ext>
                  <a:ext uri="{FF2B5EF4-FFF2-40B4-BE49-F238E27FC236}">
                    <a16:creationId xmlns:a16="http://schemas.microsoft.com/office/drawing/2014/main" id="{00000000-0008-0000-0F00-000013840000}"/>
                  </a:ext>
                </a:extLst>
              </xdr:cNvPr>
              <xdr:cNvSpPr/>
            </xdr:nvSpPr>
            <xdr:spPr bwMode="auto">
              <a:xfrm>
                <a:off x="733425" y="3695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3812" name="Option Button 20" hidden="1">
                <a:extLst>
                  <a:ext uri="{63B3BB69-23CF-44E3-9099-C40C66FF867C}">
                    <a14:compatExt spid="_x0000_s33812"/>
                  </a:ext>
                  <a:ext uri="{FF2B5EF4-FFF2-40B4-BE49-F238E27FC236}">
                    <a16:creationId xmlns:a16="http://schemas.microsoft.com/office/drawing/2014/main" id="{00000000-0008-0000-0F00-000014840000}"/>
                  </a:ext>
                </a:extLst>
              </xdr:cNvPr>
              <xdr:cNvSpPr/>
            </xdr:nvSpPr>
            <xdr:spPr bwMode="auto">
              <a:xfrm>
                <a:off x="285750" y="3695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7" name="グループ化 6">
              <a:extLst>
                <a:ext uri="{FF2B5EF4-FFF2-40B4-BE49-F238E27FC236}">
                  <a16:creationId xmlns:a16="http://schemas.microsoft.com/office/drawing/2014/main" id="{00000000-0008-0000-0F00-000007000000}"/>
                </a:ext>
              </a:extLst>
            </xdr:cNvPr>
            <xdr:cNvGrpSpPr/>
          </xdr:nvGrpSpPr>
          <xdr:grpSpPr>
            <a:xfrm>
              <a:off x="228600" y="4000500"/>
              <a:ext cx="8001000" cy="476250"/>
              <a:chOff x="228600" y="3971932"/>
              <a:chExt cx="7981950" cy="476251"/>
            </a:xfrm>
          </xdr:grpSpPr>
          <xdr:sp macro="" textlink="">
            <xdr:nvSpPr>
              <xdr:cNvPr id="33813" name="Group Box 21" hidden="1">
                <a:extLst>
                  <a:ext uri="{63B3BB69-23CF-44E3-9099-C40C66FF867C}">
                    <a14:compatExt spid="_x0000_s33813"/>
                  </a:ext>
                  <a:ext uri="{FF2B5EF4-FFF2-40B4-BE49-F238E27FC236}">
                    <a16:creationId xmlns:a16="http://schemas.microsoft.com/office/drawing/2014/main" id="{00000000-0008-0000-0F00-000015840000}"/>
                  </a:ext>
                </a:extLst>
              </xdr:cNvPr>
              <xdr:cNvSpPr/>
            </xdr:nvSpPr>
            <xdr:spPr bwMode="auto">
              <a:xfrm>
                <a:off x="228600" y="3971932"/>
                <a:ext cx="7981950" cy="476251"/>
              </a:xfrm>
              <a:prstGeom prst="rect">
                <a:avLst/>
              </a:prstGeom>
              <a:noFill/>
              <a:ln w="9525">
                <a:miter lim="800000"/>
                <a:headEnd/>
                <a:tailEnd/>
              </a:ln>
              <a:extLst>
                <a:ext uri="{909E8E84-426E-40DD-AFC4-6F175D3DCCD1}">
                  <a14:hiddenFill>
                    <a:noFill/>
                  </a14:hiddenFill>
                </a:ext>
              </a:extLst>
            </xdr:spPr>
          </xdr:sp>
          <xdr:sp macro="" textlink="">
            <xdr:nvSpPr>
              <xdr:cNvPr id="33814" name="Option Button 22" hidden="1">
                <a:extLst>
                  <a:ext uri="{63B3BB69-23CF-44E3-9099-C40C66FF867C}">
                    <a14:compatExt spid="_x0000_s33814"/>
                  </a:ext>
                  <a:ext uri="{FF2B5EF4-FFF2-40B4-BE49-F238E27FC236}">
                    <a16:creationId xmlns:a16="http://schemas.microsoft.com/office/drawing/2014/main" id="{00000000-0008-0000-0F00-000016840000}"/>
                  </a:ext>
                </a:extLst>
              </xdr:cNvPr>
              <xdr:cNvSpPr/>
            </xdr:nvSpPr>
            <xdr:spPr bwMode="auto">
              <a:xfrm>
                <a:off x="7429500" y="4171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3815" name="Option Button 23" hidden="1">
                <a:extLst>
                  <a:ext uri="{63B3BB69-23CF-44E3-9099-C40C66FF867C}">
                    <a14:compatExt spid="_x0000_s33815"/>
                  </a:ext>
                  <a:ext uri="{FF2B5EF4-FFF2-40B4-BE49-F238E27FC236}">
                    <a16:creationId xmlns:a16="http://schemas.microsoft.com/office/drawing/2014/main" id="{00000000-0008-0000-0F00-000017840000}"/>
                  </a:ext>
                </a:extLst>
              </xdr:cNvPr>
              <xdr:cNvSpPr/>
            </xdr:nvSpPr>
            <xdr:spPr bwMode="auto">
              <a:xfrm>
                <a:off x="733425" y="4171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3816" name="Option Button 24" hidden="1">
                <a:extLst>
                  <a:ext uri="{63B3BB69-23CF-44E3-9099-C40C66FF867C}">
                    <a14:compatExt spid="_x0000_s33816"/>
                  </a:ext>
                  <a:ext uri="{FF2B5EF4-FFF2-40B4-BE49-F238E27FC236}">
                    <a16:creationId xmlns:a16="http://schemas.microsoft.com/office/drawing/2014/main" id="{00000000-0008-0000-0F00-000018840000}"/>
                  </a:ext>
                </a:extLst>
              </xdr:cNvPr>
              <xdr:cNvSpPr/>
            </xdr:nvSpPr>
            <xdr:spPr bwMode="auto">
              <a:xfrm>
                <a:off x="285750" y="4171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7</xdr:row>
          <xdr:rowOff>0</xdr:rowOff>
        </xdr:from>
        <xdr:to>
          <xdr:col>5</xdr:col>
          <xdr:colOff>800100</xdr:colOff>
          <xdr:row>8</xdr:row>
          <xdr:rowOff>0</xdr:rowOff>
        </xdr:to>
        <xdr:grpSp>
          <xdr:nvGrpSpPr>
            <xdr:cNvPr id="2" name="グループ化 1">
              <a:extLst>
                <a:ext uri="{FF2B5EF4-FFF2-40B4-BE49-F238E27FC236}">
                  <a16:creationId xmlns:a16="http://schemas.microsoft.com/office/drawing/2014/main" id="{00000000-0008-0000-1000-000002000000}"/>
                </a:ext>
              </a:extLst>
            </xdr:cNvPr>
            <xdr:cNvGrpSpPr/>
          </xdr:nvGrpSpPr>
          <xdr:grpSpPr>
            <a:xfrm>
              <a:off x="228600" y="1619250"/>
              <a:ext cx="8001000" cy="476250"/>
              <a:chOff x="228600" y="1590678"/>
              <a:chExt cx="7981950" cy="476251"/>
            </a:xfrm>
          </xdr:grpSpPr>
          <xdr:sp macro="" textlink="">
            <xdr:nvSpPr>
              <xdr:cNvPr id="34817" name="Group Box 1" hidden="1">
                <a:extLst>
                  <a:ext uri="{63B3BB69-23CF-44E3-9099-C40C66FF867C}">
                    <a14:compatExt spid="_x0000_s34817"/>
                  </a:ext>
                  <a:ext uri="{FF2B5EF4-FFF2-40B4-BE49-F238E27FC236}">
                    <a16:creationId xmlns:a16="http://schemas.microsoft.com/office/drawing/2014/main" id="{00000000-0008-0000-1000-000001880000}"/>
                  </a:ext>
                </a:extLst>
              </xdr:cNvPr>
              <xdr:cNvSpPr/>
            </xdr:nvSpPr>
            <xdr:spPr bwMode="auto">
              <a:xfrm>
                <a:off x="228600" y="15906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1000-000002880000}"/>
                  </a:ext>
                </a:extLst>
              </xdr:cNvPr>
              <xdr:cNvSpPr/>
            </xdr:nvSpPr>
            <xdr:spPr bwMode="auto">
              <a:xfrm>
                <a:off x="7429500" y="179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1000-000003880000}"/>
                  </a:ext>
                </a:extLst>
              </xdr:cNvPr>
              <xdr:cNvSpPr/>
            </xdr:nvSpPr>
            <xdr:spPr bwMode="auto">
              <a:xfrm>
                <a:off x="733425" y="1790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4820" name="Option Button 4" hidden="1">
                <a:extLst>
                  <a:ext uri="{63B3BB69-23CF-44E3-9099-C40C66FF867C}">
                    <a14:compatExt spid="_x0000_s34820"/>
                  </a:ext>
                  <a:ext uri="{FF2B5EF4-FFF2-40B4-BE49-F238E27FC236}">
                    <a16:creationId xmlns:a16="http://schemas.microsoft.com/office/drawing/2014/main" id="{00000000-0008-0000-1000-000004880000}"/>
                  </a:ext>
                </a:extLst>
              </xdr:cNvPr>
              <xdr:cNvSpPr/>
            </xdr:nvSpPr>
            <xdr:spPr bwMode="auto">
              <a:xfrm>
                <a:off x="285750" y="179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0</xdr:rowOff>
        </xdr:from>
        <xdr:to>
          <xdr:col>5</xdr:col>
          <xdr:colOff>800100</xdr:colOff>
          <xdr:row>9</xdr:row>
          <xdr:rowOff>0</xdr:rowOff>
        </xdr:to>
        <xdr:grpSp>
          <xdr:nvGrpSpPr>
            <xdr:cNvPr id="3" name="グループ化 2">
              <a:extLst>
                <a:ext uri="{FF2B5EF4-FFF2-40B4-BE49-F238E27FC236}">
                  <a16:creationId xmlns:a16="http://schemas.microsoft.com/office/drawing/2014/main" id="{00000000-0008-0000-1000-000003000000}"/>
                </a:ext>
              </a:extLst>
            </xdr:cNvPr>
            <xdr:cNvGrpSpPr/>
          </xdr:nvGrpSpPr>
          <xdr:grpSpPr>
            <a:xfrm>
              <a:off x="228600" y="2095500"/>
              <a:ext cx="8001000" cy="476250"/>
              <a:chOff x="228600" y="2066929"/>
              <a:chExt cx="7981950" cy="476251"/>
            </a:xfrm>
          </xdr:grpSpPr>
          <xdr:sp macro="" textlink="">
            <xdr:nvSpPr>
              <xdr:cNvPr id="34821" name="Group Box 5" hidden="1">
                <a:extLst>
                  <a:ext uri="{63B3BB69-23CF-44E3-9099-C40C66FF867C}">
                    <a14:compatExt spid="_x0000_s34821"/>
                  </a:ext>
                  <a:ext uri="{FF2B5EF4-FFF2-40B4-BE49-F238E27FC236}">
                    <a16:creationId xmlns:a16="http://schemas.microsoft.com/office/drawing/2014/main" id="{00000000-0008-0000-1000-000005880000}"/>
                  </a:ext>
                </a:extLst>
              </xdr:cNvPr>
              <xdr:cNvSpPr/>
            </xdr:nvSpPr>
            <xdr:spPr bwMode="auto">
              <a:xfrm>
                <a:off x="228600" y="20669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4822" name="Option Button 6" hidden="1">
                <a:extLst>
                  <a:ext uri="{63B3BB69-23CF-44E3-9099-C40C66FF867C}">
                    <a14:compatExt spid="_x0000_s34822"/>
                  </a:ext>
                  <a:ext uri="{FF2B5EF4-FFF2-40B4-BE49-F238E27FC236}">
                    <a16:creationId xmlns:a16="http://schemas.microsoft.com/office/drawing/2014/main" id="{00000000-0008-0000-1000-000006880000}"/>
                  </a:ext>
                </a:extLst>
              </xdr:cNvPr>
              <xdr:cNvSpPr/>
            </xdr:nvSpPr>
            <xdr:spPr bwMode="auto">
              <a:xfrm>
                <a:off x="7429500" y="226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4823" name="Option Button 7" hidden="1">
                <a:extLst>
                  <a:ext uri="{63B3BB69-23CF-44E3-9099-C40C66FF867C}">
                    <a14:compatExt spid="_x0000_s34823"/>
                  </a:ext>
                  <a:ext uri="{FF2B5EF4-FFF2-40B4-BE49-F238E27FC236}">
                    <a16:creationId xmlns:a16="http://schemas.microsoft.com/office/drawing/2014/main" id="{00000000-0008-0000-1000-000007880000}"/>
                  </a:ext>
                </a:extLst>
              </xdr:cNvPr>
              <xdr:cNvSpPr/>
            </xdr:nvSpPr>
            <xdr:spPr bwMode="auto">
              <a:xfrm>
                <a:off x="733425" y="2266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4824" name="Option Button 8" hidden="1">
                <a:extLst>
                  <a:ext uri="{63B3BB69-23CF-44E3-9099-C40C66FF867C}">
                    <a14:compatExt spid="_x0000_s34824"/>
                  </a:ext>
                  <a:ext uri="{FF2B5EF4-FFF2-40B4-BE49-F238E27FC236}">
                    <a16:creationId xmlns:a16="http://schemas.microsoft.com/office/drawing/2014/main" id="{00000000-0008-0000-1000-000008880000}"/>
                  </a:ext>
                </a:extLst>
              </xdr:cNvPr>
              <xdr:cNvSpPr/>
            </xdr:nvSpPr>
            <xdr:spPr bwMode="auto">
              <a:xfrm>
                <a:off x="285750" y="226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4" name="グループ化 3">
              <a:extLst>
                <a:ext uri="{FF2B5EF4-FFF2-40B4-BE49-F238E27FC236}">
                  <a16:creationId xmlns:a16="http://schemas.microsoft.com/office/drawing/2014/main" id="{00000000-0008-0000-1000-000004000000}"/>
                </a:ext>
              </a:extLst>
            </xdr:cNvPr>
            <xdr:cNvGrpSpPr/>
          </xdr:nvGrpSpPr>
          <xdr:grpSpPr>
            <a:xfrm>
              <a:off x="228600" y="2571750"/>
              <a:ext cx="8001000" cy="476250"/>
              <a:chOff x="228600" y="2543179"/>
              <a:chExt cx="7981950" cy="476251"/>
            </a:xfrm>
          </xdr:grpSpPr>
          <xdr:sp macro="" textlink="">
            <xdr:nvSpPr>
              <xdr:cNvPr id="34825" name="Group Box 9" hidden="1">
                <a:extLst>
                  <a:ext uri="{63B3BB69-23CF-44E3-9099-C40C66FF867C}">
                    <a14:compatExt spid="_x0000_s34825"/>
                  </a:ext>
                  <a:ext uri="{FF2B5EF4-FFF2-40B4-BE49-F238E27FC236}">
                    <a16:creationId xmlns:a16="http://schemas.microsoft.com/office/drawing/2014/main" id="{00000000-0008-0000-1000-000009880000}"/>
                  </a:ext>
                </a:extLst>
              </xdr:cNvPr>
              <xdr:cNvSpPr/>
            </xdr:nvSpPr>
            <xdr:spPr bwMode="auto">
              <a:xfrm>
                <a:off x="228600" y="25431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34826" name="Option Button 10" hidden="1">
                <a:extLst>
                  <a:ext uri="{63B3BB69-23CF-44E3-9099-C40C66FF867C}">
                    <a14:compatExt spid="_x0000_s34826"/>
                  </a:ext>
                  <a:ext uri="{FF2B5EF4-FFF2-40B4-BE49-F238E27FC236}">
                    <a16:creationId xmlns:a16="http://schemas.microsoft.com/office/drawing/2014/main" id="{00000000-0008-0000-1000-00000A880000}"/>
                  </a:ext>
                </a:extLst>
              </xdr:cNvPr>
              <xdr:cNvSpPr/>
            </xdr:nvSpPr>
            <xdr:spPr bwMode="auto">
              <a:xfrm>
                <a:off x="7429500" y="274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4827" name="Option Button 11" hidden="1">
                <a:extLst>
                  <a:ext uri="{63B3BB69-23CF-44E3-9099-C40C66FF867C}">
                    <a14:compatExt spid="_x0000_s34827"/>
                  </a:ext>
                  <a:ext uri="{FF2B5EF4-FFF2-40B4-BE49-F238E27FC236}">
                    <a16:creationId xmlns:a16="http://schemas.microsoft.com/office/drawing/2014/main" id="{00000000-0008-0000-1000-00000B880000}"/>
                  </a:ext>
                </a:extLst>
              </xdr:cNvPr>
              <xdr:cNvSpPr/>
            </xdr:nvSpPr>
            <xdr:spPr bwMode="auto">
              <a:xfrm>
                <a:off x="733425" y="2743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4828" name="Option Button 12" hidden="1">
                <a:extLst>
                  <a:ext uri="{63B3BB69-23CF-44E3-9099-C40C66FF867C}">
                    <a14:compatExt spid="_x0000_s34828"/>
                  </a:ext>
                  <a:ext uri="{FF2B5EF4-FFF2-40B4-BE49-F238E27FC236}">
                    <a16:creationId xmlns:a16="http://schemas.microsoft.com/office/drawing/2014/main" id="{00000000-0008-0000-1000-00000C880000}"/>
                  </a:ext>
                </a:extLst>
              </xdr:cNvPr>
              <xdr:cNvSpPr/>
            </xdr:nvSpPr>
            <xdr:spPr bwMode="auto">
              <a:xfrm>
                <a:off x="285750" y="274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5" name="グループ化 4">
              <a:extLst>
                <a:ext uri="{FF2B5EF4-FFF2-40B4-BE49-F238E27FC236}">
                  <a16:creationId xmlns:a16="http://schemas.microsoft.com/office/drawing/2014/main" id="{00000000-0008-0000-1000-000005000000}"/>
                </a:ext>
              </a:extLst>
            </xdr:cNvPr>
            <xdr:cNvGrpSpPr/>
          </xdr:nvGrpSpPr>
          <xdr:grpSpPr>
            <a:xfrm>
              <a:off x="228600" y="3048000"/>
              <a:ext cx="8001000" cy="476250"/>
              <a:chOff x="228600" y="3019430"/>
              <a:chExt cx="7981950" cy="476251"/>
            </a:xfrm>
          </xdr:grpSpPr>
          <xdr:sp macro="" textlink="">
            <xdr:nvSpPr>
              <xdr:cNvPr id="34829" name="Group Box 13" hidden="1">
                <a:extLst>
                  <a:ext uri="{63B3BB69-23CF-44E3-9099-C40C66FF867C}">
                    <a14:compatExt spid="_x0000_s34829"/>
                  </a:ext>
                  <a:ext uri="{FF2B5EF4-FFF2-40B4-BE49-F238E27FC236}">
                    <a16:creationId xmlns:a16="http://schemas.microsoft.com/office/drawing/2014/main" id="{00000000-0008-0000-1000-00000D880000}"/>
                  </a:ext>
                </a:extLst>
              </xdr:cNvPr>
              <xdr:cNvSpPr/>
            </xdr:nvSpPr>
            <xdr:spPr bwMode="auto">
              <a:xfrm>
                <a:off x="228600" y="30194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34830" name="Option Button 14" hidden="1">
                <a:extLst>
                  <a:ext uri="{63B3BB69-23CF-44E3-9099-C40C66FF867C}">
                    <a14:compatExt spid="_x0000_s34830"/>
                  </a:ext>
                  <a:ext uri="{FF2B5EF4-FFF2-40B4-BE49-F238E27FC236}">
                    <a16:creationId xmlns:a16="http://schemas.microsoft.com/office/drawing/2014/main" id="{00000000-0008-0000-1000-00000E880000}"/>
                  </a:ext>
                </a:extLst>
              </xdr:cNvPr>
              <xdr:cNvSpPr/>
            </xdr:nvSpPr>
            <xdr:spPr bwMode="auto">
              <a:xfrm>
                <a:off x="7429500" y="321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4831" name="Option Button 15" hidden="1">
                <a:extLst>
                  <a:ext uri="{63B3BB69-23CF-44E3-9099-C40C66FF867C}">
                    <a14:compatExt spid="_x0000_s34831"/>
                  </a:ext>
                  <a:ext uri="{FF2B5EF4-FFF2-40B4-BE49-F238E27FC236}">
                    <a16:creationId xmlns:a16="http://schemas.microsoft.com/office/drawing/2014/main" id="{00000000-0008-0000-1000-00000F880000}"/>
                  </a:ext>
                </a:extLst>
              </xdr:cNvPr>
              <xdr:cNvSpPr/>
            </xdr:nvSpPr>
            <xdr:spPr bwMode="auto">
              <a:xfrm>
                <a:off x="733425" y="3219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4832" name="Option Button 16" hidden="1">
                <a:extLst>
                  <a:ext uri="{63B3BB69-23CF-44E3-9099-C40C66FF867C}">
                    <a14:compatExt spid="_x0000_s34832"/>
                  </a:ext>
                  <a:ext uri="{FF2B5EF4-FFF2-40B4-BE49-F238E27FC236}">
                    <a16:creationId xmlns:a16="http://schemas.microsoft.com/office/drawing/2014/main" id="{00000000-0008-0000-1000-000010880000}"/>
                  </a:ext>
                </a:extLst>
              </xdr:cNvPr>
              <xdr:cNvSpPr/>
            </xdr:nvSpPr>
            <xdr:spPr bwMode="auto">
              <a:xfrm>
                <a:off x="285750" y="321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6" name="グループ化 5">
              <a:extLst>
                <a:ext uri="{FF2B5EF4-FFF2-40B4-BE49-F238E27FC236}">
                  <a16:creationId xmlns:a16="http://schemas.microsoft.com/office/drawing/2014/main" id="{00000000-0008-0000-1000-000006000000}"/>
                </a:ext>
              </a:extLst>
            </xdr:cNvPr>
            <xdr:cNvGrpSpPr/>
          </xdr:nvGrpSpPr>
          <xdr:grpSpPr>
            <a:xfrm>
              <a:off x="228600" y="3524250"/>
              <a:ext cx="8001000" cy="476250"/>
              <a:chOff x="228600" y="3495681"/>
              <a:chExt cx="7981950" cy="476251"/>
            </a:xfrm>
          </xdr:grpSpPr>
          <xdr:sp macro="" textlink="">
            <xdr:nvSpPr>
              <xdr:cNvPr id="34833" name="Group Box 17" hidden="1">
                <a:extLst>
                  <a:ext uri="{63B3BB69-23CF-44E3-9099-C40C66FF867C}">
                    <a14:compatExt spid="_x0000_s34833"/>
                  </a:ext>
                  <a:ext uri="{FF2B5EF4-FFF2-40B4-BE49-F238E27FC236}">
                    <a16:creationId xmlns:a16="http://schemas.microsoft.com/office/drawing/2014/main" id="{00000000-0008-0000-1000-000011880000}"/>
                  </a:ext>
                </a:extLst>
              </xdr:cNvPr>
              <xdr:cNvSpPr/>
            </xdr:nvSpPr>
            <xdr:spPr bwMode="auto">
              <a:xfrm>
                <a:off x="228600" y="34956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34834" name="Option Button 18" hidden="1">
                <a:extLst>
                  <a:ext uri="{63B3BB69-23CF-44E3-9099-C40C66FF867C}">
                    <a14:compatExt spid="_x0000_s34834"/>
                  </a:ext>
                  <a:ext uri="{FF2B5EF4-FFF2-40B4-BE49-F238E27FC236}">
                    <a16:creationId xmlns:a16="http://schemas.microsoft.com/office/drawing/2014/main" id="{00000000-0008-0000-1000-000012880000}"/>
                  </a:ext>
                </a:extLst>
              </xdr:cNvPr>
              <xdr:cNvSpPr/>
            </xdr:nvSpPr>
            <xdr:spPr bwMode="auto">
              <a:xfrm>
                <a:off x="7429500" y="3695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4835" name="Option Button 19" hidden="1">
                <a:extLst>
                  <a:ext uri="{63B3BB69-23CF-44E3-9099-C40C66FF867C}">
                    <a14:compatExt spid="_x0000_s34835"/>
                  </a:ext>
                  <a:ext uri="{FF2B5EF4-FFF2-40B4-BE49-F238E27FC236}">
                    <a16:creationId xmlns:a16="http://schemas.microsoft.com/office/drawing/2014/main" id="{00000000-0008-0000-1000-000013880000}"/>
                  </a:ext>
                </a:extLst>
              </xdr:cNvPr>
              <xdr:cNvSpPr/>
            </xdr:nvSpPr>
            <xdr:spPr bwMode="auto">
              <a:xfrm>
                <a:off x="733425" y="3695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4836" name="Option Button 20" hidden="1">
                <a:extLst>
                  <a:ext uri="{63B3BB69-23CF-44E3-9099-C40C66FF867C}">
                    <a14:compatExt spid="_x0000_s34836"/>
                  </a:ext>
                  <a:ext uri="{FF2B5EF4-FFF2-40B4-BE49-F238E27FC236}">
                    <a16:creationId xmlns:a16="http://schemas.microsoft.com/office/drawing/2014/main" id="{00000000-0008-0000-1000-000014880000}"/>
                  </a:ext>
                </a:extLst>
              </xdr:cNvPr>
              <xdr:cNvSpPr/>
            </xdr:nvSpPr>
            <xdr:spPr bwMode="auto">
              <a:xfrm>
                <a:off x="285750" y="3695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7" name="グループ化 6">
              <a:extLst>
                <a:ext uri="{FF2B5EF4-FFF2-40B4-BE49-F238E27FC236}">
                  <a16:creationId xmlns:a16="http://schemas.microsoft.com/office/drawing/2014/main" id="{00000000-0008-0000-1000-000007000000}"/>
                </a:ext>
              </a:extLst>
            </xdr:cNvPr>
            <xdr:cNvGrpSpPr/>
          </xdr:nvGrpSpPr>
          <xdr:grpSpPr>
            <a:xfrm>
              <a:off x="228600" y="4000500"/>
              <a:ext cx="8001000" cy="476250"/>
              <a:chOff x="228600" y="3971932"/>
              <a:chExt cx="7981950" cy="476251"/>
            </a:xfrm>
          </xdr:grpSpPr>
          <xdr:sp macro="" textlink="">
            <xdr:nvSpPr>
              <xdr:cNvPr id="34837" name="Group Box 21" hidden="1">
                <a:extLst>
                  <a:ext uri="{63B3BB69-23CF-44E3-9099-C40C66FF867C}">
                    <a14:compatExt spid="_x0000_s34837"/>
                  </a:ext>
                  <a:ext uri="{FF2B5EF4-FFF2-40B4-BE49-F238E27FC236}">
                    <a16:creationId xmlns:a16="http://schemas.microsoft.com/office/drawing/2014/main" id="{00000000-0008-0000-1000-000015880000}"/>
                  </a:ext>
                </a:extLst>
              </xdr:cNvPr>
              <xdr:cNvSpPr/>
            </xdr:nvSpPr>
            <xdr:spPr bwMode="auto">
              <a:xfrm>
                <a:off x="228600" y="3971932"/>
                <a:ext cx="7981950" cy="476251"/>
              </a:xfrm>
              <a:prstGeom prst="rect">
                <a:avLst/>
              </a:prstGeom>
              <a:noFill/>
              <a:ln w="9525">
                <a:miter lim="800000"/>
                <a:headEnd/>
                <a:tailEnd/>
              </a:ln>
              <a:extLst>
                <a:ext uri="{909E8E84-426E-40DD-AFC4-6F175D3DCCD1}">
                  <a14:hiddenFill>
                    <a:noFill/>
                  </a14:hiddenFill>
                </a:ext>
              </a:extLst>
            </xdr:spPr>
          </xdr:sp>
          <xdr:sp macro="" textlink="">
            <xdr:nvSpPr>
              <xdr:cNvPr id="34838" name="Option Button 22" hidden="1">
                <a:extLst>
                  <a:ext uri="{63B3BB69-23CF-44E3-9099-C40C66FF867C}">
                    <a14:compatExt spid="_x0000_s34838"/>
                  </a:ext>
                  <a:ext uri="{FF2B5EF4-FFF2-40B4-BE49-F238E27FC236}">
                    <a16:creationId xmlns:a16="http://schemas.microsoft.com/office/drawing/2014/main" id="{00000000-0008-0000-1000-000016880000}"/>
                  </a:ext>
                </a:extLst>
              </xdr:cNvPr>
              <xdr:cNvSpPr/>
            </xdr:nvSpPr>
            <xdr:spPr bwMode="auto">
              <a:xfrm>
                <a:off x="7429500" y="4171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34839" name="Option Button 23" hidden="1">
                <a:extLst>
                  <a:ext uri="{63B3BB69-23CF-44E3-9099-C40C66FF867C}">
                    <a14:compatExt spid="_x0000_s34839"/>
                  </a:ext>
                  <a:ext uri="{FF2B5EF4-FFF2-40B4-BE49-F238E27FC236}">
                    <a16:creationId xmlns:a16="http://schemas.microsoft.com/office/drawing/2014/main" id="{00000000-0008-0000-1000-000017880000}"/>
                  </a:ext>
                </a:extLst>
              </xdr:cNvPr>
              <xdr:cNvSpPr/>
            </xdr:nvSpPr>
            <xdr:spPr bwMode="auto">
              <a:xfrm>
                <a:off x="733425" y="4171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4840" name="Option Button 24" hidden="1">
                <a:extLst>
                  <a:ext uri="{63B3BB69-23CF-44E3-9099-C40C66FF867C}">
                    <a14:compatExt spid="_x0000_s34840"/>
                  </a:ext>
                  <a:ext uri="{FF2B5EF4-FFF2-40B4-BE49-F238E27FC236}">
                    <a16:creationId xmlns:a16="http://schemas.microsoft.com/office/drawing/2014/main" id="{00000000-0008-0000-1000-000018880000}"/>
                  </a:ext>
                </a:extLst>
              </xdr:cNvPr>
              <xdr:cNvSpPr/>
            </xdr:nvSpPr>
            <xdr:spPr bwMode="auto">
              <a:xfrm>
                <a:off x="285750" y="4171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17" Type="http://schemas.openxmlformats.org/officeDocument/2006/relationships/ctrlProp" Target="../ctrlProps/ctrlProp144.xml"/><Relationship Id="rId21" Type="http://schemas.openxmlformats.org/officeDocument/2006/relationships/ctrlProp" Target="../ctrlProps/ctrlProp48.xml"/><Relationship Id="rId42" Type="http://schemas.openxmlformats.org/officeDocument/2006/relationships/ctrlProp" Target="../ctrlProps/ctrlProp69.xml"/><Relationship Id="rId63" Type="http://schemas.openxmlformats.org/officeDocument/2006/relationships/ctrlProp" Target="../ctrlProps/ctrlProp90.xml"/><Relationship Id="rId84" Type="http://schemas.openxmlformats.org/officeDocument/2006/relationships/ctrlProp" Target="../ctrlProps/ctrlProp111.xml"/><Relationship Id="rId138" Type="http://schemas.openxmlformats.org/officeDocument/2006/relationships/ctrlProp" Target="../ctrlProps/ctrlProp165.xml"/><Relationship Id="rId159" Type="http://schemas.openxmlformats.org/officeDocument/2006/relationships/ctrlProp" Target="../ctrlProps/ctrlProp186.xml"/><Relationship Id="rId170" Type="http://schemas.openxmlformats.org/officeDocument/2006/relationships/ctrlProp" Target="../ctrlProps/ctrlProp197.xml"/><Relationship Id="rId191" Type="http://schemas.openxmlformats.org/officeDocument/2006/relationships/ctrlProp" Target="../ctrlProps/ctrlProp218.xml"/><Relationship Id="rId205" Type="http://schemas.openxmlformats.org/officeDocument/2006/relationships/ctrlProp" Target="../ctrlProps/ctrlProp232.xml"/><Relationship Id="rId226" Type="http://schemas.openxmlformats.org/officeDocument/2006/relationships/ctrlProp" Target="../ctrlProps/ctrlProp253.xml"/><Relationship Id="rId107" Type="http://schemas.openxmlformats.org/officeDocument/2006/relationships/ctrlProp" Target="../ctrlProps/ctrlProp134.xml"/><Relationship Id="rId11" Type="http://schemas.openxmlformats.org/officeDocument/2006/relationships/ctrlProp" Target="../ctrlProps/ctrlProp38.xml"/><Relationship Id="rId32" Type="http://schemas.openxmlformats.org/officeDocument/2006/relationships/ctrlProp" Target="../ctrlProps/ctrlProp59.xml"/><Relationship Id="rId53" Type="http://schemas.openxmlformats.org/officeDocument/2006/relationships/ctrlProp" Target="../ctrlProps/ctrlProp80.xml"/><Relationship Id="rId74" Type="http://schemas.openxmlformats.org/officeDocument/2006/relationships/ctrlProp" Target="../ctrlProps/ctrlProp101.xml"/><Relationship Id="rId128" Type="http://schemas.openxmlformats.org/officeDocument/2006/relationships/ctrlProp" Target="../ctrlProps/ctrlProp155.xml"/><Relationship Id="rId149" Type="http://schemas.openxmlformats.org/officeDocument/2006/relationships/ctrlProp" Target="../ctrlProps/ctrlProp176.xml"/><Relationship Id="rId5" Type="http://schemas.openxmlformats.org/officeDocument/2006/relationships/ctrlProp" Target="../ctrlProps/ctrlProp32.xml"/><Relationship Id="rId95" Type="http://schemas.openxmlformats.org/officeDocument/2006/relationships/ctrlProp" Target="../ctrlProps/ctrlProp122.xml"/><Relationship Id="rId160" Type="http://schemas.openxmlformats.org/officeDocument/2006/relationships/ctrlProp" Target="../ctrlProps/ctrlProp187.xml"/><Relationship Id="rId181" Type="http://schemas.openxmlformats.org/officeDocument/2006/relationships/ctrlProp" Target="../ctrlProps/ctrlProp208.xml"/><Relationship Id="rId216" Type="http://schemas.openxmlformats.org/officeDocument/2006/relationships/ctrlProp" Target="../ctrlProps/ctrlProp243.xml"/><Relationship Id="rId237" Type="http://schemas.openxmlformats.org/officeDocument/2006/relationships/ctrlProp" Target="../ctrlProps/ctrlProp264.xml"/><Relationship Id="rId22" Type="http://schemas.openxmlformats.org/officeDocument/2006/relationships/ctrlProp" Target="../ctrlProps/ctrlProp49.xml"/><Relationship Id="rId43" Type="http://schemas.openxmlformats.org/officeDocument/2006/relationships/ctrlProp" Target="../ctrlProps/ctrlProp70.xml"/><Relationship Id="rId64" Type="http://schemas.openxmlformats.org/officeDocument/2006/relationships/ctrlProp" Target="../ctrlProps/ctrlProp91.xml"/><Relationship Id="rId118" Type="http://schemas.openxmlformats.org/officeDocument/2006/relationships/ctrlProp" Target="../ctrlProps/ctrlProp145.xml"/><Relationship Id="rId139" Type="http://schemas.openxmlformats.org/officeDocument/2006/relationships/ctrlProp" Target="../ctrlProps/ctrlProp166.xml"/><Relationship Id="rId85" Type="http://schemas.openxmlformats.org/officeDocument/2006/relationships/ctrlProp" Target="../ctrlProps/ctrlProp112.xml"/><Relationship Id="rId150" Type="http://schemas.openxmlformats.org/officeDocument/2006/relationships/ctrlProp" Target="../ctrlProps/ctrlProp177.xml"/><Relationship Id="rId171" Type="http://schemas.openxmlformats.org/officeDocument/2006/relationships/ctrlProp" Target="../ctrlProps/ctrlProp198.xml"/><Relationship Id="rId192" Type="http://schemas.openxmlformats.org/officeDocument/2006/relationships/ctrlProp" Target="../ctrlProps/ctrlProp219.xml"/><Relationship Id="rId206" Type="http://schemas.openxmlformats.org/officeDocument/2006/relationships/ctrlProp" Target="../ctrlProps/ctrlProp233.xml"/><Relationship Id="rId227" Type="http://schemas.openxmlformats.org/officeDocument/2006/relationships/ctrlProp" Target="../ctrlProps/ctrlProp254.xml"/><Relationship Id="rId12" Type="http://schemas.openxmlformats.org/officeDocument/2006/relationships/ctrlProp" Target="../ctrlProps/ctrlProp39.xml"/><Relationship Id="rId33" Type="http://schemas.openxmlformats.org/officeDocument/2006/relationships/ctrlProp" Target="../ctrlProps/ctrlProp60.xml"/><Relationship Id="rId108" Type="http://schemas.openxmlformats.org/officeDocument/2006/relationships/ctrlProp" Target="../ctrlProps/ctrlProp135.xml"/><Relationship Id="rId129" Type="http://schemas.openxmlformats.org/officeDocument/2006/relationships/ctrlProp" Target="../ctrlProps/ctrlProp156.xml"/><Relationship Id="rId54" Type="http://schemas.openxmlformats.org/officeDocument/2006/relationships/ctrlProp" Target="../ctrlProps/ctrlProp81.xml"/><Relationship Id="rId75" Type="http://schemas.openxmlformats.org/officeDocument/2006/relationships/ctrlProp" Target="../ctrlProps/ctrlProp102.xml"/><Relationship Id="rId96" Type="http://schemas.openxmlformats.org/officeDocument/2006/relationships/ctrlProp" Target="../ctrlProps/ctrlProp123.xml"/><Relationship Id="rId140" Type="http://schemas.openxmlformats.org/officeDocument/2006/relationships/ctrlProp" Target="../ctrlProps/ctrlProp167.xml"/><Relationship Id="rId161" Type="http://schemas.openxmlformats.org/officeDocument/2006/relationships/ctrlProp" Target="../ctrlProps/ctrlProp188.xml"/><Relationship Id="rId182" Type="http://schemas.openxmlformats.org/officeDocument/2006/relationships/ctrlProp" Target="../ctrlProps/ctrlProp209.xml"/><Relationship Id="rId217" Type="http://schemas.openxmlformats.org/officeDocument/2006/relationships/ctrlProp" Target="../ctrlProps/ctrlProp244.xml"/><Relationship Id="rId6" Type="http://schemas.openxmlformats.org/officeDocument/2006/relationships/ctrlProp" Target="../ctrlProps/ctrlProp33.xml"/><Relationship Id="rId238" Type="http://schemas.openxmlformats.org/officeDocument/2006/relationships/ctrlProp" Target="../ctrlProps/ctrlProp265.xml"/><Relationship Id="rId23" Type="http://schemas.openxmlformats.org/officeDocument/2006/relationships/ctrlProp" Target="../ctrlProps/ctrlProp50.xml"/><Relationship Id="rId119" Type="http://schemas.openxmlformats.org/officeDocument/2006/relationships/ctrlProp" Target="../ctrlProps/ctrlProp146.xml"/><Relationship Id="rId44" Type="http://schemas.openxmlformats.org/officeDocument/2006/relationships/ctrlProp" Target="../ctrlProps/ctrlProp71.xml"/><Relationship Id="rId65" Type="http://schemas.openxmlformats.org/officeDocument/2006/relationships/ctrlProp" Target="../ctrlProps/ctrlProp92.xml"/><Relationship Id="rId86" Type="http://schemas.openxmlformats.org/officeDocument/2006/relationships/ctrlProp" Target="../ctrlProps/ctrlProp113.xml"/><Relationship Id="rId130" Type="http://schemas.openxmlformats.org/officeDocument/2006/relationships/ctrlProp" Target="../ctrlProps/ctrlProp157.xml"/><Relationship Id="rId151" Type="http://schemas.openxmlformats.org/officeDocument/2006/relationships/ctrlProp" Target="../ctrlProps/ctrlProp178.xml"/><Relationship Id="rId172" Type="http://schemas.openxmlformats.org/officeDocument/2006/relationships/ctrlProp" Target="../ctrlProps/ctrlProp199.xml"/><Relationship Id="rId193" Type="http://schemas.openxmlformats.org/officeDocument/2006/relationships/ctrlProp" Target="../ctrlProps/ctrlProp220.xml"/><Relationship Id="rId207" Type="http://schemas.openxmlformats.org/officeDocument/2006/relationships/ctrlProp" Target="../ctrlProps/ctrlProp234.xml"/><Relationship Id="rId228" Type="http://schemas.openxmlformats.org/officeDocument/2006/relationships/ctrlProp" Target="../ctrlProps/ctrlProp255.xml"/><Relationship Id="rId13" Type="http://schemas.openxmlformats.org/officeDocument/2006/relationships/ctrlProp" Target="../ctrlProps/ctrlProp40.xml"/><Relationship Id="rId109" Type="http://schemas.openxmlformats.org/officeDocument/2006/relationships/ctrlProp" Target="../ctrlProps/ctrlProp136.xml"/><Relationship Id="rId34" Type="http://schemas.openxmlformats.org/officeDocument/2006/relationships/ctrlProp" Target="../ctrlProps/ctrlProp61.xml"/><Relationship Id="rId55" Type="http://schemas.openxmlformats.org/officeDocument/2006/relationships/ctrlProp" Target="../ctrlProps/ctrlProp82.xml"/><Relationship Id="rId76" Type="http://schemas.openxmlformats.org/officeDocument/2006/relationships/ctrlProp" Target="../ctrlProps/ctrlProp103.xml"/><Relationship Id="rId97" Type="http://schemas.openxmlformats.org/officeDocument/2006/relationships/ctrlProp" Target="../ctrlProps/ctrlProp124.xml"/><Relationship Id="rId120" Type="http://schemas.openxmlformats.org/officeDocument/2006/relationships/ctrlProp" Target="../ctrlProps/ctrlProp147.xml"/><Relationship Id="rId141" Type="http://schemas.openxmlformats.org/officeDocument/2006/relationships/ctrlProp" Target="../ctrlProps/ctrlProp168.xml"/><Relationship Id="rId7" Type="http://schemas.openxmlformats.org/officeDocument/2006/relationships/ctrlProp" Target="../ctrlProps/ctrlProp34.xml"/><Relationship Id="rId162" Type="http://schemas.openxmlformats.org/officeDocument/2006/relationships/ctrlProp" Target="../ctrlProps/ctrlProp189.xml"/><Relationship Id="rId183" Type="http://schemas.openxmlformats.org/officeDocument/2006/relationships/ctrlProp" Target="../ctrlProps/ctrlProp210.xml"/><Relationship Id="rId218" Type="http://schemas.openxmlformats.org/officeDocument/2006/relationships/ctrlProp" Target="../ctrlProps/ctrlProp245.xml"/><Relationship Id="rId239" Type="http://schemas.openxmlformats.org/officeDocument/2006/relationships/ctrlProp" Target="../ctrlProps/ctrlProp266.xml"/><Relationship Id="rId24" Type="http://schemas.openxmlformats.org/officeDocument/2006/relationships/ctrlProp" Target="../ctrlProps/ctrlProp51.xml"/><Relationship Id="rId45" Type="http://schemas.openxmlformats.org/officeDocument/2006/relationships/ctrlProp" Target="../ctrlProps/ctrlProp72.xml"/><Relationship Id="rId66" Type="http://schemas.openxmlformats.org/officeDocument/2006/relationships/ctrlProp" Target="../ctrlProps/ctrlProp93.xml"/><Relationship Id="rId87" Type="http://schemas.openxmlformats.org/officeDocument/2006/relationships/ctrlProp" Target="../ctrlProps/ctrlProp114.xml"/><Relationship Id="rId110" Type="http://schemas.openxmlformats.org/officeDocument/2006/relationships/ctrlProp" Target="../ctrlProps/ctrlProp137.xml"/><Relationship Id="rId131" Type="http://schemas.openxmlformats.org/officeDocument/2006/relationships/ctrlProp" Target="../ctrlProps/ctrlProp158.xml"/><Relationship Id="rId152" Type="http://schemas.openxmlformats.org/officeDocument/2006/relationships/ctrlProp" Target="../ctrlProps/ctrlProp179.xml"/><Relationship Id="rId173" Type="http://schemas.openxmlformats.org/officeDocument/2006/relationships/ctrlProp" Target="../ctrlProps/ctrlProp200.xml"/><Relationship Id="rId194" Type="http://schemas.openxmlformats.org/officeDocument/2006/relationships/ctrlProp" Target="../ctrlProps/ctrlProp221.xml"/><Relationship Id="rId208" Type="http://schemas.openxmlformats.org/officeDocument/2006/relationships/ctrlProp" Target="../ctrlProps/ctrlProp235.xml"/><Relationship Id="rId229" Type="http://schemas.openxmlformats.org/officeDocument/2006/relationships/ctrlProp" Target="../ctrlProps/ctrlProp256.xml"/><Relationship Id="rId14" Type="http://schemas.openxmlformats.org/officeDocument/2006/relationships/ctrlProp" Target="../ctrlProps/ctrlProp41.xml"/><Relationship Id="rId35" Type="http://schemas.openxmlformats.org/officeDocument/2006/relationships/ctrlProp" Target="../ctrlProps/ctrlProp62.xml"/><Relationship Id="rId56" Type="http://schemas.openxmlformats.org/officeDocument/2006/relationships/ctrlProp" Target="../ctrlProps/ctrlProp83.xml"/><Relationship Id="rId77" Type="http://schemas.openxmlformats.org/officeDocument/2006/relationships/ctrlProp" Target="../ctrlProps/ctrlProp104.xml"/><Relationship Id="rId100" Type="http://schemas.openxmlformats.org/officeDocument/2006/relationships/ctrlProp" Target="../ctrlProps/ctrlProp127.xml"/><Relationship Id="rId8" Type="http://schemas.openxmlformats.org/officeDocument/2006/relationships/ctrlProp" Target="../ctrlProps/ctrlProp35.xml"/><Relationship Id="rId98" Type="http://schemas.openxmlformats.org/officeDocument/2006/relationships/ctrlProp" Target="../ctrlProps/ctrlProp125.xml"/><Relationship Id="rId121" Type="http://schemas.openxmlformats.org/officeDocument/2006/relationships/ctrlProp" Target="../ctrlProps/ctrlProp148.xml"/><Relationship Id="rId142" Type="http://schemas.openxmlformats.org/officeDocument/2006/relationships/ctrlProp" Target="../ctrlProps/ctrlProp169.xml"/><Relationship Id="rId163" Type="http://schemas.openxmlformats.org/officeDocument/2006/relationships/ctrlProp" Target="../ctrlProps/ctrlProp190.xml"/><Relationship Id="rId184" Type="http://schemas.openxmlformats.org/officeDocument/2006/relationships/ctrlProp" Target="../ctrlProps/ctrlProp211.xml"/><Relationship Id="rId219" Type="http://schemas.openxmlformats.org/officeDocument/2006/relationships/ctrlProp" Target="../ctrlProps/ctrlProp246.xml"/><Relationship Id="rId230" Type="http://schemas.openxmlformats.org/officeDocument/2006/relationships/ctrlProp" Target="../ctrlProps/ctrlProp257.xml"/><Relationship Id="rId25" Type="http://schemas.openxmlformats.org/officeDocument/2006/relationships/ctrlProp" Target="../ctrlProps/ctrlProp52.xml"/><Relationship Id="rId46" Type="http://schemas.openxmlformats.org/officeDocument/2006/relationships/ctrlProp" Target="../ctrlProps/ctrlProp73.xml"/><Relationship Id="rId67" Type="http://schemas.openxmlformats.org/officeDocument/2006/relationships/ctrlProp" Target="../ctrlProps/ctrlProp94.xml"/><Relationship Id="rId88" Type="http://schemas.openxmlformats.org/officeDocument/2006/relationships/ctrlProp" Target="../ctrlProps/ctrlProp115.xml"/><Relationship Id="rId111" Type="http://schemas.openxmlformats.org/officeDocument/2006/relationships/ctrlProp" Target="../ctrlProps/ctrlProp138.xml"/><Relationship Id="rId132" Type="http://schemas.openxmlformats.org/officeDocument/2006/relationships/ctrlProp" Target="../ctrlProps/ctrlProp159.xml"/><Relationship Id="rId153" Type="http://schemas.openxmlformats.org/officeDocument/2006/relationships/ctrlProp" Target="../ctrlProps/ctrlProp180.xml"/><Relationship Id="rId174" Type="http://schemas.openxmlformats.org/officeDocument/2006/relationships/ctrlProp" Target="../ctrlProps/ctrlProp201.xml"/><Relationship Id="rId195" Type="http://schemas.openxmlformats.org/officeDocument/2006/relationships/ctrlProp" Target="../ctrlProps/ctrlProp222.xml"/><Relationship Id="rId209" Type="http://schemas.openxmlformats.org/officeDocument/2006/relationships/ctrlProp" Target="../ctrlProps/ctrlProp236.xml"/><Relationship Id="rId190" Type="http://schemas.openxmlformats.org/officeDocument/2006/relationships/ctrlProp" Target="../ctrlProps/ctrlProp217.xml"/><Relationship Id="rId204" Type="http://schemas.openxmlformats.org/officeDocument/2006/relationships/ctrlProp" Target="../ctrlProps/ctrlProp231.xml"/><Relationship Id="rId220" Type="http://schemas.openxmlformats.org/officeDocument/2006/relationships/ctrlProp" Target="../ctrlProps/ctrlProp247.xml"/><Relationship Id="rId225" Type="http://schemas.openxmlformats.org/officeDocument/2006/relationships/ctrlProp" Target="../ctrlProps/ctrlProp252.xml"/><Relationship Id="rId15" Type="http://schemas.openxmlformats.org/officeDocument/2006/relationships/ctrlProp" Target="../ctrlProps/ctrlProp42.xml"/><Relationship Id="rId36" Type="http://schemas.openxmlformats.org/officeDocument/2006/relationships/ctrlProp" Target="../ctrlProps/ctrlProp63.xml"/><Relationship Id="rId57" Type="http://schemas.openxmlformats.org/officeDocument/2006/relationships/ctrlProp" Target="../ctrlProps/ctrlProp84.xml"/><Relationship Id="rId106" Type="http://schemas.openxmlformats.org/officeDocument/2006/relationships/ctrlProp" Target="../ctrlProps/ctrlProp133.xml"/><Relationship Id="rId127" Type="http://schemas.openxmlformats.org/officeDocument/2006/relationships/ctrlProp" Target="../ctrlProps/ctrlProp154.xml"/><Relationship Id="rId10" Type="http://schemas.openxmlformats.org/officeDocument/2006/relationships/ctrlProp" Target="../ctrlProps/ctrlProp37.xml"/><Relationship Id="rId31" Type="http://schemas.openxmlformats.org/officeDocument/2006/relationships/ctrlProp" Target="../ctrlProps/ctrlProp58.xml"/><Relationship Id="rId52" Type="http://schemas.openxmlformats.org/officeDocument/2006/relationships/ctrlProp" Target="../ctrlProps/ctrlProp79.xml"/><Relationship Id="rId73" Type="http://schemas.openxmlformats.org/officeDocument/2006/relationships/ctrlProp" Target="../ctrlProps/ctrlProp100.xml"/><Relationship Id="rId78" Type="http://schemas.openxmlformats.org/officeDocument/2006/relationships/ctrlProp" Target="../ctrlProps/ctrlProp105.xml"/><Relationship Id="rId94" Type="http://schemas.openxmlformats.org/officeDocument/2006/relationships/ctrlProp" Target="../ctrlProps/ctrlProp121.xml"/><Relationship Id="rId99" Type="http://schemas.openxmlformats.org/officeDocument/2006/relationships/ctrlProp" Target="../ctrlProps/ctrlProp126.xml"/><Relationship Id="rId101" Type="http://schemas.openxmlformats.org/officeDocument/2006/relationships/ctrlProp" Target="../ctrlProps/ctrlProp128.xml"/><Relationship Id="rId122" Type="http://schemas.openxmlformats.org/officeDocument/2006/relationships/ctrlProp" Target="../ctrlProps/ctrlProp149.xml"/><Relationship Id="rId143" Type="http://schemas.openxmlformats.org/officeDocument/2006/relationships/ctrlProp" Target="../ctrlProps/ctrlProp170.xml"/><Relationship Id="rId148" Type="http://schemas.openxmlformats.org/officeDocument/2006/relationships/ctrlProp" Target="../ctrlProps/ctrlProp175.xml"/><Relationship Id="rId164" Type="http://schemas.openxmlformats.org/officeDocument/2006/relationships/ctrlProp" Target="../ctrlProps/ctrlProp191.xml"/><Relationship Id="rId169" Type="http://schemas.openxmlformats.org/officeDocument/2006/relationships/ctrlProp" Target="../ctrlProps/ctrlProp196.xml"/><Relationship Id="rId185" Type="http://schemas.openxmlformats.org/officeDocument/2006/relationships/ctrlProp" Target="../ctrlProps/ctrlProp212.xml"/><Relationship Id="rId4" Type="http://schemas.openxmlformats.org/officeDocument/2006/relationships/ctrlProp" Target="../ctrlProps/ctrlProp31.xml"/><Relationship Id="rId9" Type="http://schemas.openxmlformats.org/officeDocument/2006/relationships/ctrlProp" Target="../ctrlProps/ctrlProp36.xml"/><Relationship Id="rId180" Type="http://schemas.openxmlformats.org/officeDocument/2006/relationships/ctrlProp" Target="../ctrlProps/ctrlProp207.xml"/><Relationship Id="rId210" Type="http://schemas.openxmlformats.org/officeDocument/2006/relationships/ctrlProp" Target="../ctrlProps/ctrlProp237.xml"/><Relationship Id="rId215" Type="http://schemas.openxmlformats.org/officeDocument/2006/relationships/ctrlProp" Target="../ctrlProps/ctrlProp242.xml"/><Relationship Id="rId236" Type="http://schemas.openxmlformats.org/officeDocument/2006/relationships/ctrlProp" Target="../ctrlProps/ctrlProp263.xml"/><Relationship Id="rId26" Type="http://schemas.openxmlformats.org/officeDocument/2006/relationships/ctrlProp" Target="../ctrlProps/ctrlProp53.xml"/><Relationship Id="rId231" Type="http://schemas.openxmlformats.org/officeDocument/2006/relationships/ctrlProp" Target="../ctrlProps/ctrlProp258.xml"/><Relationship Id="rId47" Type="http://schemas.openxmlformats.org/officeDocument/2006/relationships/ctrlProp" Target="../ctrlProps/ctrlProp74.xml"/><Relationship Id="rId68" Type="http://schemas.openxmlformats.org/officeDocument/2006/relationships/ctrlProp" Target="../ctrlProps/ctrlProp95.xml"/><Relationship Id="rId89" Type="http://schemas.openxmlformats.org/officeDocument/2006/relationships/ctrlProp" Target="../ctrlProps/ctrlProp116.xml"/><Relationship Id="rId112" Type="http://schemas.openxmlformats.org/officeDocument/2006/relationships/ctrlProp" Target="../ctrlProps/ctrlProp139.xml"/><Relationship Id="rId133" Type="http://schemas.openxmlformats.org/officeDocument/2006/relationships/ctrlProp" Target="../ctrlProps/ctrlProp160.xml"/><Relationship Id="rId154" Type="http://schemas.openxmlformats.org/officeDocument/2006/relationships/ctrlProp" Target="../ctrlProps/ctrlProp181.xml"/><Relationship Id="rId175" Type="http://schemas.openxmlformats.org/officeDocument/2006/relationships/ctrlProp" Target="../ctrlProps/ctrlProp202.xml"/><Relationship Id="rId196" Type="http://schemas.openxmlformats.org/officeDocument/2006/relationships/ctrlProp" Target="../ctrlProps/ctrlProp223.xml"/><Relationship Id="rId200" Type="http://schemas.openxmlformats.org/officeDocument/2006/relationships/ctrlProp" Target="../ctrlProps/ctrlProp227.xml"/><Relationship Id="rId16" Type="http://schemas.openxmlformats.org/officeDocument/2006/relationships/ctrlProp" Target="../ctrlProps/ctrlProp43.xml"/><Relationship Id="rId221" Type="http://schemas.openxmlformats.org/officeDocument/2006/relationships/ctrlProp" Target="../ctrlProps/ctrlProp248.xml"/><Relationship Id="rId37" Type="http://schemas.openxmlformats.org/officeDocument/2006/relationships/ctrlProp" Target="../ctrlProps/ctrlProp64.xml"/><Relationship Id="rId58" Type="http://schemas.openxmlformats.org/officeDocument/2006/relationships/ctrlProp" Target="../ctrlProps/ctrlProp85.xml"/><Relationship Id="rId79" Type="http://schemas.openxmlformats.org/officeDocument/2006/relationships/ctrlProp" Target="../ctrlProps/ctrlProp106.xml"/><Relationship Id="rId102" Type="http://schemas.openxmlformats.org/officeDocument/2006/relationships/ctrlProp" Target="../ctrlProps/ctrlProp129.xml"/><Relationship Id="rId123" Type="http://schemas.openxmlformats.org/officeDocument/2006/relationships/ctrlProp" Target="../ctrlProps/ctrlProp150.xml"/><Relationship Id="rId144" Type="http://schemas.openxmlformats.org/officeDocument/2006/relationships/ctrlProp" Target="../ctrlProps/ctrlProp171.xml"/><Relationship Id="rId90" Type="http://schemas.openxmlformats.org/officeDocument/2006/relationships/ctrlProp" Target="../ctrlProps/ctrlProp117.xml"/><Relationship Id="rId165" Type="http://schemas.openxmlformats.org/officeDocument/2006/relationships/ctrlProp" Target="../ctrlProps/ctrlProp192.xml"/><Relationship Id="rId186" Type="http://schemas.openxmlformats.org/officeDocument/2006/relationships/ctrlProp" Target="../ctrlProps/ctrlProp213.xml"/><Relationship Id="rId211" Type="http://schemas.openxmlformats.org/officeDocument/2006/relationships/ctrlProp" Target="../ctrlProps/ctrlProp238.xml"/><Relationship Id="rId232" Type="http://schemas.openxmlformats.org/officeDocument/2006/relationships/ctrlProp" Target="../ctrlProps/ctrlProp259.xml"/><Relationship Id="rId27" Type="http://schemas.openxmlformats.org/officeDocument/2006/relationships/ctrlProp" Target="../ctrlProps/ctrlProp54.xml"/><Relationship Id="rId48" Type="http://schemas.openxmlformats.org/officeDocument/2006/relationships/ctrlProp" Target="../ctrlProps/ctrlProp75.xml"/><Relationship Id="rId69" Type="http://schemas.openxmlformats.org/officeDocument/2006/relationships/ctrlProp" Target="../ctrlProps/ctrlProp96.xml"/><Relationship Id="rId113" Type="http://schemas.openxmlformats.org/officeDocument/2006/relationships/ctrlProp" Target="../ctrlProps/ctrlProp140.xml"/><Relationship Id="rId134" Type="http://schemas.openxmlformats.org/officeDocument/2006/relationships/ctrlProp" Target="../ctrlProps/ctrlProp161.xml"/><Relationship Id="rId80" Type="http://schemas.openxmlformats.org/officeDocument/2006/relationships/ctrlProp" Target="../ctrlProps/ctrlProp107.xml"/><Relationship Id="rId155" Type="http://schemas.openxmlformats.org/officeDocument/2006/relationships/ctrlProp" Target="../ctrlProps/ctrlProp182.xml"/><Relationship Id="rId176" Type="http://schemas.openxmlformats.org/officeDocument/2006/relationships/ctrlProp" Target="../ctrlProps/ctrlProp203.xml"/><Relationship Id="rId197" Type="http://schemas.openxmlformats.org/officeDocument/2006/relationships/ctrlProp" Target="../ctrlProps/ctrlProp224.xml"/><Relationship Id="rId201" Type="http://schemas.openxmlformats.org/officeDocument/2006/relationships/ctrlProp" Target="../ctrlProps/ctrlProp228.xml"/><Relationship Id="rId222" Type="http://schemas.openxmlformats.org/officeDocument/2006/relationships/ctrlProp" Target="../ctrlProps/ctrlProp249.xml"/><Relationship Id="rId17" Type="http://schemas.openxmlformats.org/officeDocument/2006/relationships/ctrlProp" Target="../ctrlProps/ctrlProp44.xml"/><Relationship Id="rId38" Type="http://schemas.openxmlformats.org/officeDocument/2006/relationships/ctrlProp" Target="../ctrlProps/ctrlProp65.xml"/><Relationship Id="rId59" Type="http://schemas.openxmlformats.org/officeDocument/2006/relationships/ctrlProp" Target="../ctrlProps/ctrlProp86.xml"/><Relationship Id="rId103" Type="http://schemas.openxmlformats.org/officeDocument/2006/relationships/ctrlProp" Target="../ctrlProps/ctrlProp130.xml"/><Relationship Id="rId124" Type="http://schemas.openxmlformats.org/officeDocument/2006/relationships/ctrlProp" Target="../ctrlProps/ctrlProp151.xml"/><Relationship Id="rId70" Type="http://schemas.openxmlformats.org/officeDocument/2006/relationships/ctrlProp" Target="../ctrlProps/ctrlProp97.xml"/><Relationship Id="rId91" Type="http://schemas.openxmlformats.org/officeDocument/2006/relationships/ctrlProp" Target="../ctrlProps/ctrlProp118.xml"/><Relationship Id="rId145" Type="http://schemas.openxmlformats.org/officeDocument/2006/relationships/ctrlProp" Target="../ctrlProps/ctrlProp172.xml"/><Relationship Id="rId166" Type="http://schemas.openxmlformats.org/officeDocument/2006/relationships/ctrlProp" Target="../ctrlProps/ctrlProp193.xml"/><Relationship Id="rId187" Type="http://schemas.openxmlformats.org/officeDocument/2006/relationships/ctrlProp" Target="../ctrlProps/ctrlProp214.xml"/><Relationship Id="rId1" Type="http://schemas.openxmlformats.org/officeDocument/2006/relationships/printerSettings" Target="../printerSettings/printerSettings11.bin"/><Relationship Id="rId212" Type="http://schemas.openxmlformats.org/officeDocument/2006/relationships/ctrlProp" Target="../ctrlProps/ctrlProp239.xml"/><Relationship Id="rId233" Type="http://schemas.openxmlformats.org/officeDocument/2006/relationships/ctrlProp" Target="../ctrlProps/ctrlProp260.xml"/><Relationship Id="rId28" Type="http://schemas.openxmlformats.org/officeDocument/2006/relationships/ctrlProp" Target="../ctrlProps/ctrlProp55.xml"/><Relationship Id="rId49" Type="http://schemas.openxmlformats.org/officeDocument/2006/relationships/ctrlProp" Target="../ctrlProps/ctrlProp76.xml"/><Relationship Id="rId114" Type="http://schemas.openxmlformats.org/officeDocument/2006/relationships/ctrlProp" Target="../ctrlProps/ctrlProp141.xml"/><Relationship Id="rId60" Type="http://schemas.openxmlformats.org/officeDocument/2006/relationships/ctrlProp" Target="../ctrlProps/ctrlProp87.xml"/><Relationship Id="rId81" Type="http://schemas.openxmlformats.org/officeDocument/2006/relationships/ctrlProp" Target="../ctrlProps/ctrlProp108.xml"/><Relationship Id="rId135" Type="http://schemas.openxmlformats.org/officeDocument/2006/relationships/ctrlProp" Target="../ctrlProps/ctrlProp162.xml"/><Relationship Id="rId156" Type="http://schemas.openxmlformats.org/officeDocument/2006/relationships/ctrlProp" Target="../ctrlProps/ctrlProp183.xml"/><Relationship Id="rId177" Type="http://schemas.openxmlformats.org/officeDocument/2006/relationships/ctrlProp" Target="../ctrlProps/ctrlProp204.xml"/><Relationship Id="rId198" Type="http://schemas.openxmlformats.org/officeDocument/2006/relationships/ctrlProp" Target="../ctrlProps/ctrlProp225.xml"/><Relationship Id="rId202" Type="http://schemas.openxmlformats.org/officeDocument/2006/relationships/ctrlProp" Target="../ctrlProps/ctrlProp229.xml"/><Relationship Id="rId223" Type="http://schemas.openxmlformats.org/officeDocument/2006/relationships/ctrlProp" Target="../ctrlProps/ctrlProp250.xml"/><Relationship Id="rId18" Type="http://schemas.openxmlformats.org/officeDocument/2006/relationships/ctrlProp" Target="../ctrlProps/ctrlProp45.xml"/><Relationship Id="rId39" Type="http://schemas.openxmlformats.org/officeDocument/2006/relationships/ctrlProp" Target="../ctrlProps/ctrlProp66.xml"/><Relationship Id="rId50" Type="http://schemas.openxmlformats.org/officeDocument/2006/relationships/ctrlProp" Target="../ctrlProps/ctrlProp77.xml"/><Relationship Id="rId104" Type="http://schemas.openxmlformats.org/officeDocument/2006/relationships/ctrlProp" Target="../ctrlProps/ctrlProp131.xml"/><Relationship Id="rId125" Type="http://schemas.openxmlformats.org/officeDocument/2006/relationships/ctrlProp" Target="../ctrlProps/ctrlProp152.xml"/><Relationship Id="rId146" Type="http://schemas.openxmlformats.org/officeDocument/2006/relationships/ctrlProp" Target="../ctrlProps/ctrlProp173.xml"/><Relationship Id="rId167" Type="http://schemas.openxmlformats.org/officeDocument/2006/relationships/ctrlProp" Target="../ctrlProps/ctrlProp194.xml"/><Relationship Id="rId188" Type="http://schemas.openxmlformats.org/officeDocument/2006/relationships/ctrlProp" Target="../ctrlProps/ctrlProp215.xml"/><Relationship Id="rId71" Type="http://schemas.openxmlformats.org/officeDocument/2006/relationships/ctrlProp" Target="../ctrlProps/ctrlProp98.xml"/><Relationship Id="rId92" Type="http://schemas.openxmlformats.org/officeDocument/2006/relationships/ctrlProp" Target="../ctrlProps/ctrlProp119.xml"/><Relationship Id="rId213" Type="http://schemas.openxmlformats.org/officeDocument/2006/relationships/ctrlProp" Target="../ctrlProps/ctrlProp240.xml"/><Relationship Id="rId234" Type="http://schemas.openxmlformats.org/officeDocument/2006/relationships/ctrlProp" Target="../ctrlProps/ctrlProp261.xml"/><Relationship Id="rId2" Type="http://schemas.openxmlformats.org/officeDocument/2006/relationships/drawing" Target="../drawings/drawing3.xml"/><Relationship Id="rId29" Type="http://schemas.openxmlformats.org/officeDocument/2006/relationships/ctrlProp" Target="../ctrlProps/ctrlProp56.xml"/><Relationship Id="rId40" Type="http://schemas.openxmlformats.org/officeDocument/2006/relationships/ctrlProp" Target="../ctrlProps/ctrlProp67.xml"/><Relationship Id="rId115" Type="http://schemas.openxmlformats.org/officeDocument/2006/relationships/ctrlProp" Target="../ctrlProps/ctrlProp142.xml"/><Relationship Id="rId136" Type="http://schemas.openxmlformats.org/officeDocument/2006/relationships/ctrlProp" Target="../ctrlProps/ctrlProp163.xml"/><Relationship Id="rId157" Type="http://schemas.openxmlformats.org/officeDocument/2006/relationships/ctrlProp" Target="../ctrlProps/ctrlProp184.xml"/><Relationship Id="rId178" Type="http://schemas.openxmlformats.org/officeDocument/2006/relationships/ctrlProp" Target="../ctrlProps/ctrlProp205.xml"/><Relationship Id="rId61" Type="http://schemas.openxmlformats.org/officeDocument/2006/relationships/ctrlProp" Target="../ctrlProps/ctrlProp88.xml"/><Relationship Id="rId82" Type="http://schemas.openxmlformats.org/officeDocument/2006/relationships/ctrlProp" Target="../ctrlProps/ctrlProp109.xml"/><Relationship Id="rId199" Type="http://schemas.openxmlformats.org/officeDocument/2006/relationships/ctrlProp" Target="../ctrlProps/ctrlProp226.xml"/><Relationship Id="rId203" Type="http://schemas.openxmlformats.org/officeDocument/2006/relationships/ctrlProp" Target="../ctrlProps/ctrlProp230.xml"/><Relationship Id="rId19" Type="http://schemas.openxmlformats.org/officeDocument/2006/relationships/ctrlProp" Target="../ctrlProps/ctrlProp46.xml"/><Relationship Id="rId224" Type="http://schemas.openxmlformats.org/officeDocument/2006/relationships/ctrlProp" Target="../ctrlProps/ctrlProp251.xml"/><Relationship Id="rId30" Type="http://schemas.openxmlformats.org/officeDocument/2006/relationships/ctrlProp" Target="../ctrlProps/ctrlProp57.xml"/><Relationship Id="rId105" Type="http://schemas.openxmlformats.org/officeDocument/2006/relationships/ctrlProp" Target="../ctrlProps/ctrlProp132.xml"/><Relationship Id="rId126" Type="http://schemas.openxmlformats.org/officeDocument/2006/relationships/ctrlProp" Target="../ctrlProps/ctrlProp153.xml"/><Relationship Id="rId147" Type="http://schemas.openxmlformats.org/officeDocument/2006/relationships/ctrlProp" Target="../ctrlProps/ctrlProp174.xml"/><Relationship Id="rId168" Type="http://schemas.openxmlformats.org/officeDocument/2006/relationships/ctrlProp" Target="../ctrlProps/ctrlProp195.xml"/><Relationship Id="rId51" Type="http://schemas.openxmlformats.org/officeDocument/2006/relationships/ctrlProp" Target="../ctrlProps/ctrlProp78.xml"/><Relationship Id="rId72" Type="http://schemas.openxmlformats.org/officeDocument/2006/relationships/ctrlProp" Target="../ctrlProps/ctrlProp99.xml"/><Relationship Id="rId93" Type="http://schemas.openxmlformats.org/officeDocument/2006/relationships/ctrlProp" Target="../ctrlProps/ctrlProp120.xml"/><Relationship Id="rId189" Type="http://schemas.openxmlformats.org/officeDocument/2006/relationships/ctrlProp" Target="../ctrlProps/ctrlProp216.xml"/><Relationship Id="rId3" Type="http://schemas.openxmlformats.org/officeDocument/2006/relationships/vmlDrawing" Target="../drawings/vmlDrawing2.vml"/><Relationship Id="rId214" Type="http://schemas.openxmlformats.org/officeDocument/2006/relationships/ctrlProp" Target="../ctrlProps/ctrlProp241.xml"/><Relationship Id="rId235" Type="http://schemas.openxmlformats.org/officeDocument/2006/relationships/ctrlProp" Target="../ctrlProps/ctrlProp262.xml"/><Relationship Id="rId116" Type="http://schemas.openxmlformats.org/officeDocument/2006/relationships/ctrlProp" Target="../ctrlProps/ctrlProp143.xml"/><Relationship Id="rId137" Type="http://schemas.openxmlformats.org/officeDocument/2006/relationships/ctrlProp" Target="../ctrlProps/ctrlProp164.xml"/><Relationship Id="rId158" Type="http://schemas.openxmlformats.org/officeDocument/2006/relationships/ctrlProp" Target="../ctrlProps/ctrlProp185.xml"/><Relationship Id="rId20" Type="http://schemas.openxmlformats.org/officeDocument/2006/relationships/ctrlProp" Target="../ctrlProps/ctrlProp47.xml"/><Relationship Id="rId41" Type="http://schemas.openxmlformats.org/officeDocument/2006/relationships/ctrlProp" Target="../ctrlProps/ctrlProp68.xml"/><Relationship Id="rId62" Type="http://schemas.openxmlformats.org/officeDocument/2006/relationships/ctrlProp" Target="../ctrlProps/ctrlProp89.xml"/><Relationship Id="rId83" Type="http://schemas.openxmlformats.org/officeDocument/2006/relationships/ctrlProp" Target="../ctrlProps/ctrlProp110.xml"/><Relationship Id="rId179" Type="http://schemas.openxmlformats.org/officeDocument/2006/relationships/ctrlProp" Target="../ctrlProps/ctrlProp206.xml"/></Relationships>
</file>

<file path=xl/worksheets/_rels/sheet12.xml.rels><?xml version="1.0" encoding="UTF-8" standalone="yes"?>
<Relationships xmlns="http://schemas.openxmlformats.org/package/2006/relationships"><Relationship Id="rId117" Type="http://schemas.openxmlformats.org/officeDocument/2006/relationships/ctrlProp" Target="../ctrlProps/ctrlProp380.xml"/><Relationship Id="rId21" Type="http://schemas.openxmlformats.org/officeDocument/2006/relationships/ctrlProp" Target="../ctrlProps/ctrlProp284.xml"/><Relationship Id="rId42" Type="http://schemas.openxmlformats.org/officeDocument/2006/relationships/ctrlProp" Target="../ctrlProps/ctrlProp305.xml"/><Relationship Id="rId63" Type="http://schemas.openxmlformats.org/officeDocument/2006/relationships/ctrlProp" Target="../ctrlProps/ctrlProp326.xml"/><Relationship Id="rId84" Type="http://schemas.openxmlformats.org/officeDocument/2006/relationships/ctrlProp" Target="../ctrlProps/ctrlProp347.xml"/><Relationship Id="rId138" Type="http://schemas.openxmlformats.org/officeDocument/2006/relationships/ctrlProp" Target="../ctrlProps/ctrlProp401.xml"/><Relationship Id="rId159" Type="http://schemas.openxmlformats.org/officeDocument/2006/relationships/ctrlProp" Target="../ctrlProps/ctrlProp422.xml"/><Relationship Id="rId170" Type="http://schemas.openxmlformats.org/officeDocument/2006/relationships/ctrlProp" Target="../ctrlProps/ctrlProp433.xml"/><Relationship Id="rId191" Type="http://schemas.openxmlformats.org/officeDocument/2006/relationships/ctrlProp" Target="../ctrlProps/ctrlProp454.xml"/><Relationship Id="rId107" Type="http://schemas.openxmlformats.org/officeDocument/2006/relationships/ctrlProp" Target="../ctrlProps/ctrlProp370.xml"/><Relationship Id="rId11" Type="http://schemas.openxmlformats.org/officeDocument/2006/relationships/ctrlProp" Target="../ctrlProps/ctrlProp274.xml"/><Relationship Id="rId32" Type="http://schemas.openxmlformats.org/officeDocument/2006/relationships/ctrlProp" Target="../ctrlProps/ctrlProp295.xml"/><Relationship Id="rId53" Type="http://schemas.openxmlformats.org/officeDocument/2006/relationships/ctrlProp" Target="../ctrlProps/ctrlProp316.xml"/><Relationship Id="rId74" Type="http://schemas.openxmlformats.org/officeDocument/2006/relationships/ctrlProp" Target="../ctrlProps/ctrlProp337.xml"/><Relationship Id="rId128" Type="http://schemas.openxmlformats.org/officeDocument/2006/relationships/ctrlProp" Target="../ctrlProps/ctrlProp391.xml"/><Relationship Id="rId149" Type="http://schemas.openxmlformats.org/officeDocument/2006/relationships/ctrlProp" Target="../ctrlProps/ctrlProp412.xml"/><Relationship Id="rId5" Type="http://schemas.openxmlformats.org/officeDocument/2006/relationships/ctrlProp" Target="../ctrlProps/ctrlProp268.xml"/><Relationship Id="rId95" Type="http://schemas.openxmlformats.org/officeDocument/2006/relationships/ctrlProp" Target="../ctrlProps/ctrlProp358.xml"/><Relationship Id="rId160" Type="http://schemas.openxmlformats.org/officeDocument/2006/relationships/ctrlProp" Target="../ctrlProps/ctrlProp423.xml"/><Relationship Id="rId181" Type="http://schemas.openxmlformats.org/officeDocument/2006/relationships/ctrlProp" Target="../ctrlProps/ctrlProp444.xml"/><Relationship Id="rId22" Type="http://schemas.openxmlformats.org/officeDocument/2006/relationships/ctrlProp" Target="../ctrlProps/ctrlProp285.xml"/><Relationship Id="rId43" Type="http://schemas.openxmlformats.org/officeDocument/2006/relationships/ctrlProp" Target="../ctrlProps/ctrlProp306.xml"/><Relationship Id="rId64" Type="http://schemas.openxmlformats.org/officeDocument/2006/relationships/ctrlProp" Target="../ctrlProps/ctrlProp327.xml"/><Relationship Id="rId118" Type="http://schemas.openxmlformats.org/officeDocument/2006/relationships/ctrlProp" Target="../ctrlProps/ctrlProp381.xml"/><Relationship Id="rId139" Type="http://schemas.openxmlformats.org/officeDocument/2006/relationships/ctrlProp" Target="../ctrlProps/ctrlProp402.xml"/><Relationship Id="rId85" Type="http://schemas.openxmlformats.org/officeDocument/2006/relationships/ctrlProp" Target="../ctrlProps/ctrlProp348.xml"/><Relationship Id="rId150" Type="http://schemas.openxmlformats.org/officeDocument/2006/relationships/ctrlProp" Target="../ctrlProps/ctrlProp413.xml"/><Relationship Id="rId171" Type="http://schemas.openxmlformats.org/officeDocument/2006/relationships/ctrlProp" Target="../ctrlProps/ctrlProp434.xml"/><Relationship Id="rId192" Type="http://schemas.openxmlformats.org/officeDocument/2006/relationships/ctrlProp" Target="../ctrlProps/ctrlProp455.xml"/><Relationship Id="rId12" Type="http://schemas.openxmlformats.org/officeDocument/2006/relationships/ctrlProp" Target="../ctrlProps/ctrlProp275.xml"/><Relationship Id="rId33" Type="http://schemas.openxmlformats.org/officeDocument/2006/relationships/ctrlProp" Target="../ctrlProps/ctrlProp296.xml"/><Relationship Id="rId108" Type="http://schemas.openxmlformats.org/officeDocument/2006/relationships/ctrlProp" Target="../ctrlProps/ctrlProp371.xml"/><Relationship Id="rId129" Type="http://schemas.openxmlformats.org/officeDocument/2006/relationships/ctrlProp" Target="../ctrlProps/ctrlProp392.xml"/><Relationship Id="rId54" Type="http://schemas.openxmlformats.org/officeDocument/2006/relationships/ctrlProp" Target="../ctrlProps/ctrlProp317.xml"/><Relationship Id="rId75" Type="http://schemas.openxmlformats.org/officeDocument/2006/relationships/ctrlProp" Target="../ctrlProps/ctrlProp338.xml"/><Relationship Id="rId96" Type="http://schemas.openxmlformats.org/officeDocument/2006/relationships/ctrlProp" Target="../ctrlProps/ctrlProp359.xml"/><Relationship Id="rId140" Type="http://schemas.openxmlformats.org/officeDocument/2006/relationships/ctrlProp" Target="../ctrlProps/ctrlProp403.xml"/><Relationship Id="rId161" Type="http://schemas.openxmlformats.org/officeDocument/2006/relationships/ctrlProp" Target="../ctrlProps/ctrlProp424.xml"/><Relationship Id="rId182" Type="http://schemas.openxmlformats.org/officeDocument/2006/relationships/ctrlProp" Target="../ctrlProps/ctrlProp445.xml"/><Relationship Id="rId6" Type="http://schemas.openxmlformats.org/officeDocument/2006/relationships/ctrlProp" Target="../ctrlProps/ctrlProp269.xml"/><Relationship Id="rId23" Type="http://schemas.openxmlformats.org/officeDocument/2006/relationships/ctrlProp" Target="../ctrlProps/ctrlProp286.xml"/><Relationship Id="rId119" Type="http://schemas.openxmlformats.org/officeDocument/2006/relationships/ctrlProp" Target="../ctrlProps/ctrlProp382.xml"/><Relationship Id="rId44" Type="http://schemas.openxmlformats.org/officeDocument/2006/relationships/ctrlProp" Target="../ctrlProps/ctrlProp307.xml"/><Relationship Id="rId65" Type="http://schemas.openxmlformats.org/officeDocument/2006/relationships/ctrlProp" Target="../ctrlProps/ctrlProp328.xml"/><Relationship Id="rId86" Type="http://schemas.openxmlformats.org/officeDocument/2006/relationships/ctrlProp" Target="../ctrlProps/ctrlProp349.xml"/><Relationship Id="rId130" Type="http://schemas.openxmlformats.org/officeDocument/2006/relationships/ctrlProp" Target="../ctrlProps/ctrlProp393.xml"/><Relationship Id="rId151" Type="http://schemas.openxmlformats.org/officeDocument/2006/relationships/ctrlProp" Target="../ctrlProps/ctrlProp414.xml"/><Relationship Id="rId172" Type="http://schemas.openxmlformats.org/officeDocument/2006/relationships/ctrlProp" Target="../ctrlProps/ctrlProp435.xml"/><Relationship Id="rId193" Type="http://schemas.openxmlformats.org/officeDocument/2006/relationships/ctrlProp" Target="../ctrlProps/ctrlProp456.xml"/><Relationship Id="rId13" Type="http://schemas.openxmlformats.org/officeDocument/2006/relationships/ctrlProp" Target="../ctrlProps/ctrlProp276.xml"/><Relationship Id="rId109" Type="http://schemas.openxmlformats.org/officeDocument/2006/relationships/ctrlProp" Target="../ctrlProps/ctrlProp372.xml"/><Relationship Id="rId34" Type="http://schemas.openxmlformats.org/officeDocument/2006/relationships/ctrlProp" Target="../ctrlProps/ctrlProp297.xml"/><Relationship Id="rId55" Type="http://schemas.openxmlformats.org/officeDocument/2006/relationships/ctrlProp" Target="../ctrlProps/ctrlProp318.xml"/><Relationship Id="rId76" Type="http://schemas.openxmlformats.org/officeDocument/2006/relationships/ctrlProp" Target="../ctrlProps/ctrlProp339.xml"/><Relationship Id="rId97" Type="http://schemas.openxmlformats.org/officeDocument/2006/relationships/ctrlProp" Target="../ctrlProps/ctrlProp360.xml"/><Relationship Id="rId120" Type="http://schemas.openxmlformats.org/officeDocument/2006/relationships/ctrlProp" Target="../ctrlProps/ctrlProp383.xml"/><Relationship Id="rId141" Type="http://schemas.openxmlformats.org/officeDocument/2006/relationships/ctrlProp" Target="../ctrlProps/ctrlProp404.xml"/><Relationship Id="rId7" Type="http://schemas.openxmlformats.org/officeDocument/2006/relationships/ctrlProp" Target="../ctrlProps/ctrlProp270.xml"/><Relationship Id="rId71" Type="http://schemas.openxmlformats.org/officeDocument/2006/relationships/ctrlProp" Target="../ctrlProps/ctrlProp334.xml"/><Relationship Id="rId92" Type="http://schemas.openxmlformats.org/officeDocument/2006/relationships/ctrlProp" Target="../ctrlProps/ctrlProp355.xml"/><Relationship Id="rId162" Type="http://schemas.openxmlformats.org/officeDocument/2006/relationships/ctrlProp" Target="../ctrlProps/ctrlProp425.xml"/><Relationship Id="rId183" Type="http://schemas.openxmlformats.org/officeDocument/2006/relationships/ctrlProp" Target="../ctrlProps/ctrlProp446.xml"/><Relationship Id="rId2" Type="http://schemas.openxmlformats.org/officeDocument/2006/relationships/drawing" Target="../drawings/drawing4.xml"/><Relationship Id="rId29" Type="http://schemas.openxmlformats.org/officeDocument/2006/relationships/ctrlProp" Target="../ctrlProps/ctrlProp292.xml"/><Relationship Id="rId24" Type="http://schemas.openxmlformats.org/officeDocument/2006/relationships/ctrlProp" Target="../ctrlProps/ctrlProp287.xml"/><Relationship Id="rId40" Type="http://schemas.openxmlformats.org/officeDocument/2006/relationships/ctrlProp" Target="../ctrlProps/ctrlProp303.xml"/><Relationship Id="rId45" Type="http://schemas.openxmlformats.org/officeDocument/2006/relationships/ctrlProp" Target="../ctrlProps/ctrlProp308.xml"/><Relationship Id="rId66" Type="http://schemas.openxmlformats.org/officeDocument/2006/relationships/ctrlProp" Target="../ctrlProps/ctrlProp329.xml"/><Relationship Id="rId87" Type="http://schemas.openxmlformats.org/officeDocument/2006/relationships/ctrlProp" Target="../ctrlProps/ctrlProp350.xml"/><Relationship Id="rId110" Type="http://schemas.openxmlformats.org/officeDocument/2006/relationships/ctrlProp" Target="../ctrlProps/ctrlProp373.xml"/><Relationship Id="rId115" Type="http://schemas.openxmlformats.org/officeDocument/2006/relationships/ctrlProp" Target="../ctrlProps/ctrlProp378.xml"/><Relationship Id="rId131" Type="http://schemas.openxmlformats.org/officeDocument/2006/relationships/ctrlProp" Target="../ctrlProps/ctrlProp394.xml"/><Relationship Id="rId136" Type="http://schemas.openxmlformats.org/officeDocument/2006/relationships/ctrlProp" Target="../ctrlProps/ctrlProp399.xml"/><Relationship Id="rId157" Type="http://schemas.openxmlformats.org/officeDocument/2006/relationships/ctrlProp" Target="../ctrlProps/ctrlProp420.xml"/><Relationship Id="rId178" Type="http://schemas.openxmlformats.org/officeDocument/2006/relationships/ctrlProp" Target="../ctrlProps/ctrlProp441.xml"/><Relationship Id="rId61" Type="http://schemas.openxmlformats.org/officeDocument/2006/relationships/ctrlProp" Target="../ctrlProps/ctrlProp324.xml"/><Relationship Id="rId82" Type="http://schemas.openxmlformats.org/officeDocument/2006/relationships/ctrlProp" Target="../ctrlProps/ctrlProp345.xml"/><Relationship Id="rId152" Type="http://schemas.openxmlformats.org/officeDocument/2006/relationships/ctrlProp" Target="../ctrlProps/ctrlProp415.xml"/><Relationship Id="rId173" Type="http://schemas.openxmlformats.org/officeDocument/2006/relationships/ctrlProp" Target="../ctrlProps/ctrlProp436.xml"/><Relationship Id="rId194" Type="http://schemas.openxmlformats.org/officeDocument/2006/relationships/ctrlProp" Target="../ctrlProps/ctrlProp457.xml"/><Relationship Id="rId199" Type="http://schemas.openxmlformats.org/officeDocument/2006/relationships/ctrlProp" Target="../ctrlProps/ctrlProp462.xml"/><Relationship Id="rId19" Type="http://schemas.openxmlformats.org/officeDocument/2006/relationships/ctrlProp" Target="../ctrlProps/ctrlProp282.xml"/><Relationship Id="rId14" Type="http://schemas.openxmlformats.org/officeDocument/2006/relationships/ctrlProp" Target="../ctrlProps/ctrlProp277.xml"/><Relationship Id="rId30" Type="http://schemas.openxmlformats.org/officeDocument/2006/relationships/ctrlProp" Target="../ctrlProps/ctrlProp293.xml"/><Relationship Id="rId35" Type="http://schemas.openxmlformats.org/officeDocument/2006/relationships/ctrlProp" Target="../ctrlProps/ctrlProp298.xml"/><Relationship Id="rId56" Type="http://schemas.openxmlformats.org/officeDocument/2006/relationships/ctrlProp" Target="../ctrlProps/ctrlProp319.xml"/><Relationship Id="rId77" Type="http://schemas.openxmlformats.org/officeDocument/2006/relationships/ctrlProp" Target="../ctrlProps/ctrlProp340.xml"/><Relationship Id="rId100" Type="http://schemas.openxmlformats.org/officeDocument/2006/relationships/ctrlProp" Target="../ctrlProps/ctrlProp363.xml"/><Relationship Id="rId105" Type="http://schemas.openxmlformats.org/officeDocument/2006/relationships/ctrlProp" Target="../ctrlProps/ctrlProp368.xml"/><Relationship Id="rId126" Type="http://schemas.openxmlformats.org/officeDocument/2006/relationships/ctrlProp" Target="../ctrlProps/ctrlProp389.xml"/><Relationship Id="rId147" Type="http://schemas.openxmlformats.org/officeDocument/2006/relationships/ctrlProp" Target="../ctrlProps/ctrlProp410.xml"/><Relationship Id="rId168" Type="http://schemas.openxmlformats.org/officeDocument/2006/relationships/ctrlProp" Target="../ctrlProps/ctrlProp431.xml"/><Relationship Id="rId8" Type="http://schemas.openxmlformats.org/officeDocument/2006/relationships/ctrlProp" Target="../ctrlProps/ctrlProp271.xml"/><Relationship Id="rId51" Type="http://schemas.openxmlformats.org/officeDocument/2006/relationships/ctrlProp" Target="../ctrlProps/ctrlProp314.xml"/><Relationship Id="rId72" Type="http://schemas.openxmlformats.org/officeDocument/2006/relationships/ctrlProp" Target="../ctrlProps/ctrlProp335.xml"/><Relationship Id="rId93" Type="http://schemas.openxmlformats.org/officeDocument/2006/relationships/ctrlProp" Target="../ctrlProps/ctrlProp356.xml"/><Relationship Id="rId98" Type="http://schemas.openxmlformats.org/officeDocument/2006/relationships/ctrlProp" Target="../ctrlProps/ctrlProp361.xml"/><Relationship Id="rId121" Type="http://schemas.openxmlformats.org/officeDocument/2006/relationships/ctrlProp" Target="../ctrlProps/ctrlProp384.xml"/><Relationship Id="rId142" Type="http://schemas.openxmlformats.org/officeDocument/2006/relationships/ctrlProp" Target="../ctrlProps/ctrlProp405.xml"/><Relationship Id="rId163" Type="http://schemas.openxmlformats.org/officeDocument/2006/relationships/ctrlProp" Target="../ctrlProps/ctrlProp426.xml"/><Relationship Id="rId184" Type="http://schemas.openxmlformats.org/officeDocument/2006/relationships/ctrlProp" Target="../ctrlProps/ctrlProp447.xml"/><Relationship Id="rId189" Type="http://schemas.openxmlformats.org/officeDocument/2006/relationships/ctrlProp" Target="../ctrlProps/ctrlProp452.xml"/><Relationship Id="rId3" Type="http://schemas.openxmlformats.org/officeDocument/2006/relationships/vmlDrawing" Target="../drawings/vmlDrawing3.vml"/><Relationship Id="rId25" Type="http://schemas.openxmlformats.org/officeDocument/2006/relationships/ctrlProp" Target="../ctrlProps/ctrlProp288.xml"/><Relationship Id="rId46" Type="http://schemas.openxmlformats.org/officeDocument/2006/relationships/ctrlProp" Target="../ctrlProps/ctrlProp309.xml"/><Relationship Id="rId67" Type="http://schemas.openxmlformats.org/officeDocument/2006/relationships/ctrlProp" Target="../ctrlProps/ctrlProp330.xml"/><Relationship Id="rId116" Type="http://schemas.openxmlformats.org/officeDocument/2006/relationships/ctrlProp" Target="../ctrlProps/ctrlProp379.xml"/><Relationship Id="rId137" Type="http://schemas.openxmlformats.org/officeDocument/2006/relationships/ctrlProp" Target="../ctrlProps/ctrlProp400.xml"/><Relationship Id="rId158" Type="http://schemas.openxmlformats.org/officeDocument/2006/relationships/ctrlProp" Target="../ctrlProps/ctrlProp421.xml"/><Relationship Id="rId20" Type="http://schemas.openxmlformats.org/officeDocument/2006/relationships/ctrlProp" Target="../ctrlProps/ctrlProp283.xml"/><Relationship Id="rId41" Type="http://schemas.openxmlformats.org/officeDocument/2006/relationships/ctrlProp" Target="../ctrlProps/ctrlProp304.xml"/><Relationship Id="rId62" Type="http://schemas.openxmlformats.org/officeDocument/2006/relationships/ctrlProp" Target="../ctrlProps/ctrlProp325.xml"/><Relationship Id="rId83" Type="http://schemas.openxmlformats.org/officeDocument/2006/relationships/ctrlProp" Target="../ctrlProps/ctrlProp346.xml"/><Relationship Id="rId88" Type="http://schemas.openxmlformats.org/officeDocument/2006/relationships/ctrlProp" Target="../ctrlProps/ctrlProp351.xml"/><Relationship Id="rId111" Type="http://schemas.openxmlformats.org/officeDocument/2006/relationships/ctrlProp" Target="../ctrlProps/ctrlProp374.xml"/><Relationship Id="rId132" Type="http://schemas.openxmlformats.org/officeDocument/2006/relationships/ctrlProp" Target="../ctrlProps/ctrlProp395.xml"/><Relationship Id="rId153" Type="http://schemas.openxmlformats.org/officeDocument/2006/relationships/ctrlProp" Target="../ctrlProps/ctrlProp416.xml"/><Relationship Id="rId174" Type="http://schemas.openxmlformats.org/officeDocument/2006/relationships/ctrlProp" Target="../ctrlProps/ctrlProp437.xml"/><Relationship Id="rId179" Type="http://schemas.openxmlformats.org/officeDocument/2006/relationships/ctrlProp" Target="../ctrlProps/ctrlProp442.xml"/><Relationship Id="rId195" Type="http://schemas.openxmlformats.org/officeDocument/2006/relationships/ctrlProp" Target="../ctrlProps/ctrlProp458.xml"/><Relationship Id="rId190" Type="http://schemas.openxmlformats.org/officeDocument/2006/relationships/ctrlProp" Target="../ctrlProps/ctrlProp453.xml"/><Relationship Id="rId15" Type="http://schemas.openxmlformats.org/officeDocument/2006/relationships/ctrlProp" Target="../ctrlProps/ctrlProp278.xml"/><Relationship Id="rId36" Type="http://schemas.openxmlformats.org/officeDocument/2006/relationships/ctrlProp" Target="../ctrlProps/ctrlProp299.xml"/><Relationship Id="rId57" Type="http://schemas.openxmlformats.org/officeDocument/2006/relationships/ctrlProp" Target="../ctrlProps/ctrlProp320.xml"/><Relationship Id="rId106" Type="http://schemas.openxmlformats.org/officeDocument/2006/relationships/ctrlProp" Target="../ctrlProps/ctrlProp369.xml"/><Relationship Id="rId127" Type="http://schemas.openxmlformats.org/officeDocument/2006/relationships/ctrlProp" Target="../ctrlProps/ctrlProp390.xml"/><Relationship Id="rId10" Type="http://schemas.openxmlformats.org/officeDocument/2006/relationships/ctrlProp" Target="../ctrlProps/ctrlProp273.xml"/><Relationship Id="rId31" Type="http://schemas.openxmlformats.org/officeDocument/2006/relationships/ctrlProp" Target="../ctrlProps/ctrlProp294.xml"/><Relationship Id="rId52" Type="http://schemas.openxmlformats.org/officeDocument/2006/relationships/ctrlProp" Target="../ctrlProps/ctrlProp315.xml"/><Relationship Id="rId73" Type="http://schemas.openxmlformats.org/officeDocument/2006/relationships/ctrlProp" Target="../ctrlProps/ctrlProp336.xml"/><Relationship Id="rId78" Type="http://schemas.openxmlformats.org/officeDocument/2006/relationships/ctrlProp" Target="../ctrlProps/ctrlProp341.xml"/><Relationship Id="rId94" Type="http://schemas.openxmlformats.org/officeDocument/2006/relationships/ctrlProp" Target="../ctrlProps/ctrlProp357.xml"/><Relationship Id="rId99" Type="http://schemas.openxmlformats.org/officeDocument/2006/relationships/ctrlProp" Target="../ctrlProps/ctrlProp362.xml"/><Relationship Id="rId101" Type="http://schemas.openxmlformats.org/officeDocument/2006/relationships/ctrlProp" Target="../ctrlProps/ctrlProp364.xml"/><Relationship Id="rId122" Type="http://schemas.openxmlformats.org/officeDocument/2006/relationships/ctrlProp" Target="../ctrlProps/ctrlProp385.xml"/><Relationship Id="rId143" Type="http://schemas.openxmlformats.org/officeDocument/2006/relationships/ctrlProp" Target="../ctrlProps/ctrlProp406.xml"/><Relationship Id="rId148" Type="http://schemas.openxmlformats.org/officeDocument/2006/relationships/ctrlProp" Target="../ctrlProps/ctrlProp411.xml"/><Relationship Id="rId164" Type="http://schemas.openxmlformats.org/officeDocument/2006/relationships/ctrlProp" Target="../ctrlProps/ctrlProp427.xml"/><Relationship Id="rId169" Type="http://schemas.openxmlformats.org/officeDocument/2006/relationships/ctrlProp" Target="../ctrlProps/ctrlProp432.xml"/><Relationship Id="rId185" Type="http://schemas.openxmlformats.org/officeDocument/2006/relationships/ctrlProp" Target="../ctrlProps/ctrlProp448.xml"/><Relationship Id="rId4" Type="http://schemas.openxmlformats.org/officeDocument/2006/relationships/ctrlProp" Target="../ctrlProps/ctrlProp267.xml"/><Relationship Id="rId9" Type="http://schemas.openxmlformats.org/officeDocument/2006/relationships/ctrlProp" Target="../ctrlProps/ctrlProp272.xml"/><Relationship Id="rId180" Type="http://schemas.openxmlformats.org/officeDocument/2006/relationships/ctrlProp" Target="../ctrlProps/ctrlProp443.xml"/><Relationship Id="rId26" Type="http://schemas.openxmlformats.org/officeDocument/2006/relationships/ctrlProp" Target="../ctrlProps/ctrlProp289.xml"/><Relationship Id="rId47" Type="http://schemas.openxmlformats.org/officeDocument/2006/relationships/ctrlProp" Target="../ctrlProps/ctrlProp310.xml"/><Relationship Id="rId68" Type="http://schemas.openxmlformats.org/officeDocument/2006/relationships/ctrlProp" Target="../ctrlProps/ctrlProp331.xml"/><Relationship Id="rId89" Type="http://schemas.openxmlformats.org/officeDocument/2006/relationships/ctrlProp" Target="../ctrlProps/ctrlProp352.xml"/><Relationship Id="rId112" Type="http://schemas.openxmlformats.org/officeDocument/2006/relationships/ctrlProp" Target="../ctrlProps/ctrlProp375.xml"/><Relationship Id="rId133" Type="http://schemas.openxmlformats.org/officeDocument/2006/relationships/ctrlProp" Target="../ctrlProps/ctrlProp396.xml"/><Relationship Id="rId154" Type="http://schemas.openxmlformats.org/officeDocument/2006/relationships/ctrlProp" Target="../ctrlProps/ctrlProp417.xml"/><Relationship Id="rId175" Type="http://schemas.openxmlformats.org/officeDocument/2006/relationships/ctrlProp" Target="../ctrlProps/ctrlProp438.xml"/><Relationship Id="rId196" Type="http://schemas.openxmlformats.org/officeDocument/2006/relationships/ctrlProp" Target="../ctrlProps/ctrlProp459.xml"/><Relationship Id="rId16" Type="http://schemas.openxmlformats.org/officeDocument/2006/relationships/ctrlProp" Target="../ctrlProps/ctrlProp279.xml"/><Relationship Id="rId37" Type="http://schemas.openxmlformats.org/officeDocument/2006/relationships/ctrlProp" Target="../ctrlProps/ctrlProp300.xml"/><Relationship Id="rId58" Type="http://schemas.openxmlformats.org/officeDocument/2006/relationships/ctrlProp" Target="../ctrlProps/ctrlProp321.xml"/><Relationship Id="rId79" Type="http://schemas.openxmlformats.org/officeDocument/2006/relationships/ctrlProp" Target="../ctrlProps/ctrlProp342.xml"/><Relationship Id="rId102" Type="http://schemas.openxmlformats.org/officeDocument/2006/relationships/ctrlProp" Target="../ctrlProps/ctrlProp365.xml"/><Relationship Id="rId123" Type="http://schemas.openxmlformats.org/officeDocument/2006/relationships/ctrlProp" Target="../ctrlProps/ctrlProp386.xml"/><Relationship Id="rId144" Type="http://schemas.openxmlformats.org/officeDocument/2006/relationships/ctrlProp" Target="../ctrlProps/ctrlProp407.xml"/><Relationship Id="rId90" Type="http://schemas.openxmlformats.org/officeDocument/2006/relationships/ctrlProp" Target="../ctrlProps/ctrlProp353.xml"/><Relationship Id="rId165" Type="http://schemas.openxmlformats.org/officeDocument/2006/relationships/ctrlProp" Target="../ctrlProps/ctrlProp428.xml"/><Relationship Id="rId186" Type="http://schemas.openxmlformats.org/officeDocument/2006/relationships/ctrlProp" Target="../ctrlProps/ctrlProp449.xml"/><Relationship Id="rId27" Type="http://schemas.openxmlformats.org/officeDocument/2006/relationships/ctrlProp" Target="../ctrlProps/ctrlProp290.xml"/><Relationship Id="rId48" Type="http://schemas.openxmlformats.org/officeDocument/2006/relationships/ctrlProp" Target="../ctrlProps/ctrlProp311.xml"/><Relationship Id="rId69" Type="http://schemas.openxmlformats.org/officeDocument/2006/relationships/ctrlProp" Target="../ctrlProps/ctrlProp332.xml"/><Relationship Id="rId113" Type="http://schemas.openxmlformats.org/officeDocument/2006/relationships/ctrlProp" Target="../ctrlProps/ctrlProp376.xml"/><Relationship Id="rId134" Type="http://schemas.openxmlformats.org/officeDocument/2006/relationships/ctrlProp" Target="../ctrlProps/ctrlProp397.xml"/><Relationship Id="rId80" Type="http://schemas.openxmlformats.org/officeDocument/2006/relationships/ctrlProp" Target="../ctrlProps/ctrlProp343.xml"/><Relationship Id="rId155" Type="http://schemas.openxmlformats.org/officeDocument/2006/relationships/ctrlProp" Target="../ctrlProps/ctrlProp418.xml"/><Relationship Id="rId176" Type="http://schemas.openxmlformats.org/officeDocument/2006/relationships/ctrlProp" Target="../ctrlProps/ctrlProp439.xml"/><Relationship Id="rId197" Type="http://schemas.openxmlformats.org/officeDocument/2006/relationships/ctrlProp" Target="../ctrlProps/ctrlProp460.xml"/><Relationship Id="rId17" Type="http://schemas.openxmlformats.org/officeDocument/2006/relationships/ctrlProp" Target="../ctrlProps/ctrlProp280.xml"/><Relationship Id="rId38" Type="http://schemas.openxmlformats.org/officeDocument/2006/relationships/ctrlProp" Target="../ctrlProps/ctrlProp301.xml"/><Relationship Id="rId59" Type="http://schemas.openxmlformats.org/officeDocument/2006/relationships/ctrlProp" Target="../ctrlProps/ctrlProp322.xml"/><Relationship Id="rId103" Type="http://schemas.openxmlformats.org/officeDocument/2006/relationships/ctrlProp" Target="../ctrlProps/ctrlProp366.xml"/><Relationship Id="rId124" Type="http://schemas.openxmlformats.org/officeDocument/2006/relationships/ctrlProp" Target="../ctrlProps/ctrlProp387.xml"/><Relationship Id="rId70" Type="http://schemas.openxmlformats.org/officeDocument/2006/relationships/ctrlProp" Target="../ctrlProps/ctrlProp333.xml"/><Relationship Id="rId91" Type="http://schemas.openxmlformats.org/officeDocument/2006/relationships/ctrlProp" Target="../ctrlProps/ctrlProp354.xml"/><Relationship Id="rId145" Type="http://schemas.openxmlformats.org/officeDocument/2006/relationships/ctrlProp" Target="../ctrlProps/ctrlProp408.xml"/><Relationship Id="rId166" Type="http://schemas.openxmlformats.org/officeDocument/2006/relationships/ctrlProp" Target="../ctrlProps/ctrlProp429.xml"/><Relationship Id="rId187" Type="http://schemas.openxmlformats.org/officeDocument/2006/relationships/ctrlProp" Target="../ctrlProps/ctrlProp450.xml"/><Relationship Id="rId1" Type="http://schemas.openxmlformats.org/officeDocument/2006/relationships/printerSettings" Target="../printerSettings/printerSettings12.bin"/><Relationship Id="rId28" Type="http://schemas.openxmlformats.org/officeDocument/2006/relationships/ctrlProp" Target="../ctrlProps/ctrlProp291.xml"/><Relationship Id="rId49" Type="http://schemas.openxmlformats.org/officeDocument/2006/relationships/ctrlProp" Target="../ctrlProps/ctrlProp312.xml"/><Relationship Id="rId114" Type="http://schemas.openxmlformats.org/officeDocument/2006/relationships/ctrlProp" Target="../ctrlProps/ctrlProp377.xml"/><Relationship Id="rId60" Type="http://schemas.openxmlformats.org/officeDocument/2006/relationships/ctrlProp" Target="../ctrlProps/ctrlProp323.xml"/><Relationship Id="rId81" Type="http://schemas.openxmlformats.org/officeDocument/2006/relationships/ctrlProp" Target="../ctrlProps/ctrlProp344.xml"/><Relationship Id="rId135" Type="http://schemas.openxmlformats.org/officeDocument/2006/relationships/ctrlProp" Target="../ctrlProps/ctrlProp398.xml"/><Relationship Id="rId156" Type="http://schemas.openxmlformats.org/officeDocument/2006/relationships/ctrlProp" Target="../ctrlProps/ctrlProp419.xml"/><Relationship Id="rId177" Type="http://schemas.openxmlformats.org/officeDocument/2006/relationships/ctrlProp" Target="../ctrlProps/ctrlProp440.xml"/><Relationship Id="rId198" Type="http://schemas.openxmlformats.org/officeDocument/2006/relationships/ctrlProp" Target="../ctrlProps/ctrlProp461.xml"/><Relationship Id="rId18" Type="http://schemas.openxmlformats.org/officeDocument/2006/relationships/ctrlProp" Target="../ctrlProps/ctrlProp281.xml"/><Relationship Id="rId39" Type="http://schemas.openxmlformats.org/officeDocument/2006/relationships/ctrlProp" Target="../ctrlProps/ctrlProp302.xml"/><Relationship Id="rId50" Type="http://schemas.openxmlformats.org/officeDocument/2006/relationships/ctrlProp" Target="../ctrlProps/ctrlProp313.xml"/><Relationship Id="rId104" Type="http://schemas.openxmlformats.org/officeDocument/2006/relationships/ctrlProp" Target="../ctrlProps/ctrlProp367.xml"/><Relationship Id="rId125" Type="http://schemas.openxmlformats.org/officeDocument/2006/relationships/ctrlProp" Target="../ctrlProps/ctrlProp388.xml"/><Relationship Id="rId146" Type="http://schemas.openxmlformats.org/officeDocument/2006/relationships/ctrlProp" Target="../ctrlProps/ctrlProp409.xml"/><Relationship Id="rId167" Type="http://schemas.openxmlformats.org/officeDocument/2006/relationships/ctrlProp" Target="../ctrlProps/ctrlProp430.xml"/><Relationship Id="rId188" Type="http://schemas.openxmlformats.org/officeDocument/2006/relationships/ctrlProp" Target="../ctrlProps/ctrlProp45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467.xml"/><Relationship Id="rId13" Type="http://schemas.openxmlformats.org/officeDocument/2006/relationships/ctrlProp" Target="../ctrlProps/ctrlProp472.xml"/><Relationship Id="rId18" Type="http://schemas.openxmlformats.org/officeDocument/2006/relationships/ctrlProp" Target="../ctrlProps/ctrlProp477.xml"/><Relationship Id="rId3" Type="http://schemas.openxmlformats.org/officeDocument/2006/relationships/vmlDrawing" Target="../drawings/vmlDrawing4.vml"/><Relationship Id="rId7" Type="http://schemas.openxmlformats.org/officeDocument/2006/relationships/ctrlProp" Target="../ctrlProps/ctrlProp466.xml"/><Relationship Id="rId12" Type="http://schemas.openxmlformats.org/officeDocument/2006/relationships/ctrlProp" Target="../ctrlProps/ctrlProp471.xml"/><Relationship Id="rId17" Type="http://schemas.openxmlformats.org/officeDocument/2006/relationships/ctrlProp" Target="../ctrlProps/ctrlProp476.xml"/><Relationship Id="rId2" Type="http://schemas.openxmlformats.org/officeDocument/2006/relationships/drawing" Target="../drawings/drawing5.xml"/><Relationship Id="rId16" Type="http://schemas.openxmlformats.org/officeDocument/2006/relationships/ctrlProp" Target="../ctrlProps/ctrlProp475.xml"/><Relationship Id="rId1" Type="http://schemas.openxmlformats.org/officeDocument/2006/relationships/printerSettings" Target="../printerSettings/printerSettings13.bin"/><Relationship Id="rId6" Type="http://schemas.openxmlformats.org/officeDocument/2006/relationships/ctrlProp" Target="../ctrlProps/ctrlProp465.xml"/><Relationship Id="rId11" Type="http://schemas.openxmlformats.org/officeDocument/2006/relationships/ctrlProp" Target="../ctrlProps/ctrlProp470.xml"/><Relationship Id="rId5" Type="http://schemas.openxmlformats.org/officeDocument/2006/relationships/ctrlProp" Target="../ctrlProps/ctrlProp464.xml"/><Relationship Id="rId15" Type="http://schemas.openxmlformats.org/officeDocument/2006/relationships/ctrlProp" Target="../ctrlProps/ctrlProp474.xml"/><Relationship Id="rId10" Type="http://schemas.openxmlformats.org/officeDocument/2006/relationships/ctrlProp" Target="../ctrlProps/ctrlProp469.xml"/><Relationship Id="rId19" Type="http://schemas.openxmlformats.org/officeDocument/2006/relationships/ctrlProp" Target="../ctrlProps/ctrlProp478.xml"/><Relationship Id="rId4" Type="http://schemas.openxmlformats.org/officeDocument/2006/relationships/ctrlProp" Target="../ctrlProps/ctrlProp463.xml"/><Relationship Id="rId9" Type="http://schemas.openxmlformats.org/officeDocument/2006/relationships/ctrlProp" Target="../ctrlProps/ctrlProp468.xml"/><Relationship Id="rId14" Type="http://schemas.openxmlformats.org/officeDocument/2006/relationships/ctrlProp" Target="../ctrlProps/ctrlProp47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83.xml"/><Relationship Id="rId13" Type="http://schemas.openxmlformats.org/officeDocument/2006/relationships/ctrlProp" Target="../ctrlProps/ctrlProp488.xml"/><Relationship Id="rId18" Type="http://schemas.openxmlformats.org/officeDocument/2006/relationships/ctrlProp" Target="../ctrlProps/ctrlProp493.xml"/><Relationship Id="rId3" Type="http://schemas.openxmlformats.org/officeDocument/2006/relationships/vmlDrawing" Target="../drawings/vmlDrawing5.vml"/><Relationship Id="rId21" Type="http://schemas.openxmlformats.org/officeDocument/2006/relationships/ctrlProp" Target="../ctrlProps/ctrlProp496.xml"/><Relationship Id="rId7" Type="http://schemas.openxmlformats.org/officeDocument/2006/relationships/ctrlProp" Target="../ctrlProps/ctrlProp482.xml"/><Relationship Id="rId12" Type="http://schemas.openxmlformats.org/officeDocument/2006/relationships/ctrlProp" Target="../ctrlProps/ctrlProp487.xml"/><Relationship Id="rId17" Type="http://schemas.openxmlformats.org/officeDocument/2006/relationships/ctrlProp" Target="../ctrlProps/ctrlProp492.xml"/><Relationship Id="rId2" Type="http://schemas.openxmlformats.org/officeDocument/2006/relationships/drawing" Target="../drawings/drawing6.xml"/><Relationship Id="rId16" Type="http://schemas.openxmlformats.org/officeDocument/2006/relationships/ctrlProp" Target="../ctrlProps/ctrlProp491.xml"/><Relationship Id="rId20" Type="http://schemas.openxmlformats.org/officeDocument/2006/relationships/ctrlProp" Target="../ctrlProps/ctrlProp495.xml"/><Relationship Id="rId1" Type="http://schemas.openxmlformats.org/officeDocument/2006/relationships/printerSettings" Target="../printerSettings/printerSettings14.bin"/><Relationship Id="rId6" Type="http://schemas.openxmlformats.org/officeDocument/2006/relationships/ctrlProp" Target="../ctrlProps/ctrlProp481.xml"/><Relationship Id="rId11" Type="http://schemas.openxmlformats.org/officeDocument/2006/relationships/ctrlProp" Target="../ctrlProps/ctrlProp486.xml"/><Relationship Id="rId5" Type="http://schemas.openxmlformats.org/officeDocument/2006/relationships/ctrlProp" Target="../ctrlProps/ctrlProp480.xml"/><Relationship Id="rId15" Type="http://schemas.openxmlformats.org/officeDocument/2006/relationships/ctrlProp" Target="../ctrlProps/ctrlProp490.xml"/><Relationship Id="rId23" Type="http://schemas.openxmlformats.org/officeDocument/2006/relationships/ctrlProp" Target="../ctrlProps/ctrlProp498.xml"/><Relationship Id="rId10" Type="http://schemas.openxmlformats.org/officeDocument/2006/relationships/ctrlProp" Target="../ctrlProps/ctrlProp485.xml"/><Relationship Id="rId19" Type="http://schemas.openxmlformats.org/officeDocument/2006/relationships/ctrlProp" Target="../ctrlProps/ctrlProp494.xml"/><Relationship Id="rId4" Type="http://schemas.openxmlformats.org/officeDocument/2006/relationships/ctrlProp" Target="../ctrlProps/ctrlProp479.xml"/><Relationship Id="rId9" Type="http://schemas.openxmlformats.org/officeDocument/2006/relationships/ctrlProp" Target="../ctrlProps/ctrlProp484.xml"/><Relationship Id="rId14" Type="http://schemas.openxmlformats.org/officeDocument/2006/relationships/ctrlProp" Target="../ctrlProps/ctrlProp489.xml"/><Relationship Id="rId22" Type="http://schemas.openxmlformats.org/officeDocument/2006/relationships/ctrlProp" Target="../ctrlProps/ctrlProp497.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03.xml"/><Relationship Id="rId13" Type="http://schemas.openxmlformats.org/officeDocument/2006/relationships/ctrlProp" Target="../ctrlProps/ctrlProp508.xml"/><Relationship Id="rId18" Type="http://schemas.openxmlformats.org/officeDocument/2006/relationships/ctrlProp" Target="../ctrlProps/ctrlProp513.xml"/><Relationship Id="rId3" Type="http://schemas.openxmlformats.org/officeDocument/2006/relationships/vmlDrawing" Target="../drawings/vmlDrawing6.vml"/><Relationship Id="rId21" Type="http://schemas.openxmlformats.org/officeDocument/2006/relationships/ctrlProp" Target="../ctrlProps/ctrlProp516.xml"/><Relationship Id="rId7" Type="http://schemas.openxmlformats.org/officeDocument/2006/relationships/ctrlProp" Target="../ctrlProps/ctrlProp502.xml"/><Relationship Id="rId12" Type="http://schemas.openxmlformats.org/officeDocument/2006/relationships/ctrlProp" Target="../ctrlProps/ctrlProp507.xml"/><Relationship Id="rId17" Type="http://schemas.openxmlformats.org/officeDocument/2006/relationships/ctrlProp" Target="../ctrlProps/ctrlProp512.xml"/><Relationship Id="rId2" Type="http://schemas.openxmlformats.org/officeDocument/2006/relationships/drawing" Target="../drawings/drawing7.xml"/><Relationship Id="rId16" Type="http://schemas.openxmlformats.org/officeDocument/2006/relationships/ctrlProp" Target="../ctrlProps/ctrlProp511.xml"/><Relationship Id="rId20" Type="http://schemas.openxmlformats.org/officeDocument/2006/relationships/ctrlProp" Target="../ctrlProps/ctrlProp515.xml"/><Relationship Id="rId1" Type="http://schemas.openxmlformats.org/officeDocument/2006/relationships/printerSettings" Target="../printerSettings/printerSettings15.bin"/><Relationship Id="rId6" Type="http://schemas.openxmlformats.org/officeDocument/2006/relationships/ctrlProp" Target="../ctrlProps/ctrlProp501.xml"/><Relationship Id="rId11" Type="http://schemas.openxmlformats.org/officeDocument/2006/relationships/ctrlProp" Target="../ctrlProps/ctrlProp506.xml"/><Relationship Id="rId5" Type="http://schemas.openxmlformats.org/officeDocument/2006/relationships/ctrlProp" Target="../ctrlProps/ctrlProp500.xml"/><Relationship Id="rId15" Type="http://schemas.openxmlformats.org/officeDocument/2006/relationships/ctrlProp" Target="../ctrlProps/ctrlProp510.xml"/><Relationship Id="rId23" Type="http://schemas.openxmlformats.org/officeDocument/2006/relationships/ctrlProp" Target="../ctrlProps/ctrlProp518.xml"/><Relationship Id="rId10" Type="http://schemas.openxmlformats.org/officeDocument/2006/relationships/ctrlProp" Target="../ctrlProps/ctrlProp505.xml"/><Relationship Id="rId19" Type="http://schemas.openxmlformats.org/officeDocument/2006/relationships/ctrlProp" Target="../ctrlProps/ctrlProp514.xml"/><Relationship Id="rId4" Type="http://schemas.openxmlformats.org/officeDocument/2006/relationships/ctrlProp" Target="../ctrlProps/ctrlProp499.xml"/><Relationship Id="rId9" Type="http://schemas.openxmlformats.org/officeDocument/2006/relationships/ctrlProp" Target="../ctrlProps/ctrlProp504.xml"/><Relationship Id="rId14" Type="http://schemas.openxmlformats.org/officeDocument/2006/relationships/ctrlProp" Target="../ctrlProps/ctrlProp509.xml"/><Relationship Id="rId22" Type="http://schemas.openxmlformats.org/officeDocument/2006/relationships/ctrlProp" Target="../ctrlProps/ctrlProp51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23.xml"/><Relationship Id="rId13" Type="http://schemas.openxmlformats.org/officeDocument/2006/relationships/ctrlProp" Target="../ctrlProps/ctrlProp528.xml"/><Relationship Id="rId18" Type="http://schemas.openxmlformats.org/officeDocument/2006/relationships/ctrlProp" Target="../ctrlProps/ctrlProp533.xml"/><Relationship Id="rId26" Type="http://schemas.openxmlformats.org/officeDocument/2006/relationships/ctrlProp" Target="../ctrlProps/ctrlProp541.xml"/><Relationship Id="rId3" Type="http://schemas.openxmlformats.org/officeDocument/2006/relationships/vmlDrawing" Target="../drawings/vmlDrawing7.vml"/><Relationship Id="rId21" Type="http://schemas.openxmlformats.org/officeDocument/2006/relationships/ctrlProp" Target="../ctrlProps/ctrlProp536.xml"/><Relationship Id="rId7" Type="http://schemas.openxmlformats.org/officeDocument/2006/relationships/ctrlProp" Target="../ctrlProps/ctrlProp522.xml"/><Relationship Id="rId12" Type="http://schemas.openxmlformats.org/officeDocument/2006/relationships/ctrlProp" Target="../ctrlProps/ctrlProp527.xml"/><Relationship Id="rId17" Type="http://schemas.openxmlformats.org/officeDocument/2006/relationships/ctrlProp" Target="../ctrlProps/ctrlProp532.xml"/><Relationship Id="rId25" Type="http://schemas.openxmlformats.org/officeDocument/2006/relationships/ctrlProp" Target="../ctrlProps/ctrlProp540.xml"/><Relationship Id="rId2" Type="http://schemas.openxmlformats.org/officeDocument/2006/relationships/drawing" Target="../drawings/drawing8.xml"/><Relationship Id="rId16" Type="http://schemas.openxmlformats.org/officeDocument/2006/relationships/ctrlProp" Target="../ctrlProps/ctrlProp531.xml"/><Relationship Id="rId20" Type="http://schemas.openxmlformats.org/officeDocument/2006/relationships/ctrlProp" Target="../ctrlProps/ctrlProp535.xml"/><Relationship Id="rId1" Type="http://schemas.openxmlformats.org/officeDocument/2006/relationships/printerSettings" Target="../printerSettings/printerSettings16.bin"/><Relationship Id="rId6" Type="http://schemas.openxmlformats.org/officeDocument/2006/relationships/ctrlProp" Target="../ctrlProps/ctrlProp521.xml"/><Relationship Id="rId11" Type="http://schemas.openxmlformats.org/officeDocument/2006/relationships/ctrlProp" Target="../ctrlProps/ctrlProp526.xml"/><Relationship Id="rId24" Type="http://schemas.openxmlformats.org/officeDocument/2006/relationships/ctrlProp" Target="../ctrlProps/ctrlProp539.xml"/><Relationship Id="rId5" Type="http://schemas.openxmlformats.org/officeDocument/2006/relationships/ctrlProp" Target="../ctrlProps/ctrlProp520.xml"/><Relationship Id="rId15" Type="http://schemas.openxmlformats.org/officeDocument/2006/relationships/ctrlProp" Target="../ctrlProps/ctrlProp530.xml"/><Relationship Id="rId23" Type="http://schemas.openxmlformats.org/officeDocument/2006/relationships/ctrlProp" Target="../ctrlProps/ctrlProp538.xml"/><Relationship Id="rId10" Type="http://schemas.openxmlformats.org/officeDocument/2006/relationships/ctrlProp" Target="../ctrlProps/ctrlProp525.xml"/><Relationship Id="rId19" Type="http://schemas.openxmlformats.org/officeDocument/2006/relationships/ctrlProp" Target="../ctrlProps/ctrlProp534.xml"/><Relationship Id="rId4" Type="http://schemas.openxmlformats.org/officeDocument/2006/relationships/ctrlProp" Target="../ctrlProps/ctrlProp519.xml"/><Relationship Id="rId9" Type="http://schemas.openxmlformats.org/officeDocument/2006/relationships/ctrlProp" Target="../ctrlProps/ctrlProp524.xml"/><Relationship Id="rId14" Type="http://schemas.openxmlformats.org/officeDocument/2006/relationships/ctrlProp" Target="../ctrlProps/ctrlProp529.xml"/><Relationship Id="rId22" Type="http://schemas.openxmlformats.org/officeDocument/2006/relationships/ctrlProp" Target="../ctrlProps/ctrlProp537.xml"/><Relationship Id="rId27" Type="http://schemas.openxmlformats.org/officeDocument/2006/relationships/ctrlProp" Target="../ctrlProps/ctrlProp542.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547.xml"/><Relationship Id="rId13" Type="http://schemas.openxmlformats.org/officeDocument/2006/relationships/ctrlProp" Target="../ctrlProps/ctrlProp552.xml"/><Relationship Id="rId18" Type="http://schemas.openxmlformats.org/officeDocument/2006/relationships/ctrlProp" Target="../ctrlProps/ctrlProp557.xml"/><Relationship Id="rId26" Type="http://schemas.openxmlformats.org/officeDocument/2006/relationships/ctrlProp" Target="../ctrlProps/ctrlProp565.xml"/><Relationship Id="rId3" Type="http://schemas.openxmlformats.org/officeDocument/2006/relationships/vmlDrawing" Target="../drawings/vmlDrawing8.vml"/><Relationship Id="rId21" Type="http://schemas.openxmlformats.org/officeDocument/2006/relationships/ctrlProp" Target="../ctrlProps/ctrlProp560.xml"/><Relationship Id="rId7" Type="http://schemas.openxmlformats.org/officeDocument/2006/relationships/ctrlProp" Target="../ctrlProps/ctrlProp546.xml"/><Relationship Id="rId12" Type="http://schemas.openxmlformats.org/officeDocument/2006/relationships/ctrlProp" Target="../ctrlProps/ctrlProp551.xml"/><Relationship Id="rId17" Type="http://schemas.openxmlformats.org/officeDocument/2006/relationships/ctrlProp" Target="../ctrlProps/ctrlProp556.xml"/><Relationship Id="rId25" Type="http://schemas.openxmlformats.org/officeDocument/2006/relationships/ctrlProp" Target="../ctrlProps/ctrlProp564.xml"/><Relationship Id="rId2" Type="http://schemas.openxmlformats.org/officeDocument/2006/relationships/drawing" Target="../drawings/drawing9.xml"/><Relationship Id="rId16" Type="http://schemas.openxmlformats.org/officeDocument/2006/relationships/ctrlProp" Target="../ctrlProps/ctrlProp555.xml"/><Relationship Id="rId20" Type="http://schemas.openxmlformats.org/officeDocument/2006/relationships/ctrlProp" Target="../ctrlProps/ctrlProp559.xml"/><Relationship Id="rId1" Type="http://schemas.openxmlformats.org/officeDocument/2006/relationships/printerSettings" Target="../printerSettings/printerSettings17.bin"/><Relationship Id="rId6" Type="http://schemas.openxmlformats.org/officeDocument/2006/relationships/ctrlProp" Target="../ctrlProps/ctrlProp545.xml"/><Relationship Id="rId11" Type="http://schemas.openxmlformats.org/officeDocument/2006/relationships/ctrlProp" Target="../ctrlProps/ctrlProp550.xml"/><Relationship Id="rId24" Type="http://schemas.openxmlformats.org/officeDocument/2006/relationships/ctrlProp" Target="../ctrlProps/ctrlProp563.xml"/><Relationship Id="rId5" Type="http://schemas.openxmlformats.org/officeDocument/2006/relationships/ctrlProp" Target="../ctrlProps/ctrlProp544.xml"/><Relationship Id="rId15" Type="http://schemas.openxmlformats.org/officeDocument/2006/relationships/ctrlProp" Target="../ctrlProps/ctrlProp554.xml"/><Relationship Id="rId23" Type="http://schemas.openxmlformats.org/officeDocument/2006/relationships/ctrlProp" Target="../ctrlProps/ctrlProp562.xml"/><Relationship Id="rId10" Type="http://schemas.openxmlformats.org/officeDocument/2006/relationships/ctrlProp" Target="../ctrlProps/ctrlProp549.xml"/><Relationship Id="rId19" Type="http://schemas.openxmlformats.org/officeDocument/2006/relationships/ctrlProp" Target="../ctrlProps/ctrlProp558.xml"/><Relationship Id="rId4" Type="http://schemas.openxmlformats.org/officeDocument/2006/relationships/ctrlProp" Target="../ctrlProps/ctrlProp543.xml"/><Relationship Id="rId9" Type="http://schemas.openxmlformats.org/officeDocument/2006/relationships/ctrlProp" Target="../ctrlProps/ctrlProp548.xml"/><Relationship Id="rId14" Type="http://schemas.openxmlformats.org/officeDocument/2006/relationships/ctrlProp" Target="../ctrlProps/ctrlProp553.xml"/><Relationship Id="rId22" Type="http://schemas.openxmlformats.org/officeDocument/2006/relationships/ctrlProp" Target="../ctrlProps/ctrlProp561.xml"/><Relationship Id="rId27" Type="http://schemas.openxmlformats.org/officeDocument/2006/relationships/ctrlProp" Target="../ctrlProps/ctrlProp566.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71.xml"/><Relationship Id="rId13" Type="http://schemas.openxmlformats.org/officeDocument/2006/relationships/ctrlProp" Target="../ctrlProps/ctrlProp576.xml"/><Relationship Id="rId18" Type="http://schemas.openxmlformats.org/officeDocument/2006/relationships/ctrlProp" Target="../ctrlProps/ctrlProp581.xml"/><Relationship Id="rId3" Type="http://schemas.openxmlformats.org/officeDocument/2006/relationships/vmlDrawing" Target="../drawings/vmlDrawing9.vml"/><Relationship Id="rId7" Type="http://schemas.openxmlformats.org/officeDocument/2006/relationships/ctrlProp" Target="../ctrlProps/ctrlProp570.xml"/><Relationship Id="rId12" Type="http://schemas.openxmlformats.org/officeDocument/2006/relationships/ctrlProp" Target="../ctrlProps/ctrlProp575.xml"/><Relationship Id="rId17" Type="http://schemas.openxmlformats.org/officeDocument/2006/relationships/ctrlProp" Target="../ctrlProps/ctrlProp580.xml"/><Relationship Id="rId2" Type="http://schemas.openxmlformats.org/officeDocument/2006/relationships/drawing" Target="../drawings/drawing10.xml"/><Relationship Id="rId16" Type="http://schemas.openxmlformats.org/officeDocument/2006/relationships/ctrlProp" Target="../ctrlProps/ctrlProp579.xml"/><Relationship Id="rId1" Type="http://schemas.openxmlformats.org/officeDocument/2006/relationships/printerSettings" Target="../printerSettings/printerSettings18.bin"/><Relationship Id="rId6" Type="http://schemas.openxmlformats.org/officeDocument/2006/relationships/ctrlProp" Target="../ctrlProps/ctrlProp569.xml"/><Relationship Id="rId11" Type="http://schemas.openxmlformats.org/officeDocument/2006/relationships/ctrlProp" Target="../ctrlProps/ctrlProp574.xml"/><Relationship Id="rId5" Type="http://schemas.openxmlformats.org/officeDocument/2006/relationships/ctrlProp" Target="../ctrlProps/ctrlProp568.xml"/><Relationship Id="rId15" Type="http://schemas.openxmlformats.org/officeDocument/2006/relationships/ctrlProp" Target="../ctrlProps/ctrlProp578.xml"/><Relationship Id="rId10" Type="http://schemas.openxmlformats.org/officeDocument/2006/relationships/ctrlProp" Target="../ctrlProps/ctrlProp573.xml"/><Relationship Id="rId19" Type="http://schemas.openxmlformats.org/officeDocument/2006/relationships/ctrlProp" Target="../ctrlProps/ctrlProp582.xml"/><Relationship Id="rId4" Type="http://schemas.openxmlformats.org/officeDocument/2006/relationships/ctrlProp" Target="../ctrlProps/ctrlProp567.xml"/><Relationship Id="rId9" Type="http://schemas.openxmlformats.org/officeDocument/2006/relationships/ctrlProp" Target="../ctrlProps/ctrlProp572.xml"/><Relationship Id="rId14" Type="http://schemas.openxmlformats.org/officeDocument/2006/relationships/ctrlProp" Target="../ctrlProps/ctrlProp57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587.xml"/><Relationship Id="rId13" Type="http://schemas.openxmlformats.org/officeDocument/2006/relationships/ctrlProp" Target="../ctrlProps/ctrlProp592.xml"/><Relationship Id="rId18" Type="http://schemas.openxmlformats.org/officeDocument/2006/relationships/ctrlProp" Target="../ctrlProps/ctrlProp597.xml"/><Relationship Id="rId3" Type="http://schemas.openxmlformats.org/officeDocument/2006/relationships/vmlDrawing" Target="../drawings/vmlDrawing10.vml"/><Relationship Id="rId21" Type="http://schemas.openxmlformats.org/officeDocument/2006/relationships/ctrlProp" Target="../ctrlProps/ctrlProp600.xml"/><Relationship Id="rId7" Type="http://schemas.openxmlformats.org/officeDocument/2006/relationships/ctrlProp" Target="../ctrlProps/ctrlProp586.xml"/><Relationship Id="rId12" Type="http://schemas.openxmlformats.org/officeDocument/2006/relationships/ctrlProp" Target="../ctrlProps/ctrlProp591.xml"/><Relationship Id="rId17" Type="http://schemas.openxmlformats.org/officeDocument/2006/relationships/ctrlProp" Target="../ctrlProps/ctrlProp596.xml"/><Relationship Id="rId2" Type="http://schemas.openxmlformats.org/officeDocument/2006/relationships/drawing" Target="../drawings/drawing11.xml"/><Relationship Id="rId16" Type="http://schemas.openxmlformats.org/officeDocument/2006/relationships/ctrlProp" Target="../ctrlProps/ctrlProp595.xml"/><Relationship Id="rId20" Type="http://schemas.openxmlformats.org/officeDocument/2006/relationships/ctrlProp" Target="../ctrlProps/ctrlProp599.xml"/><Relationship Id="rId1" Type="http://schemas.openxmlformats.org/officeDocument/2006/relationships/printerSettings" Target="../printerSettings/printerSettings19.bin"/><Relationship Id="rId6" Type="http://schemas.openxmlformats.org/officeDocument/2006/relationships/ctrlProp" Target="../ctrlProps/ctrlProp585.xml"/><Relationship Id="rId11" Type="http://schemas.openxmlformats.org/officeDocument/2006/relationships/ctrlProp" Target="../ctrlProps/ctrlProp590.xml"/><Relationship Id="rId5" Type="http://schemas.openxmlformats.org/officeDocument/2006/relationships/ctrlProp" Target="../ctrlProps/ctrlProp584.xml"/><Relationship Id="rId15" Type="http://schemas.openxmlformats.org/officeDocument/2006/relationships/ctrlProp" Target="../ctrlProps/ctrlProp594.xml"/><Relationship Id="rId23" Type="http://schemas.openxmlformats.org/officeDocument/2006/relationships/ctrlProp" Target="../ctrlProps/ctrlProp602.xml"/><Relationship Id="rId10" Type="http://schemas.openxmlformats.org/officeDocument/2006/relationships/ctrlProp" Target="../ctrlProps/ctrlProp589.xml"/><Relationship Id="rId19" Type="http://schemas.openxmlformats.org/officeDocument/2006/relationships/ctrlProp" Target="../ctrlProps/ctrlProp598.xml"/><Relationship Id="rId4" Type="http://schemas.openxmlformats.org/officeDocument/2006/relationships/ctrlProp" Target="../ctrlProps/ctrlProp583.xml"/><Relationship Id="rId9" Type="http://schemas.openxmlformats.org/officeDocument/2006/relationships/ctrlProp" Target="../ctrlProps/ctrlProp588.xml"/><Relationship Id="rId14" Type="http://schemas.openxmlformats.org/officeDocument/2006/relationships/ctrlProp" Target="../ctrlProps/ctrlProp593.xml"/><Relationship Id="rId22" Type="http://schemas.openxmlformats.org/officeDocument/2006/relationships/ctrlProp" Target="../ctrlProps/ctrlProp60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20.bin"/><Relationship Id="rId6" Type="http://schemas.openxmlformats.org/officeDocument/2006/relationships/ctrlProp" Target="../ctrlProps/ctrlProp605.xml"/><Relationship Id="rId5" Type="http://schemas.openxmlformats.org/officeDocument/2006/relationships/ctrlProp" Target="../ctrlProps/ctrlProp604.xml"/><Relationship Id="rId4" Type="http://schemas.openxmlformats.org/officeDocument/2006/relationships/ctrlProp" Target="../ctrlProps/ctrlProp60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51"/>
  <sheetViews>
    <sheetView tabSelected="1" zoomScaleNormal="100" zoomScaleSheetLayoutView="100" workbookViewId="0">
      <selection activeCell="A2" sqref="A2:O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K1" s="137">
        <v>23</v>
      </c>
      <c r="M1" s="42" t="s">
        <v>146</v>
      </c>
      <c r="N1" s="42" t="s">
        <v>155</v>
      </c>
      <c r="O1" s="42" t="s">
        <v>156</v>
      </c>
      <c r="P1" s="79" t="s">
        <v>157</v>
      </c>
      <c r="X1" s="137">
        <f>ROW()</f>
        <v>1</v>
      </c>
    </row>
    <row r="2" spans="1:24" ht="18" customHeight="1" x14ac:dyDescent="0.15">
      <c r="A2" s="235" t="str">
        <f>"福祉サービス第三者評価結果報告書【" &amp; I51 &amp; "】"</f>
        <v>福祉サービス第三者評価結果報告書【令和4年度】</v>
      </c>
      <c r="B2" s="235"/>
      <c r="C2" s="235"/>
      <c r="D2" s="235"/>
      <c r="E2" s="235"/>
      <c r="F2" s="235"/>
      <c r="G2" s="235"/>
      <c r="H2" s="235"/>
      <c r="I2" s="235"/>
      <c r="J2" s="235"/>
      <c r="K2" s="235"/>
      <c r="L2" s="235"/>
      <c r="M2" s="235"/>
      <c r="N2" s="235"/>
      <c r="O2" s="235"/>
      <c r="P2" s="43"/>
      <c r="Q2" s="43"/>
      <c r="R2" s="43"/>
      <c r="X2" s="137">
        <f>ROW()</f>
        <v>2</v>
      </c>
    </row>
    <row r="3" spans="1:24" ht="14.25" x14ac:dyDescent="0.15">
      <c r="J3" s="44"/>
      <c r="K3" s="45" t="s">
        <v>24</v>
      </c>
      <c r="L3" s="44"/>
      <c r="M3" s="45" t="s">
        <v>25</v>
      </c>
      <c r="N3" s="44"/>
      <c r="O3" s="45" t="s">
        <v>26</v>
      </c>
      <c r="Q3" s="43"/>
      <c r="R3" s="43"/>
      <c r="X3" s="137">
        <f>ROW()</f>
        <v>3</v>
      </c>
    </row>
    <row r="4" spans="1:24" ht="8.25" customHeight="1" x14ac:dyDescent="0.15">
      <c r="X4" s="137">
        <f>ROW()</f>
        <v>4</v>
      </c>
    </row>
    <row r="5" spans="1:24" x14ac:dyDescent="0.15">
      <c r="A5" t="s">
        <v>27</v>
      </c>
      <c r="X5" s="137">
        <f>ROW()</f>
        <v>5</v>
      </c>
    </row>
    <row r="6" spans="1:24" x14ac:dyDescent="0.15">
      <c r="A6" t="s">
        <v>122</v>
      </c>
      <c r="X6" s="137">
        <f>ROW()</f>
        <v>6</v>
      </c>
    </row>
    <row r="7" spans="1:24" ht="10.5" customHeight="1" x14ac:dyDescent="0.15">
      <c r="X7" s="137">
        <f>ROW()</f>
        <v>7</v>
      </c>
    </row>
    <row r="8" spans="1:24" ht="12" customHeight="1" x14ac:dyDescent="0.15">
      <c r="D8" s="236" t="s">
        <v>111</v>
      </c>
      <c r="E8" s="237"/>
      <c r="F8" s="238"/>
      <c r="G8" s="238"/>
      <c r="H8" s="238"/>
      <c r="I8" s="46"/>
      <c r="J8" s="46"/>
      <c r="K8" s="46"/>
      <c r="L8" s="46"/>
      <c r="M8" s="46"/>
      <c r="N8" s="46"/>
      <c r="O8" s="47"/>
      <c r="X8" s="137">
        <f>ROW()</f>
        <v>8</v>
      </c>
    </row>
    <row r="9" spans="1:24" ht="33" customHeight="1" x14ac:dyDescent="0.15">
      <c r="B9" s="48"/>
      <c r="C9" s="48"/>
      <c r="D9" s="236" t="s">
        <v>112</v>
      </c>
      <c r="E9" s="237"/>
      <c r="F9" s="232"/>
      <c r="G9" s="239"/>
      <c r="H9" s="239"/>
      <c r="I9" s="239"/>
      <c r="J9" s="239"/>
      <c r="K9" s="239"/>
      <c r="L9" s="239"/>
      <c r="M9" s="239"/>
      <c r="N9" s="239"/>
      <c r="O9" s="239"/>
      <c r="X9" s="137">
        <f>ROW()</f>
        <v>9</v>
      </c>
    </row>
    <row r="10" spans="1:24" ht="52.5" customHeight="1" x14ac:dyDescent="0.15">
      <c r="B10" s="48"/>
      <c r="C10" s="48"/>
      <c r="D10" s="48"/>
      <c r="E10" s="48" t="s">
        <v>123</v>
      </c>
      <c r="F10" s="230"/>
      <c r="G10" s="230"/>
      <c r="H10" s="230"/>
      <c r="I10" s="230"/>
      <c r="J10" s="230"/>
      <c r="K10" s="230"/>
      <c r="L10" s="230"/>
      <c r="M10" s="230"/>
      <c r="N10" s="230"/>
      <c r="O10" s="230"/>
      <c r="X10" s="137">
        <f>ROW()</f>
        <v>10</v>
      </c>
    </row>
    <row r="11" spans="1:24" ht="18" customHeight="1" x14ac:dyDescent="0.15">
      <c r="A11" s="48"/>
      <c r="E11" s="48" t="s">
        <v>113</v>
      </c>
      <c r="G11" s="49"/>
      <c r="H11" s="50"/>
      <c r="I11" s="51"/>
      <c r="J11" s="52" t="s">
        <v>29</v>
      </c>
      <c r="K11" s="53"/>
      <c r="L11" s="54" t="s">
        <v>124</v>
      </c>
      <c r="M11" s="231"/>
      <c r="N11" s="232"/>
      <c r="O11" s="55"/>
    </row>
    <row r="12" spans="1:24" ht="16.5" customHeight="1" x14ac:dyDescent="0.15">
      <c r="B12" s="48"/>
      <c r="C12" s="48"/>
      <c r="D12" s="48"/>
      <c r="E12" s="48" t="s">
        <v>114</v>
      </c>
      <c r="F12" s="233"/>
      <c r="G12" s="233"/>
      <c r="H12" s="233"/>
      <c r="I12" s="233"/>
      <c r="J12" s="233"/>
      <c r="K12" s="233"/>
      <c r="L12" s="233"/>
      <c r="M12" s="233"/>
      <c r="N12" s="233"/>
      <c r="O12" s="234"/>
    </row>
    <row r="13" spans="1:24" ht="13.5" customHeight="1" x14ac:dyDescent="0.15">
      <c r="E13" s="48" t="s">
        <v>125</v>
      </c>
      <c r="F13" s="189"/>
      <c r="G13" s="189"/>
      <c r="H13" s="189"/>
      <c r="I13" s="189"/>
      <c r="J13" s="189"/>
      <c r="K13" s="189"/>
      <c r="L13" s="189"/>
      <c r="M13" s="189"/>
      <c r="N13" s="189"/>
      <c r="O13" s="56" t="s">
        <v>30</v>
      </c>
    </row>
    <row r="14" spans="1:24" ht="18" customHeight="1" x14ac:dyDescent="0.15">
      <c r="A14" s="57" t="s">
        <v>126</v>
      </c>
    </row>
    <row r="15" spans="1:24" ht="13.5" customHeight="1" x14ac:dyDescent="0.15"/>
    <row r="16" spans="1:24" ht="13.5" customHeight="1" x14ac:dyDescent="0.15">
      <c r="A16" s="218" t="s">
        <v>31</v>
      </c>
      <c r="B16" s="221" t="s">
        <v>32</v>
      </c>
      <c r="C16" s="222"/>
      <c r="D16" s="222"/>
      <c r="E16" s="222"/>
      <c r="F16" s="222"/>
      <c r="G16" s="222"/>
      <c r="H16" s="223"/>
      <c r="I16" s="58" t="s">
        <v>33</v>
      </c>
      <c r="J16" s="221" t="s">
        <v>34</v>
      </c>
      <c r="K16" s="222"/>
      <c r="L16" s="222"/>
      <c r="M16" s="222"/>
      <c r="N16" s="222"/>
      <c r="O16" s="223"/>
      <c r="P16" s="2"/>
      <c r="Q16" s="2"/>
      <c r="R16" s="2"/>
      <c r="S16" s="2"/>
      <c r="T16" s="2"/>
      <c r="U16" s="2"/>
      <c r="V16" s="2"/>
    </row>
    <row r="17" spans="1:22" ht="18" customHeight="1" x14ac:dyDescent="0.15">
      <c r="A17" s="219"/>
      <c r="B17" s="59" t="s">
        <v>35</v>
      </c>
      <c r="C17" s="203"/>
      <c r="D17" s="224"/>
      <c r="E17" s="224"/>
      <c r="F17" s="224"/>
      <c r="G17" s="224"/>
      <c r="H17" s="225"/>
      <c r="I17" s="145" t="str">
        <f t="shared" ref="I17:I22" si="0">IF(S17,"福祉","") &amp;IF(AND(S17,T17),"、","") &amp;IF(T17,"経営","")</f>
        <v/>
      </c>
      <c r="J17" s="226"/>
      <c r="K17" s="227"/>
      <c r="L17" s="228"/>
      <c r="M17" s="228"/>
      <c r="N17" s="228"/>
      <c r="O17" s="229"/>
      <c r="P17" s="2"/>
      <c r="Q17" s="2"/>
      <c r="R17" s="2"/>
      <c r="S17" s="60" t="b">
        <v>0</v>
      </c>
      <c r="T17" s="60" t="b">
        <v>0</v>
      </c>
      <c r="U17" s="2"/>
      <c r="V17" s="2"/>
    </row>
    <row r="18" spans="1:22" ht="18" customHeight="1" x14ac:dyDescent="0.15">
      <c r="A18" s="219"/>
      <c r="B18" s="59" t="s">
        <v>36</v>
      </c>
      <c r="C18" s="203"/>
      <c r="D18" s="224"/>
      <c r="E18" s="224"/>
      <c r="F18" s="224"/>
      <c r="G18" s="224"/>
      <c r="H18" s="224"/>
      <c r="I18" s="145" t="str">
        <f t="shared" si="0"/>
        <v/>
      </c>
      <c r="J18" s="226"/>
      <c r="K18" s="227"/>
      <c r="L18" s="228"/>
      <c r="M18" s="228"/>
      <c r="N18" s="228"/>
      <c r="O18" s="229"/>
      <c r="P18" s="2"/>
      <c r="Q18" s="2"/>
      <c r="R18" s="2"/>
      <c r="S18" s="60" t="b">
        <v>0</v>
      </c>
      <c r="T18" s="60" t="b">
        <v>0</v>
      </c>
      <c r="U18" s="2"/>
      <c r="V18" s="2"/>
    </row>
    <row r="19" spans="1:22" ht="18" customHeight="1" x14ac:dyDescent="0.15">
      <c r="A19" s="219"/>
      <c r="B19" s="59" t="s">
        <v>37</v>
      </c>
      <c r="C19" s="203"/>
      <c r="D19" s="224"/>
      <c r="E19" s="224"/>
      <c r="F19" s="224"/>
      <c r="G19" s="224"/>
      <c r="H19" s="224"/>
      <c r="I19" s="145" t="str">
        <f t="shared" si="0"/>
        <v/>
      </c>
      <c r="J19" s="226"/>
      <c r="K19" s="227"/>
      <c r="L19" s="228"/>
      <c r="M19" s="228"/>
      <c r="N19" s="228"/>
      <c r="O19" s="229"/>
      <c r="P19" s="2"/>
      <c r="Q19" s="2"/>
      <c r="R19" s="2"/>
      <c r="S19" s="60" t="b">
        <v>0</v>
      </c>
      <c r="T19" s="60" t="b">
        <v>0</v>
      </c>
      <c r="U19" s="2"/>
      <c r="V19" s="2"/>
    </row>
    <row r="20" spans="1:22" ht="18" customHeight="1" x14ac:dyDescent="0.15">
      <c r="A20" s="219"/>
      <c r="B20" s="59" t="s">
        <v>56</v>
      </c>
      <c r="C20" s="203"/>
      <c r="D20" s="224"/>
      <c r="E20" s="224"/>
      <c r="F20" s="224"/>
      <c r="G20" s="224"/>
      <c r="H20" s="224"/>
      <c r="I20" s="145" t="str">
        <f t="shared" si="0"/>
        <v/>
      </c>
      <c r="J20" s="226"/>
      <c r="K20" s="227"/>
      <c r="L20" s="228"/>
      <c r="M20" s="228"/>
      <c r="N20" s="228"/>
      <c r="O20" s="229"/>
      <c r="P20" s="2"/>
      <c r="Q20" s="2"/>
      <c r="R20" s="2"/>
      <c r="S20" s="60" t="b">
        <v>0</v>
      </c>
      <c r="T20" s="60" t="b">
        <v>0</v>
      </c>
      <c r="U20" s="2"/>
      <c r="V20" s="2"/>
    </row>
    <row r="21" spans="1:22" ht="18" customHeight="1" x14ac:dyDescent="0.15">
      <c r="A21" s="219"/>
      <c r="B21" s="59" t="s">
        <v>127</v>
      </c>
      <c r="C21" s="203"/>
      <c r="D21" s="224"/>
      <c r="E21" s="224"/>
      <c r="F21" s="224"/>
      <c r="G21" s="224"/>
      <c r="H21" s="224"/>
      <c r="I21" s="145" t="str">
        <f t="shared" si="0"/>
        <v/>
      </c>
      <c r="J21" s="226"/>
      <c r="K21" s="227"/>
      <c r="L21" s="228"/>
      <c r="M21" s="228"/>
      <c r="N21" s="228"/>
      <c r="O21" s="229"/>
      <c r="P21" s="2"/>
      <c r="Q21" s="2"/>
      <c r="R21" s="2"/>
      <c r="S21" s="60" t="b">
        <v>0</v>
      </c>
      <c r="T21" s="60" t="b">
        <v>0</v>
      </c>
      <c r="U21" s="2"/>
      <c r="V21" s="2"/>
    </row>
    <row r="22" spans="1:22" ht="18" customHeight="1" x14ac:dyDescent="0.15">
      <c r="A22" s="220"/>
      <c r="B22" s="59" t="s">
        <v>57</v>
      </c>
      <c r="C22" s="203"/>
      <c r="D22" s="224"/>
      <c r="E22" s="224"/>
      <c r="F22" s="224"/>
      <c r="G22" s="224"/>
      <c r="H22" s="224"/>
      <c r="I22" s="145" t="str">
        <f t="shared" si="0"/>
        <v/>
      </c>
      <c r="J22" s="226"/>
      <c r="K22" s="227"/>
      <c r="L22" s="228"/>
      <c r="M22" s="228"/>
      <c r="N22" s="228"/>
      <c r="O22" s="229"/>
      <c r="P22" s="2"/>
      <c r="Q22" s="2"/>
      <c r="R22" s="2"/>
      <c r="S22" s="60" t="b">
        <v>0</v>
      </c>
      <c r="T22" s="60" t="b">
        <v>0</v>
      </c>
      <c r="U22" s="2"/>
      <c r="V22" s="2"/>
    </row>
    <row r="23" spans="1:22" ht="36" customHeight="1" x14ac:dyDescent="0.15">
      <c r="A23" s="190" t="s">
        <v>128</v>
      </c>
      <c r="B23" s="206" t="s">
        <v>154</v>
      </c>
      <c r="C23" s="207"/>
      <c r="D23" s="207"/>
      <c r="E23" s="207"/>
      <c r="F23" s="207"/>
      <c r="G23" s="207"/>
      <c r="H23" s="207"/>
      <c r="I23" s="207"/>
      <c r="J23" s="208" t="str">
        <f>IF(M31="","指定番号を入力してください","")</f>
        <v>指定番号を入力してください</v>
      </c>
      <c r="K23" s="207"/>
      <c r="L23" s="207"/>
      <c r="M23" s="207"/>
      <c r="N23" s="207"/>
      <c r="O23" s="209"/>
      <c r="P23" s="2"/>
      <c r="Q23" s="2"/>
      <c r="R23" s="2"/>
      <c r="S23" s="135" t="b">
        <v>0</v>
      </c>
      <c r="T23" s="135" t="b">
        <v>1</v>
      </c>
      <c r="U23" s="2"/>
      <c r="V23" s="2"/>
    </row>
    <row r="24" spans="1:22" ht="18" customHeight="1" x14ac:dyDescent="0.15">
      <c r="A24" s="191"/>
      <c r="B24" s="134"/>
      <c r="C24" s="210" t="s">
        <v>147</v>
      </c>
      <c r="D24" s="210"/>
      <c r="E24" s="210"/>
      <c r="F24" s="210"/>
      <c r="G24" s="210"/>
      <c r="H24" s="210"/>
      <c r="I24" s="210"/>
      <c r="J24" s="210"/>
      <c r="K24" s="210"/>
      <c r="L24" s="210"/>
      <c r="M24" s="210"/>
      <c r="N24" s="210"/>
      <c r="O24" s="211"/>
      <c r="P24" s="2"/>
      <c r="Q24" s="2"/>
      <c r="R24" s="2"/>
      <c r="S24" s="135" t="b">
        <v>0</v>
      </c>
      <c r="T24" s="133">
        <v>337</v>
      </c>
      <c r="U24" s="2"/>
      <c r="V24" s="2"/>
    </row>
    <row r="25" spans="1:22" ht="18" customHeight="1" x14ac:dyDescent="0.15">
      <c r="A25" s="191"/>
      <c r="B25" s="167"/>
      <c r="C25" s="210" t="s">
        <v>148</v>
      </c>
      <c r="D25" s="210"/>
      <c r="E25" s="210"/>
      <c r="F25" s="210"/>
      <c r="G25" s="210"/>
      <c r="H25" s="210"/>
      <c r="I25" s="210"/>
      <c r="J25" s="210"/>
      <c r="K25" s="210"/>
      <c r="L25" s="210"/>
      <c r="M25" s="210"/>
      <c r="N25" s="210"/>
      <c r="O25" s="211"/>
      <c r="P25" s="2"/>
      <c r="Q25" s="2"/>
      <c r="R25" s="2"/>
      <c r="S25" s="135" t="b">
        <v>0</v>
      </c>
      <c r="T25" s="133">
        <v>338</v>
      </c>
      <c r="U25" s="2"/>
      <c r="V25" s="2"/>
    </row>
    <row r="26" spans="1:22" ht="18" customHeight="1" x14ac:dyDescent="0.15">
      <c r="A26" s="191"/>
      <c r="B26" s="167"/>
      <c r="C26" s="210" t="s">
        <v>149</v>
      </c>
      <c r="D26" s="210"/>
      <c r="E26" s="210"/>
      <c r="F26" s="210"/>
      <c r="G26" s="210"/>
      <c r="H26" s="210"/>
      <c r="I26" s="210"/>
      <c r="J26" s="210"/>
      <c r="K26" s="210"/>
      <c r="L26" s="210"/>
      <c r="M26" s="210"/>
      <c r="N26" s="210"/>
      <c r="O26" s="211"/>
      <c r="P26" s="2"/>
      <c r="Q26" s="2"/>
      <c r="R26" s="2"/>
      <c r="S26" s="135" t="b">
        <v>0</v>
      </c>
      <c r="T26" s="133">
        <v>339</v>
      </c>
      <c r="U26" s="2"/>
      <c r="V26" s="2"/>
    </row>
    <row r="27" spans="1:22" ht="18" customHeight="1" x14ac:dyDescent="0.15">
      <c r="A27" s="191"/>
      <c r="B27" s="167"/>
      <c r="C27" s="210" t="s">
        <v>150</v>
      </c>
      <c r="D27" s="210"/>
      <c r="E27" s="210"/>
      <c r="F27" s="210"/>
      <c r="G27" s="210"/>
      <c r="H27" s="210"/>
      <c r="I27" s="210"/>
      <c r="J27" s="210"/>
      <c r="K27" s="210"/>
      <c r="L27" s="210"/>
      <c r="M27" s="210"/>
      <c r="N27" s="210"/>
      <c r="O27" s="211"/>
      <c r="P27" s="2"/>
      <c r="Q27" s="2"/>
      <c r="R27" s="2"/>
      <c r="S27" s="135" t="b">
        <v>0</v>
      </c>
      <c r="T27" s="133">
        <v>433</v>
      </c>
      <c r="U27" s="2"/>
      <c r="V27" s="2"/>
    </row>
    <row r="28" spans="1:22" ht="18" customHeight="1" x14ac:dyDescent="0.15">
      <c r="A28" s="191"/>
      <c r="B28" s="167"/>
      <c r="C28" s="210" t="s">
        <v>151</v>
      </c>
      <c r="D28" s="210"/>
      <c r="E28" s="210"/>
      <c r="F28" s="210"/>
      <c r="G28" s="210"/>
      <c r="H28" s="210"/>
      <c r="I28" s="210"/>
      <c r="J28" s="210"/>
      <c r="K28" s="210"/>
      <c r="L28" s="210"/>
      <c r="M28" s="210"/>
      <c r="N28" s="210"/>
      <c r="O28" s="211"/>
      <c r="P28" s="2"/>
      <c r="Q28" s="2"/>
      <c r="R28" s="2"/>
      <c r="S28" s="135" t="b">
        <v>0</v>
      </c>
      <c r="T28" s="133">
        <v>340</v>
      </c>
      <c r="U28" s="2"/>
      <c r="V28" s="2"/>
    </row>
    <row r="29" spans="1:22" ht="18" customHeight="1" x14ac:dyDescent="0.15">
      <c r="A29" s="191"/>
      <c r="B29" s="167"/>
      <c r="C29" s="210" t="s">
        <v>152</v>
      </c>
      <c r="D29" s="210"/>
      <c r="E29" s="210"/>
      <c r="F29" s="210"/>
      <c r="G29" s="210"/>
      <c r="H29" s="210"/>
      <c r="I29" s="210"/>
      <c r="J29" s="210"/>
      <c r="K29" s="210"/>
      <c r="L29" s="210"/>
      <c r="M29" s="210"/>
      <c r="N29" s="210"/>
      <c r="O29" s="211"/>
      <c r="P29" s="2"/>
      <c r="Q29" s="2"/>
      <c r="R29" s="2"/>
      <c r="S29" s="135" t="b">
        <v>0</v>
      </c>
      <c r="T29" s="133">
        <v>341</v>
      </c>
      <c r="U29" s="2"/>
      <c r="V29" s="2"/>
    </row>
    <row r="30" spans="1:22" ht="18" customHeight="1" x14ac:dyDescent="0.15">
      <c r="A30" s="192"/>
      <c r="B30" s="167"/>
      <c r="C30" s="210" t="s">
        <v>153</v>
      </c>
      <c r="D30" s="210"/>
      <c r="E30" s="210"/>
      <c r="F30" s="210"/>
      <c r="G30" s="210"/>
      <c r="H30" s="210"/>
      <c r="I30" s="210"/>
      <c r="J30" s="210"/>
      <c r="K30" s="210"/>
      <c r="L30" s="210"/>
      <c r="M30" s="210"/>
      <c r="N30" s="210"/>
      <c r="O30" s="211"/>
      <c r="P30" s="2"/>
      <c r="Q30" s="2"/>
      <c r="R30" s="2"/>
      <c r="S30" s="135" t="b">
        <v>0</v>
      </c>
      <c r="T30" s="133">
        <v>342</v>
      </c>
      <c r="U30" s="2"/>
      <c r="V30" s="2"/>
    </row>
    <row r="31" spans="1:22" ht="45" customHeight="1" x14ac:dyDescent="0.15">
      <c r="A31" s="165" t="s">
        <v>38</v>
      </c>
      <c r="B31" s="216"/>
      <c r="C31" s="217"/>
      <c r="D31" s="217"/>
      <c r="E31" s="217"/>
      <c r="F31" s="217"/>
      <c r="G31" s="217"/>
      <c r="H31" s="217"/>
      <c r="I31" s="217"/>
      <c r="J31" s="217"/>
      <c r="K31" s="212" t="s">
        <v>145</v>
      </c>
      <c r="L31" s="211"/>
      <c r="M31" s="213"/>
      <c r="N31" s="214"/>
      <c r="O31" s="215"/>
      <c r="P31" s="2"/>
      <c r="Q31" s="2"/>
      <c r="R31" s="2"/>
      <c r="S31" s="135"/>
      <c r="T31" s="2"/>
      <c r="U31" s="2"/>
      <c r="V31" s="2"/>
    </row>
    <row r="32" spans="1:22" ht="18" customHeight="1" x14ac:dyDescent="0.15">
      <c r="A32" s="190" t="s">
        <v>39</v>
      </c>
      <c r="B32" s="193" t="s">
        <v>40</v>
      </c>
      <c r="C32" s="194"/>
      <c r="D32" s="195"/>
      <c r="E32" s="196"/>
      <c r="F32" s="197"/>
      <c r="G32" s="61"/>
      <c r="H32" s="61"/>
      <c r="I32" s="61"/>
      <c r="J32" s="61"/>
      <c r="K32" s="61"/>
      <c r="L32" s="61"/>
      <c r="M32" s="61"/>
      <c r="N32" s="61"/>
      <c r="O32" s="166"/>
      <c r="P32" s="2"/>
      <c r="Q32" s="2"/>
      <c r="R32" s="2"/>
      <c r="S32" s="2"/>
      <c r="T32" s="2"/>
      <c r="U32" s="2"/>
      <c r="V32" s="2"/>
    </row>
    <row r="33" spans="1:24" s="64" customFormat="1" ht="18" customHeight="1" x14ac:dyDescent="0.15">
      <c r="A33" s="191"/>
      <c r="B33" s="193" t="s">
        <v>28</v>
      </c>
      <c r="C33" s="194"/>
      <c r="D33" s="195"/>
      <c r="E33" s="198"/>
      <c r="F33" s="198"/>
      <c r="G33" s="198"/>
      <c r="H33" s="198"/>
      <c r="I33" s="198"/>
      <c r="J33" s="198"/>
      <c r="K33" s="198"/>
      <c r="L33" s="198"/>
      <c r="M33" s="198"/>
      <c r="N33" s="198"/>
      <c r="O33" s="199"/>
      <c r="P33" s="62"/>
      <c r="Q33" s="2"/>
      <c r="R33" s="63"/>
      <c r="S33" s="63"/>
      <c r="T33" s="63"/>
      <c r="U33" s="63"/>
      <c r="V33" s="63"/>
      <c r="W33" s="63"/>
      <c r="X33" s="63"/>
    </row>
    <row r="34" spans="1:24" ht="18" customHeight="1" x14ac:dyDescent="0.15">
      <c r="A34" s="192"/>
      <c r="B34" s="193" t="s">
        <v>41</v>
      </c>
      <c r="C34" s="194"/>
      <c r="D34" s="200"/>
      <c r="E34" s="201"/>
      <c r="F34" s="201"/>
      <c r="G34" s="202"/>
      <c r="H34" s="65"/>
      <c r="I34" s="65"/>
      <c r="J34" s="65"/>
      <c r="K34" s="65"/>
      <c r="L34" s="65"/>
      <c r="M34" s="65"/>
      <c r="N34" s="65"/>
      <c r="O34" s="66"/>
      <c r="P34" s="2"/>
      <c r="Q34" s="2"/>
      <c r="R34" s="2"/>
      <c r="S34" s="2"/>
      <c r="T34" s="2"/>
      <c r="U34" s="2"/>
      <c r="V34" s="2"/>
    </row>
    <row r="35" spans="1:24" ht="18" customHeight="1" x14ac:dyDescent="0.15">
      <c r="A35" s="67" t="s">
        <v>42</v>
      </c>
      <c r="B35" s="203"/>
      <c r="C35" s="204"/>
      <c r="D35" s="204"/>
      <c r="E35" s="204"/>
      <c r="F35" s="204"/>
      <c r="G35" s="204"/>
      <c r="H35" s="204"/>
      <c r="I35" s="204"/>
      <c r="J35" s="204"/>
      <c r="K35" s="204"/>
      <c r="L35" s="204"/>
      <c r="M35" s="204"/>
      <c r="N35" s="204"/>
      <c r="O35" s="205"/>
      <c r="P35" s="2"/>
      <c r="Q35" s="2"/>
      <c r="R35" s="2"/>
      <c r="S35" s="2"/>
      <c r="T35" s="2"/>
      <c r="U35" s="2"/>
      <c r="V35" s="2"/>
    </row>
    <row r="36" spans="1:24" ht="18" customHeight="1" x14ac:dyDescent="0.15">
      <c r="A36" s="68" t="s">
        <v>129</v>
      </c>
      <c r="B36" s="180"/>
      <c r="C36" s="181"/>
      <c r="D36" s="59" t="s">
        <v>24</v>
      </c>
      <c r="E36" s="69"/>
      <c r="F36" s="59" t="s">
        <v>25</v>
      </c>
      <c r="G36" s="69"/>
      <c r="H36" s="70" t="s">
        <v>43</v>
      </c>
      <c r="I36" s="182" t="str">
        <f>IF(B36="","契約日を入力してください。",IF(E36="","契約日を入力してください。",IF(G36="","契約日を入力してください。","")))</f>
        <v>契約日を入力してください。</v>
      </c>
      <c r="J36" s="183"/>
      <c r="K36" s="183"/>
      <c r="L36" s="183"/>
      <c r="M36" s="183"/>
      <c r="N36" s="183"/>
      <c r="O36" s="184"/>
      <c r="P36" s="71"/>
      <c r="Q36" s="2"/>
      <c r="R36" s="2"/>
      <c r="S36" s="2"/>
      <c r="T36" s="2"/>
      <c r="U36" s="2"/>
      <c r="V36" s="2"/>
    </row>
    <row r="37" spans="1:24" ht="18" customHeight="1" x14ac:dyDescent="0.15">
      <c r="A37" s="68" t="s">
        <v>44</v>
      </c>
      <c r="B37" s="180"/>
      <c r="C37" s="181"/>
      <c r="D37" s="59" t="s">
        <v>24</v>
      </c>
      <c r="E37" s="69"/>
      <c r="F37" s="59" t="s">
        <v>25</v>
      </c>
      <c r="G37" s="69"/>
      <c r="H37" s="70" t="s">
        <v>43</v>
      </c>
      <c r="I37" s="182" t="str">
        <f>IF(B37="","利用者調査票配付日（実施日）を入力してください。",IF(E37="","利用者調査票配付日（実施日）を入力してください。",IF(G37="","利用者調査票配付日（実施日）を入力してください。",IF(DATE(B36,E36,G36)&gt;DATE(B37,E37,G37),"契約日より前になっています。",""))))</f>
        <v>利用者調査票配付日（実施日）を入力してください。</v>
      </c>
      <c r="J37" s="183"/>
      <c r="K37" s="183"/>
      <c r="L37" s="183"/>
      <c r="M37" s="183"/>
      <c r="N37" s="183"/>
      <c r="O37" s="184"/>
      <c r="P37" s="71"/>
      <c r="Q37" s="2"/>
      <c r="R37" s="2"/>
      <c r="S37" s="2"/>
      <c r="T37" s="2"/>
      <c r="U37" s="2"/>
      <c r="V37" s="2"/>
    </row>
    <row r="38" spans="1:24" ht="18" customHeight="1" x14ac:dyDescent="0.15">
      <c r="A38" s="68" t="s">
        <v>45</v>
      </c>
      <c r="B38" s="180"/>
      <c r="C38" s="181"/>
      <c r="D38" s="59" t="s">
        <v>24</v>
      </c>
      <c r="E38" s="69"/>
      <c r="F38" s="59" t="s">
        <v>25</v>
      </c>
      <c r="G38" s="69"/>
      <c r="H38" s="70" t="s">
        <v>43</v>
      </c>
      <c r="I38" s="182" t="str">
        <f>IF(B38="","利用者調査結果報告日を入力してください。",IF(E38="","利用者調査結果報告日を入力してください。",IF(G38="","利用者調査結果報告日を入力してください。",IF(DATE(B37,E37,G37)&gt;DATE(B38,E38,G38),"利用者調査票配付日より前になっています。",IF(G41&lt;&gt;"",IF(DATE(B38,E38,G38)&gt;=DATE(B41,E41,G41),"訪問調査日より前になっていません。",""),"")))))</f>
        <v>利用者調査結果報告日を入力してください。</v>
      </c>
      <c r="J38" s="183"/>
      <c r="K38" s="183"/>
      <c r="L38" s="183"/>
      <c r="M38" s="183"/>
      <c r="N38" s="183"/>
      <c r="O38" s="184"/>
      <c r="P38" s="71"/>
      <c r="Q38" s="71"/>
      <c r="R38" s="2"/>
      <c r="S38" s="2"/>
      <c r="T38" s="2"/>
      <c r="U38" s="2"/>
      <c r="V38" s="2"/>
    </row>
    <row r="39" spans="1:24" ht="18" customHeight="1" x14ac:dyDescent="0.15">
      <c r="A39" s="68" t="s">
        <v>46</v>
      </c>
      <c r="B39" s="180"/>
      <c r="C39" s="181"/>
      <c r="D39" s="72" t="s">
        <v>47</v>
      </c>
      <c r="E39" s="69"/>
      <c r="F39" s="72" t="s">
        <v>48</v>
      </c>
      <c r="G39" s="69"/>
      <c r="H39" s="73" t="s">
        <v>49</v>
      </c>
      <c r="I39" s="182" t="str">
        <f>IF(B39="","自己評価の調査票配付日を入力してください。",IF(E39="","自己評価の調査票配付日を入力してください。",IF(G39="","自己評価の調査票配付日を入力してください。",IF(DATE(B36,E36,G36)&gt;DATE(B39,E39,G39),"契約日より前になっています。",""))))</f>
        <v>自己評価の調査票配付日を入力してください。</v>
      </c>
      <c r="J39" s="183"/>
      <c r="K39" s="183"/>
      <c r="L39" s="183"/>
      <c r="M39" s="183"/>
      <c r="N39" s="183"/>
      <c r="O39" s="184"/>
      <c r="P39" s="71"/>
      <c r="Q39" s="71"/>
      <c r="R39" s="2"/>
      <c r="S39" s="2"/>
      <c r="T39" s="2"/>
      <c r="U39" s="2"/>
      <c r="V39" s="2"/>
    </row>
    <row r="40" spans="1:24" ht="18" customHeight="1" x14ac:dyDescent="0.15">
      <c r="A40" s="68" t="s">
        <v>50</v>
      </c>
      <c r="B40" s="180"/>
      <c r="C40" s="181"/>
      <c r="D40" s="59" t="s">
        <v>24</v>
      </c>
      <c r="E40" s="69"/>
      <c r="F40" s="59" t="s">
        <v>25</v>
      </c>
      <c r="G40" s="69"/>
      <c r="H40" s="70" t="s">
        <v>43</v>
      </c>
      <c r="I40" s="182" t="str">
        <f>IF(B40="","自己評価結果報告日を入力してください。",IF(E40="","自己評価結果報告日を入力してください。",IF(G40="","自己評価結果報告日を入力してください。",IF(DATE(B39,E39,G39)&gt;=DATE(B40,E40,G40),"自己評価の調査票配付日より後になっていません。",IF(G41&lt;&gt;"",IF(DATE(B40,E40,G40)&gt;=DATE(B41,E41,G41),"訪問調査日より前になっていません。",""),"")))))</f>
        <v>自己評価結果報告日を入力してください。</v>
      </c>
      <c r="J40" s="183"/>
      <c r="K40" s="183"/>
      <c r="L40" s="183"/>
      <c r="M40" s="183"/>
      <c r="N40" s="183"/>
      <c r="O40" s="184"/>
      <c r="P40" s="71"/>
      <c r="Q40" s="2"/>
      <c r="R40" s="2"/>
      <c r="S40" s="2"/>
      <c r="T40" s="2"/>
      <c r="U40" s="2"/>
      <c r="V40" s="2"/>
    </row>
    <row r="41" spans="1:24" ht="18" customHeight="1" x14ac:dyDescent="0.15">
      <c r="A41" s="68" t="s">
        <v>130</v>
      </c>
      <c r="B41" s="180"/>
      <c r="C41" s="181"/>
      <c r="D41" s="59" t="s">
        <v>24</v>
      </c>
      <c r="E41" s="69"/>
      <c r="F41" s="59" t="s">
        <v>25</v>
      </c>
      <c r="G41" s="69"/>
      <c r="H41" s="70" t="s">
        <v>43</v>
      </c>
      <c r="I41" s="182" t="str">
        <f>IF(B41="","訪問調査日を入力してください。",IF(E41="","訪問調査日を入力してください。",IF(G41="","訪問調査日を入力してください。","")))</f>
        <v>訪問調査日を入力してください。</v>
      </c>
      <c r="J41" s="183"/>
      <c r="K41" s="183"/>
      <c r="L41" s="183"/>
      <c r="M41" s="183"/>
      <c r="N41" s="183"/>
      <c r="O41" s="184"/>
      <c r="P41" s="71"/>
      <c r="Q41" s="2"/>
      <c r="R41" s="2"/>
      <c r="S41" s="2"/>
      <c r="T41" s="2"/>
      <c r="U41" s="2"/>
      <c r="V41" s="2"/>
    </row>
    <row r="42" spans="1:24" ht="18" customHeight="1" x14ac:dyDescent="0.15">
      <c r="A42" s="68" t="s">
        <v>131</v>
      </c>
      <c r="B42" s="180"/>
      <c r="C42" s="181"/>
      <c r="D42" s="59" t="s">
        <v>24</v>
      </c>
      <c r="E42" s="69"/>
      <c r="F42" s="59" t="s">
        <v>25</v>
      </c>
      <c r="G42" s="69"/>
      <c r="H42" s="70" t="s">
        <v>43</v>
      </c>
      <c r="I42" s="182" t="str">
        <f>IF(B42="","評価合議日を入力してください。",IF(E42="","評価合議日を入力してください。",IF(G42="","評価合議日を入力してください。",IF(DATE(B41,E41,G41)&gt;DATE(B42,E42,G42),"訪問調査日より前になっています。",""))))</f>
        <v>評価合議日を入力してください。</v>
      </c>
      <c r="J42" s="183"/>
      <c r="K42" s="183"/>
      <c r="L42" s="183"/>
      <c r="M42" s="183"/>
      <c r="N42" s="183"/>
      <c r="O42" s="184"/>
      <c r="P42" s="71"/>
      <c r="Q42" s="2"/>
      <c r="R42" s="2"/>
      <c r="S42" s="2"/>
      <c r="T42" s="2"/>
      <c r="U42" s="2"/>
      <c r="V42" s="2"/>
    </row>
    <row r="43" spans="1:24" ht="111" customHeight="1" x14ac:dyDescent="0.15">
      <c r="A43" s="74" t="s">
        <v>132</v>
      </c>
      <c r="B43" s="185"/>
      <c r="C43" s="186"/>
      <c r="D43" s="186"/>
      <c r="E43" s="186"/>
      <c r="F43" s="186"/>
      <c r="G43" s="186"/>
      <c r="H43" s="186"/>
      <c r="I43" s="186"/>
      <c r="J43" s="186"/>
      <c r="K43" s="186"/>
      <c r="L43" s="186"/>
      <c r="M43" s="186"/>
      <c r="N43" s="186"/>
      <c r="O43" s="187"/>
      <c r="P43" s="2" t="str">
        <f>IF(LEN(B43)=0,"",IF(256-LEN(B43)&gt;0,"残り" &amp; 256-LEN(B43) &amp; "文字",IF(256-LEN(B43)=0,"","文字数がオーバーしています")))</f>
        <v/>
      </c>
      <c r="Q43" s="2"/>
      <c r="R43" s="2"/>
      <c r="S43" s="2"/>
      <c r="T43" s="2"/>
      <c r="U43" s="2"/>
      <c r="V43" s="2"/>
    </row>
    <row r="45" spans="1:24" ht="57" customHeight="1" x14ac:dyDescent="0.15">
      <c r="B45" s="188" t="s">
        <v>133</v>
      </c>
      <c r="C45" s="188"/>
      <c r="D45" s="188"/>
      <c r="E45" s="188"/>
      <c r="F45" s="188"/>
      <c r="G45" s="188"/>
      <c r="H45" s="188"/>
      <c r="I45" s="188"/>
      <c r="J45" s="188"/>
      <c r="K45" s="188"/>
      <c r="L45" s="188"/>
      <c r="M45" s="188"/>
      <c r="N45" s="188"/>
      <c r="O45" s="188"/>
      <c r="P45" s="75"/>
      <c r="Q45" s="75"/>
      <c r="R45" s="75"/>
    </row>
    <row r="47" spans="1:24" s="64" customFormat="1" x14ac:dyDescent="0.15">
      <c r="J47" s="44"/>
      <c r="K47" s="64" t="s">
        <v>47</v>
      </c>
      <c r="L47" s="44"/>
      <c r="M47" s="64" t="s">
        <v>51</v>
      </c>
      <c r="N47" s="44"/>
      <c r="O47" s="64" t="s">
        <v>52</v>
      </c>
      <c r="Q47"/>
      <c r="R47" s="63"/>
      <c r="S47" s="63"/>
      <c r="T47" s="63"/>
      <c r="U47" s="63"/>
      <c r="V47" s="63"/>
      <c r="W47" s="63"/>
      <c r="X47" s="63"/>
    </row>
    <row r="48" spans="1:24" s="64" customFormat="1" ht="13.5" customHeight="1" x14ac:dyDescent="0.15">
      <c r="Q48" s="150"/>
    </row>
    <row r="49" spans="2:15" ht="18" customHeight="1" x14ac:dyDescent="0.15">
      <c r="B49" s="48"/>
      <c r="C49" s="48"/>
      <c r="D49" s="48"/>
      <c r="E49" s="48"/>
      <c r="F49" s="48"/>
      <c r="G49" s="48"/>
      <c r="H49" s="48" t="s">
        <v>53</v>
      </c>
      <c r="I49" s="189"/>
      <c r="J49" s="189"/>
      <c r="K49" s="189"/>
      <c r="L49" s="189"/>
      <c r="M49" s="189"/>
      <c r="N49" s="189"/>
      <c r="O49" s="76" t="s">
        <v>54</v>
      </c>
    </row>
    <row r="51" spans="2:15" x14ac:dyDescent="0.15">
      <c r="H51" s="48" t="s">
        <v>55</v>
      </c>
      <c r="I51" s="177" t="s">
        <v>159</v>
      </c>
      <c r="J51" s="178"/>
      <c r="K51" s="178"/>
      <c r="L51" s="178"/>
      <c r="M51" s="178"/>
      <c r="N51" s="178"/>
      <c r="O51" s="179"/>
    </row>
  </sheetData>
  <sheetProtection algorithmName="SHA-512" hashValue="bzdM4lU2izCFGV+1eo+LfN6zp1ulvhIdvp7Io1K5lg3DQv7Vbk7+S22bUXjZ4K+lm66LTqsxfRfue+1Tlc3cfA==" saltValue="9xIkgkohvdVpG2bn9J/AQg==" spinCount="100000" sheet="1" objects="1" scenarios="1" formatCells="0"/>
  <mergeCells count="63">
    <mergeCell ref="A23:A30"/>
    <mergeCell ref="A2:O2"/>
    <mergeCell ref="D8:E8"/>
    <mergeCell ref="F8:H8"/>
    <mergeCell ref="D9:E9"/>
    <mergeCell ref="F9:O9"/>
    <mergeCell ref="F10:O10"/>
    <mergeCell ref="M11:N11"/>
    <mergeCell ref="C22:H22"/>
    <mergeCell ref="J22:O22"/>
    <mergeCell ref="F12:O12"/>
    <mergeCell ref="F13:N13"/>
    <mergeCell ref="A16:A22"/>
    <mergeCell ref="B16:H16"/>
    <mergeCell ref="J16:O16"/>
    <mergeCell ref="C17:H17"/>
    <mergeCell ref="J17:O17"/>
    <mergeCell ref="C18:H18"/>
    <mergeCell ref="J18:O18"/>
    <mergeCell ref="C19:H19"/>
    <mergeCell ref="J19:O19"/>
    <mergeCell ref="C20:H20"/>
    <mergeCell ref="J20:O20"/>
    <mergeCell ref="C21:H21"/>
    <mergeCell ref="J21:O21"/>
    <mergeCell ref="B23:I23"/>
    <mergeCell ref="J23:O23"/>
    <mergeCell ref="C24:O24"/>
    <mergeCell ref="K31:L31"/>
    <mergeCell ref="M31:O31"/>
    <mergeCell ref="B31:J31"/>
    <mergeCell ref="C25:O25"/>
    <mergeCell ref="C26:O26"/>
    <mergeCell ref="C27:O27"/>
    <mergeCell ref="C28:O28"/>
    <mergeCell ref="C29:O29"/>
    <mergeCell ref="C30:O30"/>
    <mergeCell ref="B38:C38"/>
    <mergeCell ref="I38:O38"/>
    <mergeCell ref="A32:A34"/>
    <mergeCell ref="B32:C32"/>
    <mergeCell ref="D32:F32"/>
    <mergeCell ref="B33:C33"/>
    <mergeCell ref="D33:O33"/>
    <mergeCell ref="B34:C34"/>
    <mergeCell ref="D34:G34"/>
    <mergeCell ref="B35:O35"/>
    <mergeCell ref="B36:C36"/>
    <mergeCell ref="I36:O36"/>
    <mergeCell ref="B37:C37"/>
    <mergeCell ref="I37:O37"/>
    <mergeCell ref="I51:O51"/>
    <mergeCell ref="B39:C39"/>
    <mergeCell ref="I39:O39"/>
    <mergeCell ref="B40:C40"/>
    <mergeCell ref="I40:O40"/>
    <mergeCell ref="B41:C41"/>
    <mergeCell ref="I41:O41"/>
    <mergeCell ref="B42:C42"/>
    <mergeCell ref="I42:O42"/>
    <mergeCell ref="B43:O43"/>
    <mergeCell ref="B45:O45"/>
    <mergeCell ref="I49:N49"/>
  </mergeCells>
  <phoneticPr fontId="2"/>
  <dataValidations count="17">
    <dataValidation type="custom" imeMode="disabled" operator="equal" allowBlank="1" showInputMessage="1" showErrorMessage="1" errorTitle="入力エラー" error="指定番号は半角数字10桁で入力して下さい。" sqref="M31" xr:uid="{00000000-0002-0000-0000-000000000000}">
      <formula1>AND(LEN(M31)=10,LENB(M31)=10,1&lt;=MIN(FIND(MID(M31,X1:X10,1),"0123456789")))</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2000000}">
      <formula1>4</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3000000}">
      <formula1>2</formula1>
    </dataValidation>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4000000}">
      <formula1>128</formula1>
    </dataValidation>
    <dataValidation imeMode="halfAlpha" allowBlank="1" showInputMessage="1" showErrorMessage="1" sqref="H11 F12:O12" xr:uid="{00000000-0002-0000-0000-000005000000}"/>
    <dataValidation type="textLength" imeMode="halfAlpha" allowBlank="1" showInputMessage="1" showErrorMessage="1" sqref="G11" xr:uid="{00000000-0002-0000-0000-000006000000}">
      <formula1>0</formula1>
      <formula2>3</formula2>
    </dataValidation>
    <dataValidation imeMode="disabled" operator="lessThanOrEqual" allowBlank="1" showInputMessage="1" showErrorMessage="1" sqref="D34:G34" xr:uid="{00000000-0002-0000-0000-000007000000}"/>
    <dataValidation type="textLength" operator="lessThanOrEqual" allowBlank="1" showInputMessage="1" showErrorMessage="1" errorTitle="もう一度入力してください！" error="文字数がオーバーしました。_x000a_（8文字までになるように短くしてください。）" sqref="D32 F8:N8" xr:uid="{00000000-0002-0000-0000-000008000000}">
      <formula1>8</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B31 K31" xr:uid="{00000000-0002-0000-0000-000009000000}">
      <formula1>70</formula1>
    </dataValidation>
    <dataValidation type="textLength" imeMode="hiragana" operator="lessThanOrEqual" allowBlank="1" showErrorMessage="1" errorTitle="もう一度入力してください！" error="文字数がオーバーしました。_x000a_（30文字までになるように短くしてください。）" sqref="I51:O51" xr:uid="{00000000-0002-0000-0000-00000A000000}">
      <formula1>30</formula1>
    </dataValidation>
    <dataValidation imeMode="hiragana" allowBlank="1" showInputMessage="1" showErrorMessage="1" sqref="B35:O35 I17:I22 F9:O9 C18:C22 C17:H17" xr:uid="{00000000-0002-0000-0000-00000B000000}"/>
    <dataValidation type="whole" imeMode="disabled" allowBlank="1" showErrorMessage="1" errorTitle="もう一度入力してください！" error="数値が正しくありません。_x000a_（年は４桁で入力してください。）" sqref="B42:C42 J47 B40:B41 B36:C39 J3" xr:uid="{00000000-0002-0000-0000-00000C000000}">
      <formula1>1900</formula1>
      <formula2>2900</formula2>
    </dataValidation>
    <dataValidation type="textLength" imeMode="hiragana" operator="lessThanOrEqual" allowBlank="1" showErrorMessage="1" errorTitle="もう一度入力してください！" error="文字数がオーバーしました。_x000a_（256文字までになるように短くしてください。）" sqref="B43:O43 F39 D39 H39" xr:uid="{00000000-0002-0000-0000-00000D000000}">
      <formula1>256</formula1>
    </dataValidation>
    <dataValidation imeMode="on" allowBlank="1" showInputMessage="1" showErrorMessage="1" sqref="I49:N49" xr:uid="{00000000-0002-0000-0000-00000E000000}"/>
    <dataValidation type="whole" imeMode="disabled" allowBlank="1" showErrorMessage="1" errorTitle="もう一度入力してください！" error="数値が正しくありません。_x000a_（日は１～３１を入力してください。）_x000a_" sqref="N47 G36:G42 N3" xr:uid="{00000000-0002-0000-0000-00000F000000}">
      <formula1>1</formula1>
      <formula2>31</formula2>
    </dataValidation>
    <dataValidation type="whole" imeMode="disabled" allowBlank="1" showErrorMessage="1" errorTitle="もう一度入力してください！" error="数値が正しくありません。_x000a_（月は１～１２を入力してください。）_x000a_" sqref="L47 E36:E42 L3" xr:uid="{00000000-0002-0000-0000-000010000000}">
      <formula1>1</formula1>
      <formula2>12</formula2>
    </dataValidation>
    <dataValidation type="textLength" operator="equal" allowBlank="1" showInputMessage="1" showErrorMessage="1" errorTitle="入力エラー" error="修了者番号は半角英数字8桁で入力して下さい。" sqref="J17:O22" xr:uid="{468F4B16-782A-438F-9CCE-A03488EA5577}">
      <formula1>8</formula1>
    </dataValidation>
  </dataValidations>
  <printOptions horizontalCentered="1"/>
  <pageMargins left="0.59055118110236227" right="0.59055118110236227" top="0.39370078740157483" bottom="0.39370078740157483" header="0.31496062992125984" footer="0.31496062992125984"/>
  <pageSetup paperSize="9" scale="83"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2" r:id="rId4" name="Option Button 16">
              <controlPr defaultSize="0" autoFill="0" autoLine="0" autoPict="0">
                <anchor moveWithCells="1" sizeWithCells="1">
                  <from>
                    <xdr:col>6</xdr:col>
                    <xdr:colOff>85725</xdr:colOff>
                    <xdr:row>44</xdr:row>
                    <xdr:rowOff>209550</xdr:rowOff>
                  </from>
                  <to>
                    <xdr:col>11</xdr:col>
                    <xdr:colOff>209550</xdr:colOff>
                    <xdr:row>44</xdr:row>
                    <xdr:rowOff>419100</xdr:rowOff>
                  </to>
                </anchor>
              </controlPr>
            </control>
          </mc:Choice>
        </mc:AlternateContent>
        <mc:AlternateContent xmlns:mc="http://schemas.openxmlformats.org/markup-compatibility/2006">
          <mc:Choice Requires="x14">
            <control shapeId="14353" r:id="rId5" name="Option Button 17">
              <controlPr defaultSize="0" autoFill="0" autoLine="0" autoPict="0">
                <anchor moveWithCells="1" sizeWithCells="1">
                  <from>
                    <xdr:col>6</xdr:col>
                    <xdr:colOff>85725</xdr:colOff>
                    <xdr:row>44</xdr:row>
                    <xdr:rowOff>409575</xdr:rowOff>
                  </from>
                  <to>
                    <xdr:col>13</xdr:col>
                    <xdr:colOff>171450</xdr:colOff>
                    <xdr:row>44</xdr:row>
                    <xdr:rowOff>619125</xdr:rowOff>
                  </to>
                </anchor>
              </controlPr>
            </control>
          </mc:Choice>
        </mc:AlternateContent>
        <mc:AlternateContent xmlns:mc="http://schemas.openxmlformats.org/markup-compatibility/2006">
          <mc:Choice Requires="x14">
            <control shapeId="14354" r:id="rId6" name="Option Button 18">
              <controlPr defaultSize="0" autoFill="0" autoLine="0" autoPict="0">
                <anchor moveWithCells="1" sizeWithCells="1">
                  <from>
                    <xdr:col>6</xdr:col>
                    <xdr:colOff>85725</xdr:colOff>
                    <xdr:row>44</xdr:row>
                    <xdr:rowOff>619125</xdr:rowOff>
                  </from>
                  <to>
                    <xdr:col>12</xdr:col>
                    <xdr:colOff>76200</xdr:colOff>
                    <xdr:row>45</xdr:row>
                    <xdr:rowOff>95250</xdr:rowOff>
                  </to>
                </anchor>
              </controlPr>
            </control>
          </mc:Choice>
        </mc:AlternateContent>
        <mc:AlternateContent xmlns:mc="http://schemas.openxmlformats.org/markup-compatibility/2006">
          <mc:Choice Requires="x14">
            <control shapeId="14355" r:id="rId7" name="chkBox_Service1">
              <controlPr defaultSize="0" autoFill="0" autoLine="0" autoPict="0">
                <anchor moveWithCells="1" sizeWithCells="1">
                  <from>
                    <xdr:col>1</xdr:col>
                    <xdr:colOff>0</xdr:colOff>
                    <xdr:row>23</xdr:row>
                    <xdr:rowOff>19050</xdr:rowOff>
                  </from>
                  <to>
                    <xdr:col>2</xdr:col>
                    <xdr:colOff>57150</xdr:colOff>
                    <xdr:row>24</xdr:row>
                    <xdr:rowOff>0</xdr:rowOff>
                  </to>
                </anchor>
              </controlPr>
            </control>
          </mc:Choice>
        </mc:AlternateContent>
        <mc:AlternateContent xmlns:mc="http://schemas.openxmlformats.org/markup-compatibility/2006">
          <mc:Choice Requires="x14">
            <control shapeId="14361" r:id="rId8" name="Option Button 25">
              <controlPr defaultSize="0" print="0" autoFill="0" autoLine="0" autoPict="0">
                <anchor moveWithCells="1" sizeWithCells="1">
                  <from>
                    <xdr:col>12</xdr:col>
                    <xdr:colOff>209550</xdr:colOff>
                    <xdr:row>44</xdr:row>
                    <xdr:rowOff>609600</xdr:rowOff>
                  </from>
                  <to>
                    <xdr:col>14</xdr:col>
                    <xdr:colOff>171450</xdr:colOff>
                    <xdr:row>45</xdr:row>
                    <xdr:rowOff>95250</xdr:rowOff>
                  </to>
                </anchor>
              </controlPr>
            </control>
          </mc:Choice>
        </mc:AlternateContent>
        <mc:AlternateContent xmlns:mc="http://schemas.openxmlformats.org/markup-compatibility/2006">
          <mc:Choice Requires="x14">
            <control shapeId="14362" r:id="rId9" name="Label 26">
              <controlPr defaultSize="0" print="0" autoFill="0" autoLine="0" autoPict="0">
                <anchor moveWithCells="1" sizeWithCells="1">
                  <from>
                    <xdr:col>12</xdr:col>
                    <xdr:colOff>238125</xdr:colOff>
                    <xdr:row>44</xdr:row>
                    <xdr:rowOff>390525</xdr:rowOff>
                  </from>
                  <to>
                    <xdr:col>14</xdr:col>
                    <xdr:colOff>85725</xdr:colOff>
                    <xdr:row>44</xdr:row>
                    <xdr:rowOff>600075</xdr:rowOff>
                  </to>
                </anchor>
              </controlPr>
            </control>
          </mc:Choice>
        </mc:AlternateContent>
        <mc:AlternateContent xmlns:mc="http://schemas.openxmlformats.org/markup-compatibility/2006">
          <mc:Choice Requires="x14">
            <control shapeId="14356" r:id="rId10" name="Check Box 20">
              <controlPr defaultSize="0" print="0" autoFill="0" autoLine="0" autoPict="0">
                <anchor moveWithCells="1" sizeWithCells="1">
                  <from>
                    <xdr:col>7</xdr:col>
                    <xdr:colOff>200025</xdr:colOff>
                    <xdr:row>21</xdr:row>
                    <xdr:rowOff>9525</xdr:rowOff>
                  </from>
                  <to>
                    <xdr:col>8</xdr:col>
                    <xdr:colOff>447675</xdr:colOff>
                    <xdr:row>21</xdr:row>
                    <xdr:rowOff>219075</xdr:rowOff>
                  </to>
                </anchor>
              </controlPr>
            </control>
          </mc:Choice>
        </mc:AlternateContent>
        <mc:AlternateContent xmlns:mc="http://schemas.openxmlformats.org/markup-compatibility/2006">
          <mc:Choice Requires="x14">
            <control shapeId="14357" r:id="rId11" name="Check Box 21">
              <controlPr defaultSize="0" print="0" autoFill="0" autoLine="0" autoPict="0">
                <anchor moveWithCells="1" sizeWithCells="1">
                  <from>
                    <xdr:col>8</xdr:col>
                    <xdr:colOff>447675</xdr:colOff>
                    <xdr:row>21</xdr:row>
                    <xdr:rowOff>28575</xdr:rowOff>
                  </from>
                  <to>
                    <xdr:col>8</xdr:col>
                    <xdr:colOff>904875</xdr:colOff>
                    <xdr:row>21</xdr:row>
                    <xdr:rowOff>200025</xdr:rowOff>
                  </to>
                </anchor>
              </controlPr>
            </control>
          </mc:Choice>
        </mc:AlternateContent>
        <mc:AlternateContent xmlns:mc="http://schemas.openxmlformats.org/markup-compatibility/2006">
          <mc:Choice Requires="x14">
            <control shapeId="14358" r:id="rId12" name="Group Box 22">
              <controlPr defaultSize="0" print="0" autoFill="0" autoPict="0">
                <anchor moveWithCells="1" sizeWithCells="1">
                  <from>
                    <xdr:col>7</xdr:col>
                    <xdr:colOff>228600</xdr:colOff>
                    <xdr:row>21</xdr:row>
                    <xdr:rowOff>0</xdr:rowOff>
                  </from>
                  <to>
                    <xdr:col>9</xdr:col>
                    <xdr:colOff>0</xdr:colOff>
                    <xdr:row>21</xdr:row>
                    <xdr:rowOff>228600</xdr:rowOff>
                  </to>
                </anchor>
              </controlPr>
            </control>
          </mc:Choice>
        </mc:AlternateContent>
        <mc:AlternateContent xmlns:mc="http://schemas.openxmlformats.org/markup-compatibility/2006">
          <mc:Choice Requires="x14">
            <control shapeId="14349" r:id="rId13" name="Check Box 13">
              <controlPr defaultSize="0" print="0" autoFill="0" autoLine="0" autoPict="0">
                <anchor moveWithCells="1" sizeWithCells="1">
                  <from>
                    <xdr:col>7</xdr:col>
                    <xdr:colOff>200025</xdr:colOff>
                    <xdr:row>20</xdr:row>
                    <xdr:rowOff>9525</xdr:rowOff>
                  </from>
                  <to>
                    <xdr:col>8</xdr:col>
                    <xdr:colOff>447675</xdr:colOff>
                    <xdr:row>20</xdr:row>
                    <xdr:rowOff>219075</xdr:rowOff>
                  </to>
                </anchor>
              </controlPr>
            </control>
          </mc:Choice>
        </mc:AlternateContent>
        <mc:AlternateContent xmlns:mc="http://schemas.openxmlformats.org/markup-compatibility/2006">
          <mc:Choice Requires="x14">
            <control shapeId="14350" r:id="rId14" name="Check Box 14">
              <controlPr defaultSize="0" print="0" autoFill="0" autoLine="0" autoPict="0">
                <anchor moveWithCells="1" sizeWithCells="1">
                  <from>
                    <xdr:col>8</xdr:col>
                    <xdr:colOff>447675</xdr:colOff>
                    <xdr:row>20</xdr:row>
                    <xdr:rowOff>28575</xdr:rowOff>
                  </from>
                  <to>
                    <xdr:col>8</xdr:col>
                    <xdr:colOff>904875</xdr:colOff>
                    <xdr:row>20</xdr:row>
                    <xdr:rowOff>200025</xdr:rowOff>
                  </to>
                </anchor>
              </controlPr>
            </control>
          </mc:Choice>
        </mc:AlternateContent>
        <mc:AlternateContent xmlns:mc="http://schemas.openxmlformats.org/markup-compatibility/2006">
          <mc:Choice Requires="x14">
            <control shapeId="14351" r:id="rId15" name="Group Box 15">
              <controlPr defaultSize="0" print="0" autoFill="0" autoPict="0">
                <anchor moveWithCells="1" sizeWithCells="1">
                  <from>
                    <xdr:col>7</xdr:col>
                    <xdr:colOff>228600</xdr:colOff>
                    <xdr:row>20</xdr:row>
                    <xdr:rowOff>0</xdr:rowOff>
                  </from>
                  <to>
                    <xdr:col>9</xdr:col>
                    <xdr:colOff>0</xdr:colOff>
                    <xdr:row>20</xdr:row>
                    <xdr:rowOff>228600</xdr:rowOff>
                  </to>
                </anchor>
              </controlPr>
            </control>
          </mc:Choice>
        </mc:AlternateContent>
        <mc:AlternateContent xmlns:mc="http://schemas.openxmlformats.org/markup-compatibility/2006">
          <mc:Choice Requires="x14">
            <control shapeId="14346" r:id="rId16" name="Check Box 10">
              <controlPr defaultSize="0" print="0" autoFill="0" autoLine="0" autoPict="0">
                <anchor moveWithCells="1" sizeWithCells="1">
                  <from>
                    <xdr:col>7</xdr:col>
                    <xdr:colOff>200025</xdr:colOff>
                    <xdr:row>17</xdr:row>
                    <xdr:rowOff>9525</xdr:rowOff>
                  </from>
                  <to>
                    <xdr:col>8</xdr:col>
                    <xdr:colOff>447675</xdr:colOff>
                    <xdr:row>17</xdr:row>
                    <xdr:rowOff>219075</xdr:rowOff>
                  </to>
                </anchor>
              </controlPr>
            </control>
          </mc:Choice>
        </mc:AlternateContent>
        <mc:AlternateContent xmlns:mc="http://schemas.openxmlformats.org/markup-compatibility/2006">
          <mc:Choice Requires="x14">
            <control shapeId="14347" r:id="rId17" name="Check Box 11">
              <controlPr defaultSize="0" print="0" autoFill="0" autoLine="0" autoPict="0">
                <anchor moveWithCells="1" sizeWithCells="1">
                  <from>
                    <xdr:col>8</xdr:col>
                    <xdr:colOff>447675</xdr:colOff>
                    <xdr:row>17</xdr:row>
                    <xdr:rowOff>28575</xdr:rowOff>
                  </from>
                  <to>
                    <xdr:col>8</xdr:col>
                    <xdr:colOff>904875</xdr:colOff>
                    <xdr:row>17</xdr:row>
                    <xdr:rowOff>200025</xdr:rowOff>
                  </to>
                </anchor>
              </controlPr>
            </control>
          </mc:Choice>
        </mc:AlternateContent>
        <mc:AlternateContent xmlns:mc="http://schemas.openxmlformats.org/markup-compatibility/2006">
          <mc:Choice Requires="x14">
            <control shapeId="14348" r:id="rId18" name="Group Box 12">
              <controlPr defaultSize="0" print="0" autoFill="0" autoPict="0">
                <anchor moveWithCells="1" sizeWithCells="1">
                  <from>
                    <xdr:col>7</xdr:col>
                    <xdr:colOff>228600</xdr:colOff>
                    <xdr:row>17</xdr:row>
                    <xdr:rowOff>0</xdr:rowOff>
                  </from>
                  <to>
                    <xdr:col>9</xdr:col>
                    <xdr:colOff>0</xdr:colOff>
                    <xdr:row>17</xdr:row>
                    <xdr:rowOff>228600</xdr:rowOff>
                  </to>
                </anchor>
              </controlPr>
            </control>
          </mc:Choice>
        </mc:AlternateContent>
        <mc:AlternateContent xmlns:mc="http://schemas.openxmlformats.org/markup-compatibility/2006">
          <mc:Choice Requires="x14">
            <control shapeId="14343" r:id="rId19" name="Check Box 7">
              <controlPr defaultSize="0" print="0" autoFill="0" autoLine="0" autoPict="0">
                <anchor moveWithCells="1" sizeWithCells="1">
                  <from>
                    <xdr:col>7</xdr:col>
                    <xdr:colOff>200025</xdr:colOff>
                    <xdr:row>18</xdr:row>
                    <xdr:rowOff>9525</xdr:rowOff>
                  </from>
                  <to>
                    <xdr:col>8</xdr:col>
                    <xdr:colOff>447675</xdr:colOff>
                    <xdr:row>18</xdr:row>
                    <xdr:rowOff>219075</xdr:rowOff>
                  </to>
                </anchor>
              </controlPr>
            </control>
          </mc:Choice>
        </mc:AlternateContent>
        <mc:AlternateContent xmlns:mc="http://schemas.openxmlformats.org/markup-compatibility/2006">
          <mc:Choice Requires="x14">
            <control shapeId="14344" r:id="rId20" name="Check Box 8">
              <controlPr defaultSize="0" print="0" autoFill="0" autoLine="0" autoPict="0">
                <anchor moveWithCells="1" sizeWithCells="1">
                  <from>
                    <xdr:col>8</xdr:col>
                    <xdr:colOff>447675</xdr:colOff>
                    <xdr:row>18</xdr:row>
                    <xdr:rowOff>28575</xdr:rowOff>
                  </from>
                  <to>
                    <xdr:col>8</xdr:col>
                    <xdr:colOff>904875</xdr:colOff>
                    <xdr:row>18</xdr:row>
                    <xdr:rowOff>200025</xdr:rowOff>
                  </to>
                </anchor>
              </controlPr>
            </control>
          </mc:Choice>
        </mc:AlternateContent>
        <mc:AlternateContent xmlns:mc="http://schemas.openxmlformats.org/markup-compatibility/2006">
          <mc:Choice Requires="x14">
            <control shapeId="14345" r:id="rId21" name="Group Box 9">
              <controlPr defaultSize="0" print="0" autoFill="0" autoPict="0">
                <anchor moveWithCells="1" sizeWithCells="1">
                  <from>
                    <xdr:col>7</xdr:col>
                    <xdr:colOff>228600</xdr:colOff>
                    <xdr:row>18</xdr:row>
                    <xdr:rowOff>0</xdr:rowOff>
                  </from>
                  <to>
                    <xdr:col>9</xdr:col>
                    <xdr:colOff>0</xdr:colOff>
                    <xdr:row>18</xdr:row>
                    <xdr:rowOff>228600</xdr:rowOff>
                  </to>
                </anchor>
              </controlPr>
            </control>
          </mc:Choice>
        </mc:AlternateContent>
        <mc:AlternateContent xmlns:mc="http://schemas.openxmlformats.org/markup-compatibility/2006">
          <mc:Choice Requires="x14">
            <control shapeId="14340" r:id="rId22" name="Check Box 4">
              <controlPr defaultSize="0" print="0" autoFill="0" autoLine="0" autoPict="0">
                <anchor moveWithCells="1" sizeWithCells="1">
                  <from>
                    <xdr:col>7</xdr:col>
                    <xdr:colOff>200025</xdr:colOff>
                    <xdr:row>19</xdr:row>
                    <xdr:rowOff>9525</xdr:rowOff>
                  </from>
                  <to>
                    <xdr:col>8</xdr:col>
                    <xdr:colOff>447675</xdr:colOff>
                    <xdr:row>19</xdr:row>
                    <xdr:rowOff>219075</xdr:rowOff>
                  </to>
                </anchor>
              </controlPr>
            </control>
          </mc:Choice>
        </mc:AlternateContent>
        <mc:AlternateContent xmlns:mc="http://schemas.openxmlformats.org/markup-compatibility/2006">
          <mc:Choice Requires="x14">
            <control shapeId="14341" r:id="rId23" name="Check Box 5">
              <controlPr defaultSize="0" print="0" autoFill="0" autoLine="0" autoPict="0">
                <anchor moveWithCells="1" sizeWithCells="1">
                  <from>
                    <xdr:col>8</xdr:col>
                    <xdr:colOff>447675</xdr:colOff>
                    <xdr:row>19</xdr:row>
                    <xdr:rowOff>28575</xdr:rowOff>
                  </from>
                  <to>
                    <xdr:col>8</xdr:col>
                    <xdr:colOff>904875</xdr:colOff>
                    <xdr:row>19</xdr:row>
                    <xdr:rowOff>200025</xdr:rowOff>
                  </to>
                </anchor>
              </controlPr>
            </control>
          </mc:Choice>
        </mc:AlternateContent>
        <mc:AlternateContent xmlns:mc="http://schemas.openxmlformats.org/markup-compatibility/2006">
          <mc:Choice Requires="x14">
            <control shapeId="14342" r:id="rId24" name="Group Box 6">
              <controlPr defaultSize="0" print="0" autoFill="0" autoPict="0">
                <anchor moveWithCells="1" sizeWithCells="1">
                  <from>
                    <xdr:col>7</xdr:col>
                    <xdr:colOff>228600</xdr:colOff>
                    <xdr:row>19</xdr:row>
                    <xdr:rowOff>0</xdr:rowOff>
                  </from>
                  <to>
                    <xdr:col>9</xdr:col>
                    <xdr:colOff>0</xdr:colOff>
                    <xdr:row>19</xdr:row>
                    <xdr:rowOff>228600</xdr:rowOff>
                  </to>
                </anchor>
              </controlPr>
            </control>
          </mc:Choice>
        </mc:AlternateContent>
        <mc:AlternateContent xmlns:mc="http://schemas.openxmlformats.org/markup-compatibility/2006">
          <mc:Choice Requires="x14">
            <control shapeId="14337" r:id="rId25" name="Check Box 1">
              <controlPr defaultSize="0" print="0" autoFill="0" autoLine="0" autoPict="0">
                <anchor moveWithCells="1" sizeWithCells="1">
                  <from>
                    <xdr:col>7</xdr:col>
                    <xdr:colOff>200025</xdr:colOff>
                    <xdr:row>16</xdr:row>
                    <xdr:rowOff>19050</xdr:rowOff>
                  </from>
                  <to>
                    <xdr:col>8</xdr:col>
                    <xdr:colOff>514350</xdr:colOff>
                    <xdr:row>16</xdr:row>
                    <xdr:rowOff>219075</xdr:rowOff>
                  </to>
                </anchor>
              </controlPr>
            </control>
          </mc:Choice>
        </mc:AlternateContent>
        <mc:AlternateContent xmlns:mc="http://schemas.openxmlformats.org/markup-compatibility/2006">
          <mc:Choice Requires="x14">
            <control shapeId="14338" r:id="rId26" name="Check Box 2">
              <controlPr defaultSize="0" print="0" autoFill="0" autoLine="0" autoPict="0">
                <anchor moveWithCells="1" sizeWithCells="1">
                  <from>
                    <xdr:col>8</xdr:col>
                    <xdr:colOff>447675</xdr:colOff>
                    <xdr:row>16</xdr:row>
                    <xdr:rowOff>28575</xdr:rowOff>
                  </from>
                  <to>
                    <xdr:col>8</xdr:col>
                    <xdr:colOff>866775</xdr:colOff>
                    <xdr:row>16</xdr:row>
                    <xdr:rowOff>200025</xdr:rowOff>
                  </to>
                </anchor>
              </controlPr>
            </control>
          </mc:Choice>
        </mc:AlternateContent>
        <mc:AlternateContent xmlns:mc="http://schemas.openxmlformats.org/markup-compatibility/2006">
          <mc:Choice Requires="x14">
            <control shapeId="14339" r:id="rId27" name="Group Box 3">
              <controlPr defaultSize="0" print="0" autoFill="0" autoPict="0">
                <anchor moveWithCells="1" sizeWithCells="1">
                  <from>
                    <xdr:col>7</xdr:col>
                    <xdr:colOff>228600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4625" r:id="rId28" name="chkBox_Service2">
              <controlPr defaultSize="0" autoFill="0" autoLine="0" autoPict="0">
                <anchor moveWithCells="1" sizeWithCells="1">
                  <from>
                    <xdr:col>1</xdr:col>
                    <xdr:colOff>0</xdr:colOff>
                    <xdr:row>24</xdr:row>
                    <xdr:rowOff>19050</xdr:rowOff>
                  </from>
                  <to>
                    <xdr:col>2</xdr:col>
                    <xdr:colOff>57150</xdr:colOff>
                    <xdr:row>25</xdr:row>
                    <xdr:rowOff>0</xdr:rowOff>
                  </to>
                </anchor>
              </controlPr>
            </control>
          </mc:Choice>
        </mc:AlternateContent>
        <mc:AlternateContent xmlns:mc="http://schemas.openxmlformats.org/markup-compatibility/2006">
          <mc:Choice Requires="x14">
            <control shapeId="14626" r:id="rId29" name="chkBox_Service3">
              <controlPr defaultSize="0" autoFill="0" autoLine="0" autoPict="0">
                <anchor moveWithCells="1" sizeWithCells="1">
                  <from>
                    <xdr:col>1</xdr:col>
                    <xdr:colOff>0</xdr:colOff>
                    <xdr:row>25</xdr:row>
                    <xdr:rowOff>19050</xdr:rowOff>
                  </from>
                  <to>
                    <xdr:col>2</xdr:col>
                    <xdr:colOff>57150</xdr:colOff>
                    <xdr:row>26</xdr:row>
                    <xdr:rowOff>0</xdr:rowOff>
                  </to>
                </anchor>
              </controlPr>
            </control>
          </mc:Choice>
        </mc:AlternateContent>
        <mc:AlternateContent xmlns:mc="http://schemas.openxmlformats.org/markup-compatibility/2006">
          <mc:Choice Requires="x14">
            <control shapeId="14627" r:id="rId30" name="chkBox_Service4">
              <controlPr defaultSize="0" autoFill="0" autoLine="0" autoPict="0">
                <anchor moveWithCells="1" sizeWithCells="1">
                  <from>
                    <xdr:col>1</xdr:col>
                    <xdr:colOff>0</xdr:colOff>
                    <xdr:row>26</xdr:row>
                    <xdr:rowOff>19050</xdr:rowOff>
                  </from>
                  <to>
                    <xdr:col>2</xdr:col>
                    <xdr:colOff>57150</xdr:colOff>
                    <xdr:row>27</xdr:row>
                    <xdr:rowOff>0</xdr:rowOff>
                  </to>
                </anchor>
              </controlPr>
            </control>
          </mc:Choice>
        </mc:AlternateContent>
        <mc:AlternateContent xmlns:mc="http://schemas.openxmlformats.org/markup-compatibility/2006">
          <mc:Choice Requires="x14">
            <control shapeId="14628" r:id="rId31" name="chkBox_Service5">
              <controlPr defaultSize="0" autoFill="0" autoLine="0" autoPict="0">
                <anchor moveWithCells="1" sizeWithCells="1">
                  <from>
                    <xdr:col>1</xdr:col>
                    <xdr:colOff>0</xdr:colOff>
                    <xdr:row>27</xdr:row>
                    <xdr:rowOff>19050</xdr:rowOff>
                  </from>
                  <to>
                    <xdr:col>2</xdr:col>
                    <xdr:colOff>57150</xdr:colOff>
                    <xdr:row>28</xdr:row>
                    <xdr:rowOff>0</xdr:rowOff>
                  </to>
                </anchor>
              </controlPr>
            </control>
          </mc:Choice>
        </mc:AlternateContent>
        <mc:AlternateContent xmlns:mc="http://schemas.openxmlformats.org/markup-compatibility/2006">
          <mc:Choice Requires="x14">
            <control shapeId="14629" r:id="rId32" name="chkBox_Service6">
              <controlPr defaultSize="0" autoFill="0" autoLine="0" autoPict="0">
                <anchor moveWithCells="1" sizeWithCells="1">
                  <from>
                    <xdr:col>1</xdr:col>
                    <xdr:colOff>0</xdr:colOff>
                    <xdr:row>28</xdr:row>
                    <xdr:rowOff>19050</xdr:rowOff>
                  </from>
                  <to>
                    <xdr:col>2</xdr:col>
                    <xdr:colOff>57150</xdr:colOff>
                    <xdr:row>29</xdr:row>
                    <xdr:rowOff>0</xdr:rowOff>
                  </to>
                </anchor>
              </controlPr>
            </control>
          </mc:Choice>
        </mc:AlternateContent>
        <mc:AlternateContent xmlns:mc="http://schemas.openxmlformats.org/markup-compatibility/2006">
          <mc:Choice Requires="x14">
            <control shapeId="14630" r:id="rId33" name="chkBox_Service7">
              <controlPr defaultSize="0" autoFill="0" autoLine="0" autoPict="0">
                <anchor moveWithCells="1" sizeWithCells="1">
                  <from>
                    <xdr:col>1</xdr:col>
                    <xdr:colOff>0</xdr:colOff>
                    <xdr:row>29</xdr:row>
                    <xdr:rowOff>19050</xdr:rowOff>
                  </from>
                  <to>
                    <xdr:col>2</xdr:col>
                    <xdr:colOff>57150</xdr:colOff>
                    <xdr:row>30</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5B300-0A87-476F-89A3-055C6A8B3DE8}">
  <dimension ref="A1:T9"/>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9" style="137"/>
  </cols>
  <sheetData>
    <row r="1" spans="1:20" ht="18" customHeight="1" x14ac:dyDescent="0.15">
      <c r="A1" s="5" t="str">
        <f>"〔利用者調査" &amp;  IF(K1="","","( " &amp; K1 &amp; " )")  &amp; "：" &amp; 報告書!C30 &amp; "〕"</f>
        <v>〔利用者調査：就労継続支援（Ｂ型）〕</v>
      </c>
      <c r="B1"/>
      <c r="I1" s="2"/>
      <c r="J1" s="147" t="s">
        <v>158</v>
      </c>
      <c r="K1" s="7"/>
      <c r="L1" s="7">
        <v>0</v>
      </c>
      <c r="M1" s="137"/>
      <c r="N1" s="133" t="s">
        <v>157</v>
      </c>
    </row>
    <row r="2" spans="1:20" ht="18" customHeight="1" x14ac:dyDescent="0.15">
      <c r="A2" s="275" t="str">
        <f>"　《事業所名： " &amp; 報告書!B31 &amp; "》"</f>
        <v>　《事業所名： 》</v>
      </c>
      <c r="B2" s="275"/>
      <c r="C2" s="275"/>
      <c r="D2" s="275"/>
      <c r="E2" s="275"/>
      <c r="F2" s="275"/>
      <c r="G2" s="275"/>
      <c r="H2" s="275"/>
      <c r="I2" s="275"/>
      <c r="J2" s="275"/>
    </row>
    <row r="3" spans="1:20" ht="18" customHeight="1" x14ac:dyDescent="0.15">
      <c r="A3" s="11" t="s">
        <v>13</v>
      </c>
      <c r="E3" s="13"/>
      <c r="F3" s="13"/>
      <c r="G3" s="170"/>
      <c r="H3" s="14"/>
      <c r="I3" s="14"/>
      <c r="J3" s="148" t="str">
        <f ca="1">IF(M5=FALSE,"対象外サービスにつき入力不要", IF(OR(AND(S6&lt;&gt;1,K6&lt;&gt;INDIRECT("利Ｂ!I$51")), AND(S8&lt;&gt;1,K8&lt;&gt;INDIRECT("利Ｂ!I$51"))), "実数の合計が有効回答者数と一致しない共通評価項目があります", IF(OR(B7="", B9=""), "コメント欄を必ず入力してください", "")))</f>
        <v>対象外サービスにつき入力不要</v>
      </c>
    </row>
    <row r="4" spans="1:20" ht="27.75" customHeight="1" x14ac:dyDescent="0.15">
      <c r="A4" s="258"/>
      <c r="B4" s="272" t="s">
        <v>14</v>
      </c>
      <c r="C4" s="273"/>
      <c r="D4" s="273"/>
      <c r="E4" s="273"/>
      <c r="F4" s="274"/>
      <c r="G4" s="221" t="s">
        <v>1</v>
      </c>
      <c r="H4" s="222"/>
      <c r="I4" s="222"/>
      <c r="J4" s="223"/>
    </row>
    <row r="5" spans="1:20" ht="22.5" customHeight="1" x14ac:dyDescent="0.15">
      <c r="A5" s="258"/>
      <c r="B5" s="269" t="s">
        <v>18</v>
      </c>
      <c r="C5" s="270"/>
      <c r="D5" s="270"/>
      <c r="E5" s="270"/>
      <c r="F5" s="271"/>
      <c r="G5" s="168" t="s">
        <v>15</v>
      </c>
      <c r="H5" s="40" t="s">
        <v>19</v>
      </c>
      <c r="I5" s="17" t="s">
        <v>20</v>
      </c>
      <c r="J5" s="40" t="s">
        <v>16</v>
      </c>
      <c r="K5" t="s">
        <v>77</v>
      </c>
      <c r="M5" t="b">
        <f>報告書!S30</f>
        <v>0</v>
      </c>
    </row>
    <row r="6" spans="1:20" ht="56.25" customHeight="1" x14ac:dyDescent="0.15">
      <c r="A6" s="258"/>
      <c r="B6" s="259" t="s">
        <v>175</v>
      </c>
      <c r="C6" s="260"/>
      <c r="D6" s="260"/>
      <c r="E6" s="260"/>
      <c r="F6" s="260"/>
      <c r="G6" s="41"/>
      <c r="H6" s="41"/>
      <c r="I6" s="41"/>
      <c r="J6" s="41"/>
      <c r="K6">
        <f>SUM(G6:J6)</f>
        <v>0</v>
      </c>
      <c r="S6" s="137">
        <v>0</v>
      </c>
      <c r="T6" s="137">
        <v>16</v>
      </c>
    </row>
    <row r="7" spans="1:20" ht="60" customHeight="1" x14ac:dyDescent="0.15">
      <c r="A7" s="258"/>
      <c r="B7" s="261"/>
      <c r="C7" s="262"/>
      <c r="D7" s="262"/>
      <c r="E7" s="262"/>
      <c r="F7" s="262"/>
      <c r="G7" s="262"/>
      <c r="H7" s="262"/>
      <c r="I7" s="262"/>
      <c r="J7" s="263"/>
      <c r="K7" s="2" t="str">
        <f>IF(LEN(B7)=0,"",IF(256-LEN(B7)&gt;0,"残り" &amp; 256-LEN(B7) &amp; "文字",IF(256-LEN(B7)=0,"","文字数がオーバーしています")))</f>
        <v/>
      </c>
      <c r="T7" s="137">
        <v>16</v>
      </c>
    </row>
    <row r="8" spans="1:20" ht="56.25" customHeight="1" x14ac:dyDescent="0.15">
      <c r="A8" s="258"/>
      <c r="B8" s="259" t="s">
        <v>176</v>
      </c>
      <c r="C8" s="260"/>
      <c r="D8" s="260"/>
      <c r="E8" s="260"/>
      <c r="F8" s="260"/>
      <c r="G8" s="41"/>
      <c r="H8" s="41"/>
      <c r="I8" s="41"/>
      <c r="J8" s="41"/>
      <c r="K8">
        <f>SUM(G8:J8)</f>
        <v>0</v>
      </c>
      <c r="S8" s="137">
        <v>0</v>
      </c>
      <c r="T8" s="137">
        <v>17</v>
      </c>
    </row>
    <row r="9" spans="1:20" ht="60" customHeight="1" x14ac:dyDescent="0.15">
      <c r="A9" s="258"/>
      <c r="B9" s="261"/>
      <c r="C9" s="262"/>
      <c r="D9" s="262"/>
      <c r="E9" s="262"/>
      <c r="F9" s="262"/>
      <c r="G9" s="262"/>
      <c r="H9" s="262"/>
      <c r="I9" s="262"/>
      <c r="J9" s="263"/>
      <c r="K9" s="2" t="str">
        <f>IF(LEN(B9)=0,"",IF(256-LEN(B9)&gt;0,"残り" &amp; 256-LEN(B9) &amp; "文字",IF(256-LEN(B9)=0,"","文字数がオーバーしています")))</f>
        <v/>
      </c>
      <c r="T9" s="137">
        <v>17</v>
      </c>
    </row>
  </sheetData>
  <sheetProtection algorithmName="SHA-512" hashValue="2bc0l4MHlaEFbDnnrHwt0H1XTwYrfdb6wkrqllN/qmqtDXC3TFbN0/ozPClZPeVTKCTARJCEUUFUOOUFf6rJEw==" saltValue="hVRS4jJRzLit4FXOkgU5FQ==" spinCount="100000" sheet="1" objects="1" scenarios="1" formatCells="0"/>
  <mergeCells count="11">
    <mergeCell ref="A4:A5"/>
    <mergeCell ref="B4:F4"/>
    <mergeCell ref="G4:J4"/>
    <mergeCell ref="B5:F5"/>
    <mergeCell ref="A2:J2"/>
    <mergeCell ref="A6:A7"/>
    <mergeCell ref="B6:F6"/>
    <mergeCell ref="B7:J7"/>
    <mergeCell ref="A8:A9"/>
    <mergeCell ref="B8:F8"/>
    <mergeCell ref="B9:J9"/>
  </mergeCells>
  <phoneticPr fontId="2"/>
  <conditionalFormatting sqref="B4:J9">
    <cfRule type="expression" dxfId="7" priority="1" stopIfTrue="1">
      <formula>$M$5=FALSE</formula>
    </cfRule>
  </conditionalFormatting>
  <dataValidations count="2">
    <dataValidation type="whole" imeMode="disabled" operator="greaterThanOrEqual" allowBlank="1" showErrorMessage="1" errorTitle="もう一度入力してください！" error="数値が正しくありません。" sqref="G6:J6 G8:J8" xr:uid="{4A343CA8-20BA-4D46-B079-39FDE706C4AB}">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_x000a_" sqref="B7:J7 B9:J9" xr:uid="{66BDE514-AC51-49A5-88B2-F65F5C8E2765}">
      <formula1>256</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T221"/>
  <sheetViews>
    <sheetView zoomScale="85" zoomScaleNormal="85" zoomScaleSheetLayoutView="70" workbookViewId="0"/>
  </sheetViews>
  <sheetFormatPr defaultColWidth="9" defaultRowHeight="13.5" x14ac:dyDescent="0.15"/>
  <cols>
    <col min="1" max="1" width="3" style="21" customWidth="1"/>
    <col min="2" max="2" width="13.875" style="22" customWidth="1"/>
    <col min="3" max="3" width="37.625" style="22" customWidth="1"/>
    <col min="4" max="4" width="33.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"〔組織マネジメント：" &amp;  報告書!B23 &amp; "〕"</f>
        <v>〔組織マネジメント：多機能型事業所〕</v>
      </c>
      <c r="B1" s="4"/>
      <c r="C1" s="4"/>
      <c r="D1" s="4"/>
      <c r="E1" s="3"/>
      <c r="F1" s="147" t="s">
        <v>158</v>
      </c>
      <c r="H1" s="23"/>
    </row>
    <row r="2" spans="1:20" ht="14.25" customHeight="1" x14ac:dyDescent="0.15">
      <c r="A2" s="1"/>
      <c r="B2" s="4"/>
      <c r="C2" s="4"/>
      <c r="F2" s="6" t="str">
        <f>"《事業所名： " &amp; 報告書!B31 &amp; "》"</f>
        <v>《事業所名： 》</v>
      </c>
      <c r="H2" s="25"/>
    </row>
    <row r="3" spans="1:20" x14ac:dyDescent="0.15">
      <c r="A3" s="77" t="s">
        <v>76</v>
      </c>
      <c r="B3" s="78" t="s">
        <v>141</v>
      </c>
      <c r="F3" s="26"/>
      <c r="G3" s="26"/>
      <c r="H3" s="7"/>
      <c r="I3" s="60"/>
      <c r="J3" s="7"/>
      <c r="K3" s="7"/>
      <c r="L3" s="7"/>
      <c r="M3" s="79"/>
      <c r="N3" s="79"/>
      <c r="O3" s="79"/>
      <c r="P3" s="79"/>
      <c r="Q3" s="79"/>
      <c r="R3" s="79"/>
      <c r="S3" s="79"/>
      <c r="T3" s="79"/>
    </row>
    <row r="4" spans="1:20" ht="18" customHeight="1" thickBot="1" x14ac:dyDescent="0.2">
      <c r="A4" s="83" t="s">
        <v>0</v>
      </c>
      <c r="B4" s="333" t="s">
        <v>88</v>
      </c>
      <c r="C4" s="334"/>
      <c r="D4" s="334"/>
      <c r="E4" s="334"/>
      <c r="F4" s="335"/>
      <c r="H4" s="79"/>
      <c r="I4" s="60"/>
      <c r="J4" s="7" t="s">
        <v>67</v>
      </c>
      <c r="K4" s="7"/>
      <c r="L4" s="79"/>
      <c r="M4" s="79"/>
      <c r="N4" s="79"/>
      <c r="O4" s="79"/>
      <c r="P4" s="79"/>
      <c r="Q4" s="79"/>
      <c r="R4" s="79"/>
      <c r="S4" s="79"/>
      <c r="T4" s="79" t="s">
        <v>68</v>
      </c>
    </row>
    <row r="5" spans="1:20" ht="18" customHeight="1" thickTop="1" x14ac:dyDescent="0.15">
      <c r="A5" s="294">
        <v>1</v>
      </c>
      <c r="B5" s="296" t="s">
        <v>196</v>
      </c>
      <c r="C5" s="297"/>
      <c r="D5" s="297"/>
      <c r="E5" s="297"/>
      <c r="F5" s="298"/>
      <c r="H5" s="79"/>
      <c r="I5" s="60"/>
      <c r="J5" s="7" t="s">
        <v>63</v>
      </c>
      <c r="K5" s="7"/>
      <c r="L5" s="79"/>
      <c r="M5" s="79"/>
      <c r="N5" s="79"/>
      <c r="O5" s="79"/>
      <c r="P5" s="79"/>
      <c r="Q5" s="79"/>
      <c r="R5" s="79"/>
      <c r="S5" s="79"/>
      <c r="T5" s="79" t="s">
        <v>69</v>
      </c>
    </row>
    <row r="6" spans="1:20" s="89" customFormat="1" ht="30" customHeight="1" thickBot="1" x14ac:dyDescent="0.2">
      <c r="A6" s="295"/>
      <c r="B6" s="299" t="s">
        <v>195</v>
      </c>
      <c r="C6" s="300"/>
      <c r="D6" s="300"/>
      <c r="E6" s="300"/>
      <c r="F6" s="301"/>
      <c r="G6" s="84"/>
      <c r="H6" s="85"/>
      <c r="I6" s="86"/>
      <c r="J6" s="87" t="s">
        <v>70</v>
      </c>
      <c r="K6" s="85">
        <v>1</v>
      </c>
      <c r="L6" s="85">
        <v>120</v>
      </c>
      <c r="M6" s="88"/>
      <c r="N6" s="88"/>
      <c r="O6" s="88"/>
      <c r="P6" s="88"/>
      <c r="Q6" s="88"/>
      <c r="R6" s="88"/>
      <c r="S6" s="79"/>
      <c r="T6" s="88"/>
    </row>
    <row r="7" spans="1:20" s="11" customFormat="1" ht="17.25" customHeight="1" x14ac:dyDescent="0.15">
      <c r="A7" s="90"/>
      <c r="B7" s="302" t="s">
        <v>198</v>
      </c>
      <c r="C7" s="303"/>
      <c r="D7" s="303"/>
      <c r="E7" s="303"/>
      <c r="F7" s="304"/>
      <c r="G7" s="91"/>
      <c r="H7" s="92"/>
      <c r="I7" s="93"/>
      <c r="J7" s="7" t="s">
        <v>71</v>
      </c>
      <c r="K7" s="92"/>
      <c r="L7" s="92"/>
      <c r="M7" s="94"/>
      <c r="N7" s="94"/>
      <c r="O7" s="94"/>
      <c r="P7" s="94"/>
      <c r="Q7" s="94"/>
      <c r="R7" s="94"/>
      <c r="S7" s="79"/>
      <c r="T7" s="94"/>
    </row>
    <row r="8" spans="1:20" s="89" customFormat="1" ht="30" customHeight="1" thickBot="1" x14ac:dyDescent="0.2">
      <c r="A8" s="95"/>
      <c r="B8" s="305" t="s">
        <v>197</v>
      </c>
      <c r="C8" s="306"/>
      <c r="D8" s="329" t="s">
        <v>95</v>
      </c>
      <c r="E8" s="329"/>
      <c r="F8" s="119" t="str">
        <f>IF(COUNT(P12:Q24) &gt; 0,COUNT(P12:P24) &amp; "／" &amp; COUNT(P12:Q24),"")</f>
        <v/>
      </c>
      <c r="G8" s="84"/>
      <c r="H8" s="85"/>
      <c r="I8" s="86"/>
      <c r="J8" s="87" t="s">
        <v>72</v>
      </c>
      <c r="K8" s="85">
        <v>1</v>
      </c>
      <c r="L8" s="85">
        <v>546</v>
      </c>
      <c r="M8" s="88"/>
      <c r="N8" s="88"/>
      <c r="O8" s="88"/>
      <c r="P8" s="88"/>
      <c r="Q8" s="88"/>
      <c r="R8" s="88"/>
      <c r="S8" s="79"/>
      <c r="T8" s="88"/>
    </row>
    <row r="9" spans="1:20" x14ac:dyDescent="0.15">
      <c r="A9" s="96"/>
      <c r="B9" s="97" t="s">
        <v>199</v>
      </c>
      <c r="C9" s="330" t="str">
        <f>IF((MIN(I12:I13)=0),"標準項目の「あり」「なし」を選択してください","")</f>
        <v>標準項目の「あり」「なし」を選択してください</v>
      </c>
      <c r="D9" s="330"/>
      <c r="E9" s="330"/>
      <c r="F9" s="331"/>
      <c r="H9" s="79"/>
      <c r="I9" s="60"/>
      <c r="J9" s="7" t="s">
        <v>73</v>
      </c>
      <c r="K9" s="7">
        <v>1</v>
      </c>
      <c r="L9" s="79">
        <v>17430</v>
      </c>
      <c r="M9" s="79"/>
      <c r="N9" s="79"/>
      <c r="O9" s="79"/>
      <c r="P9" s="79"/>
      <c r="Q9" s="79"/>
      <c r="R9" s="79"/>
      <c r="S9" s="79"/>
      <c r="T9" s="79"/>
    </row>
    <row r="10" spans="1:20" s="101" customFormat="1" ht="37.5" customHeight="1" x14ac:dyDescent="0.15">
      <c r="A10" s="98" t="s">
        <v>64</v>
      </c>
      <c r="B10" s="278" t="s">
        <v>200</v>
      </c>
      <c r="C10" s="279"/>
      <c r="D10" s="332" t="str">
        <f xml:space="preserve"> "評点（" &amp; REPT("○",COUNT(P12:P13)) &amp; REPT("●",COUNT(Q12:Q13)) &amp; "）"</f>
        <v>評点（）</v>
      </c>
      <c r="E10" s="332"/>
      <c r="F10" s="118" t="str">
        <f>IF(COUNT(R12:R13)&gt;0,"・非該当" &amp; COUNT(R12:R13),"")</f>
        <v/>
      </c>
      <c r="G10" s="84"/>
      <c r="H10" s="99"/>
      <c r="I10" s="100" t="str">
        <f>IF(MIN(I12:I13)=0,"",IF(COUNT(P12:Q13)=0,"-",IF(COUNT(P12:Q13)=COUNT(P12:P13),"A",IF(COUNT(P12:P13)=0,"C","B"))))</f>
        <v/>
      </c>
      <c r="J10" s="7" t="s">
        <v>58</v>
      </c>
      <c r="K10" s="100"/>
      <c r="L10" s="99"/>
      <c r="M10" s="99"/>
      <c r="N10" s="99"/>
      <c r="O10" s="99"/>
      <c r="P10" s="99"/>
      <c r="Q10" s="99"/>
      <c r="R10" s="99"/>
      <c r="S10" s="79"/>
      <c r="T10" s="99"/>
    </row>
    <row r="11" spans="1:20" x14ac:dyDescent="0.15">
      <c r="A11" s="96"/>
      <c r="B11" s="117" t="s">
        <v>59</v>
      </c>
      <c r="C11" s="321" t="s">
        <v>60</v>
      </c>
      <c r="D11" s="322"/>
      <c r="E11" s="322"/>
      <c r="F11" s="323"/>
      <c r="H11" s="79"/>
      <c r="I11" s="60"/>
      <c r="J11" s="7" t="s">
        <v>61</v>
      </c>
      <c r="K11" s="7"/>
      <c r="L11" s="79"/>
      <c r="M11" s="79"/>
      <c r="N11" s="79"/>
      <c r="O11" s="79"/>
      <c r="P11" s="79"/>
      <c r="Q11" s="79"/>
      <c r="R11" s="79"/>
      <c r="S11" s="79"/>
      <c r="T11" s="79"/>
    </row>
    <row r="12" spans="1:20" ht="37.5" customHeight="1" x14ac:dyDescent="0.15">
      <c r="A12" s="96"/>
      <c r="B12" s="102"/>
      <c r="C12" s="299" t="s">
        <v>201</v>
      </c>
      <c r="D12" s="300"/>
      <c r="E12" s="324"/>
      <c r="F12" s="103"/>
      <c r="G12" s="84"/>
      <c r="H12" s="79"/>
      <c r="I12" s="60">
        <v>0</v>
      </c>
      <c r="J12" s="7" t="s">
        <v>62</v>
      </c>
      <c r="K12" s="7">
        <v>1</v>
      </c>
      <c r="L12" s="79">
        <v>60031</v>
      </c>
      <c r="M12" s="79"/>
      <c r="N12" s="79"/>
      <c r="O12" s="79"/>
      <c r="P12" s="79" t="str">
        <f>IF(I12=3,1,"")</f>
        <v/>
      </c>
      <c r="Q12" s="79" t="str">
        <f>IF(I12=2,1,"")</f>
        <v/>
      </c>
      <c r="R12" s="79" t="str">
        <f>IF(I12=1,1,"")</f>
        <v/>
      </c>
      <c r="S12" s="79"/>
      <c r="T12" s="79"/>
    </row>
    <row r="13" spans="1:20" ht="37.5" customHeight="1" thickBot="1" x14ac:dyDescent="0.2">
      <c r="A13" s="96"/>
      <c r="B13" s="102"/>
      <c r="C13" s="299" t="s">
        <v>202</v>
      </c>
      <c r="D13" s="300"/>
      <c r="E13" s="324"/>
      <c r="F13" s="103"/>
      <c r="G13" s="84"/>
      <c r="H13" s="79"/>
      <c r="I13" s="60">
        <v>0</v>
      </c>
      <c r="J13" s="7" t="s">
        <v>62</v>
      </c>
      <c r="K13" s="7">
        <v>2</v>
      </c>
      <c r="L13" s="79">
        <v>60032</v>
      </c>
      <c r="M13" s="79"/>
      <c r="N13" s="79"/>
      <c r="O13" s="79"/>
      <c r="P13" s="79" t="str">
        <f>IF(I13=3,1,"")</f>
        <v/>
      </c>
      <c r="Q13" s="79" t="str">
        <f>IF(I13=2,1,"")</f>
        <v/>
      </c>
      <c r="R13" s="79" t="str">
        <f>IF(I13=1,1,"")</f>
        <v/>
      </c>
      <c r="S13" s="79"/>
      <c r="T13" s="79"/>
    </row>
    <row r="14" spans="1:20" x14ac:dyDescent="0.15">
      <c r="A14" s="96"/>
      <c r="B14" s="97" t="s">
        <v>203</v>
      </c>
      <c r="C14" s="330" t="str">
        <f>IF((MIN(I17:I18)=0),"標準項目の「あり」「なし」を選択してください","")</f>
        <v>標準項目の「あり」「なし」を選択してください</v>
      </c>
      <c r="D14" s="330"/>
      <c r="E14" s="330"/>
      <c r="F14" s="331"/>
      <c r="H14" s="79"/>
      <c r="I14" s="60"/>
      <c r="J14" s="7" t="s">
        <v>73</v>
      </c>
      <c r="K14" s="7">
        <v>2</v>
      </c>
      <c r="L14" s="79">
        <v>17431</v>
      </c>
      <c r="M14" s="79"/>
      <c r="N14" s="79"/>
      <c r="O14" s="79"/>
      <c r="P14" s="79"/>
      <c r="Q14" s="79"/>
      <c r="R14" s="79"/>
      <c r="S14" s="79"/>
      <c r="T14" s="79"/>
    </row>
    <row r="15" spans="1:20" s="101" customFormat="1" ht="37.5" customHeight="1" x14ac:dyDescent="0.15">
      <c r="A15" s="98" t="s">
        <v>64</v>
      </c>
      <c r="B15" s="278" t="s">
        <v>204</v>
      </c>
      <c r="C15" s="279"/>
      <c r="D15" s="332" t="str">
        <f xml:space="preserve"> "評点（" &amp; REPT("○",COUNT(P17:P18)) &amp; REPT("●",COUNT(Q17:Q18)) &amp; "）"</f>
        <v>評点（）</v>
      </c>
      <c r="E15" s="332"/>
      <c r="F15" s="118" t="str">
        <f>IF(COUNT(R17:R18)&gt;0,"・非該当" &amp; COUNT(R17:R18),"")</f>
        <v/>
      </c>
      <c r="G15" s="84"/>
      <c r="H15" s="99"/>
      <c r="I15" s="100" t="str">
        <f>IF(MIN(I17:I18)=0,"",IF(COUNT(P17:Q18)=0,"-",IF(COUNT(P17:Q18)=COUNT(P17:P18),"A",IF(COUNT(P17:P18)=0,"C","B"))))</f>
        <v/>
      </c>
      <c r="J15" s="7" t="s">
        <v>58</v>
      </c>
      <c r="K15" s="100"/>
      <c r="L15" s="99"/>
      <c r="M15" s="99"/>
      <c r="N15" s="99"/>
      <c r="O15" s="99"/>
      <c r="P15" s="99"/>
      <c r="Q15" s="99"/>
      <c r="R15" s="99"/>
      <c r="S15" s="79"/>
      <c r="T15" s="99"/>
    </row>
    <row r="16" spans="1:20" x14ac:dyDescent="0.15">
      <c r="A16" s="96"/>
      <c r="B16" s="117" t="s">
        <v>59</v>
      </c>
      <c r="C16" s="321" t="s">
        <v>60</v>
      </c>
      <c r="D16" s="322"/>
      <c r="E16" s="322"/>
      <c r="F16" s="323"/>
      <c r="H16" s="79"/>
      <c r="I16" s="60"/>
      <c r="J16" s="7" t="s">
        <v>61</v>
      </c>
      <c r="K16" s="7"/>
      <c r="L16" s="79"/>
      <c r="M16" s="79"/>
      <c r="N16" s="79"/>
      <c r="O16" s="79"/>
      <c r="P16" s="79"/>
      <c r="Q16" s="79"/>
      <c r="R16" s="79"/>
      <c r="S16" s="79"/>
      <c r="T16" s="79"/>
    </row>
    <row r="17" spans="1:20" ht="37.5" customHeight="1" x14ac:dyDescent="0.15">
      <c r="A17" s="96"/>
      <c r="B17" s="102"/>
      <c r="C17" s="299" t="s">
        <v>205</v>
      </c>
      <c r="D17" s="300"/>
      <c r="E17" s="324"/>
      <c r="F17" s="103"/>
      <c r="G17" s="84"/>
      <c r="H17" s="79"/>
      <c r="I17" s="60">
        <v>0</v>
      </c>
      <c r="J17" s="7" t="s">
        <v>62</v>
      </c>
      <c r="K17" s="7">
        <v>1</v>
      </c>
      <c r="L17" s="79">
        <v>60033</v>
      </c>
      <c r="M17" s="79"/>
      <c r="N17" s="79"/>
      <c r="O17" s="79"/>
      <c r="P17" s="79" t="str">
        <f>IF(I17=3,1,"")</f>
        <v/>
      </c>
      <c r="Q17" s="79" t="str">
        <f>IF(I17=2,1,"")</f>
        <v/>
      </c>
      <c r="R17" s="79" t="str">
        <f>IF(I17=1,1,"")</f>
        <v/>
      </c>
      <c r="S17" s="79"/>
      <c r="T17" s="79"/>
    </row>
    <row r="18" spans="1:20" ht="37.5" customHeight="1" thickBot="1" x14ac:dyDescent="0.2">
      <c r="A18" s="96"/>
      <c r="B18" s="102"/>
      <c r="C18" s="299" t="s">
        <v>206</v>
      </c>
      <c r="D18" s="300"/>
      <c r="E18" s="324"/>
      <c r="F18" s="103"/>
      <c r="G18" s="84"/>
      <c r="H18" s="79"/>
      <c r="I18" s="60">
        <v>0</v>
      </c>
      <c r="J18" s="7" t="s">
        <v>62</v>
      </c>
      <c r="K18" s="7">
        <v>2</v>
      </c>
      <c r="L18" s="79">
        <v>60034</v>
      </c>
      <c r="M18" s="79"/>
      <c r="N18" s="79"/>
      <c r="O18" s="79"/>
      <c r="P18" s="79" t="str">
        <f>IF(I18=3,1,"")</f>
        <v/>
      </c>
      <c r="Q18" s="79" t="str">
        <f>IF(I18=2,1,"")</f>
        <v/>
      </c>
      <c r="R18" s="79" t="str">
        <f>IF(I18=1,1,"")</f>
        <v/>
      </c>
      <c r="S18" s="79"/>
      <c r="T18" s="79"/>
    </row>
    <row r="19" spans="1:20" x14ac:dyDescent="0.15">
      <c r="A19" s="96"/>
      <c r="B19" s="97" t="s">
        <v>207</v>
      </c>
      <c r="C19" s="330" t="str">
        <f>IF((MIN(I22:I24)=0),"標準項目の「あり」「なし」を選択してください","")</f>
        <v>標準項目の「あり」「なし」を選択してください</v>
      </c>
      <c r="D19" s="330"/>
      <c r="E19" s="330"/>
      <c r="F19" s="331"/>
      <c r="H19" s="79"/>
      <c r="I19" s="60"/>
      <c r="J19" s="7" t="s">
        <v>73</v>
      </c>
      <c r="K19" s="7">
        <v>3</v>
      </c>
      <c r="L19" s="79">
        <v>17432</v>
      </c>
      <c r="M19" s="79"/>
      <c r="N19" s="79"/>
      <c r="O19" s="79"/>
      <c r="P19" s="79"/>
      <c r="Q19" s="79"/>
      <c r="R19" s="79"/>
      <c r="S19" s="79"/>
      <c r="T19" s="79"/>
    </row>
    <row r="20" spans="1:20" s="101" customFormat="1" ht="37.5" customHeight="1" x14ac:dyDescent="0.15">
      <c r="A20" s="98" t="s">
        <v>64</v>
      </c>
      <c r="B20" s="278" t="s">
        <v>208</v>
      </c>
      <c r="C20" s="279"/>
      <c r="D20" s="332" t="str">
        <f xml:space="preserve"> "評点（" &amp; REPT("○",COUNT(P22:P24)) &amp; REPT("●",COUNT(Q22:Q24)) &amp; "）"</f>
        <v>評点（）</v>
      </c>
      <c r="E20" s="332"/>
      <c r="F20" s="118" t="str">
        <f>IF(COUNT(R22:R24)&gt;0,"・非該当" &amp; COUNT(R22:R24),"")</f>
        <v/>
      </c>
      <c r="G20" s="84"/>
      <c r="H20" s="99"/>
      <c r="I20" s="100" t="str">
        <f>IF(MIN(I22:I24)=0,"",IF(COUNT(P22:Q24)=0,"-",IF(COUNT(P22:Q24)=COUNT(P22:P24),"A",IF(COUNT(P22:P24)=0,"C","B"))))</f>
        <v/>
      </c>
      <c r="J20" s="7" t="s">
        <v>58</v>
      </c>
      <c r="K20" s="100"/>
      <c r="L20" s="99"/>
      <c r="M20" s="99"/>
      <c r="N20" s="99"/>
      <c r="O20" s="99"/>
      <c r="P20" s="99"/>
      <c r="Q20" s="99"/>
      <c r="R20" s="99"/>
      <c r="S20" s="79"/>
      <c r="T20" s="99"/>
    </row>
    <row r="21" spans="1:20" x14ac:dyDescent="0.15">
      <c r="A21" s="96"/>
      <c r="B21" s="117" t="s">
        <v>59</v>
      </c>
      <c r="C21" s="321" t="s">
        <v>60</v>
      </c>
      <c r="D21" s="322"/>
      <c r="E21" s="322"/>
      <c r="F21" s="323"/>
      <c r="H21" s="79"/>
      <c r="I21" s="60"/>
      <c r="J21" s="7" t="s">
        <v>61</v>
      </c>
      <c r="K21" s="7"/>
      <c r="L21" s="79"/>
      <c r="M21" s="79"/>
      <c r="N21" s="79"/>
      <c r="O21" s="79"/>
      <c r="P21" s="79"/>
      <c r="Q21" s="79"/>
      <c r="R21" s="79"/>
      <c r="S21" s="79"/>
      <c r="T21" s="79"/>
    </row>
    <row r="22" spans="1:20" ht="37.5" customHeight="1" x14ac:dyDescent="0.15">
      <c r="A22" s="96"/>
      <c r="B22" s="102"/>
      <c r="C22" s="299" t="s">
        <v>209</v>
      </c>
      <c r="D22" s="300"/>
      <c r="E22" s="324"/>
      <c r="F22" s="103"/>
      <c r="G22" s="84"/>
      <c r="H22" s="79"/>
      <c r="I22" s="60">
        <v>0</v>
      </c>
      <c r="J22" s="7" t="s">
        <v>62</v>
      </c>
      <c r="K22" s="7">
        <v>1</v>
      </c>
      <c r="L22" s="79">
        <v>60035</v>
      </c>
      <c r="M22" s="79"/>
      <c r="N22" s="79"/>
      <c r="O22" s="79"/>
      <c r="P22" s="79" t="str">
        <f>IF(I22=3,1,"")</f>
        <v/>
      </c>
      <c r="Q22" s="79" t="str">
        <f>IF(I22=2,1,"")</f>
        <v/>
      </c>
      <c r="R22" s="79" t="str">
        <f>IF(I22=1,1,"")</f>
        <v/>
      </c>
      <c r="S22" s="79"/>
      <c r="T22" s="79"/>
    </row>
    <row r="23" spans="1:20" ht="37.5" customHeight="1" x14ac:dyDescent="0.15">
      <c r="A23" s="96"/>
      <c r="B23" s="102"/>
      <c r="C23" s="299" t="s">
        <v>210</v>
      </c>
      <c r="D23" s="300"/>
      <c r="E23" s="324"/>
      <c r="F23" s="103"/>
      <c r="G23" s="84"/>
      <c r="H23" s="79"/>
      <c r="I23" s="60">
        <v>0</v>
      </c>
      <c r="J23" s="7" t="s">
        <v>62</v>
      </c>
      <c r="K23" s="7">
        <v>2</v>
      </c>
      <c r="L23" s="79">
        <v>60036</v>
      </c>
      <c r="M23" s="79"/>
      <c r="N23" s="79"/>
      <c r="O23" s="79"/>
      <c r="P23" s="79" t="str">
        <f>IF(I23=3,1,"")</f>
        <v/>
      </c>
      <c r="Q23" s="79" t="str">
        <f>IF(I23=2,1,"")</f>
        <v/>
      </c>
      <c r="R23" s="79" t="str">
        <f>IF(I23=1,1,"")</f>
        <v/>
      </c>
      <c r="S23" s="79"/>
      <c r="T23" s="79"/>
    </row>
    <row r="24" spans="1:20" ht="37.5" customHeight="1" thickBot="1" x14ac:dyDescent="0.2">
      <c r="A24" s="96"/>
      <c r="B24" s="102"/>
      <c r="C24" s="299" t="s">
        <v>211</v>
      </c>
      <c r="D24" s="300"/>
      <c r="E24" s="324"/>
      <c r="F24" s="103"/>
      <c r="G24" s="84"/>
      <c r="H24" s="79"/>
      <c r="I24" s="60">
        <v>0</v>
      </c>
      <c r="J24" s="7" t="s">
        <v>62</v>
      </c>
      <c r="K24" s="7">
        <v>3</v>
      </c>
      <c r="L24" s="79">
        <v>60037</v>
      </c>
      <c r="M24" s="79"/>
      <c r="N24" s="79"/>
      <c r="O24" s="79"/>
      <c r="P24" s="79" t="str">
        <f>IF(I24=3,1,"")</f>
        <v/>
      </c>
      <c r="Q24" s="79" t="str">
        <f>IF(I24=2,1,"")</f>
        <v/>
      </c>
      <c r="R24" s="79" t="str">
        <f>IF(I24=1,1,"")</f>
        <v/>
      </c>
      <c r="S24" s="79"/>
      <c r="T24" s="79"/>
    </row>
    <row r="25" spans="1:20" ht="20.25" customHeight="1" x14ac:dyDescent="0.15">
      <c r="A25" s="104"/>
      <c r="B25" s="325" t="s">
        <v>212</v>
      </c>
      <c r="C25" s="326"/>
      <c r="D25" s="327" t="str">
        <f>IF(AND(LEN(case1_1)&lt;&gt;0,COUNT(R12:R24)=7),checkB_1,(IF(LEN(checkA_1)&lt;&gt;0,checkA_1, checkB_1)))</f>
        <v>カテゴリー1の講評を入力してください</v>
      </c>
      <c r="E25" s="327"/>
      <c r="F25" s="328"/>
      <c r="H25" s="79"/>
      <c r="I25" s="60"/>
      <c r="J25" s="7" t="s">
        <v>63</v>
      </c>
      <c r="K25" s="7"/>
      <c r="L25" s="79"/>
      <c r="M25" s="79"/>
      <c r="N25" s="79"/>
      <c r="O25" s="79"/>
      <c r="P25" s="79"/>
      <c r="Q25" s="79"/>
      <c r="R25" s="79"/>
      <c r="S25" s="79"/>
      <c r="T25" s="79"/>
    </row>
    <row r="26" spans="1:20" s="108" customFormat="1" ht="21" customHeight="1" x14ac:dyDescent="0.15">
      <c r="A26" s="115"/>
      <c r="B26" s="308"/>
      <c r="C26" s="309"/>
      <c r="D26" s="309"/>
      <c r="E26" s="309"/>
      <c r="F26" s="310"/>
      <c r="G26" s="2" t="str">
        <f>IF(LEN(B26)=0,"",IF(40-LEN(B26)&gt;0,"残り" &amp; 40-LEN(B26) &amp; "文字",IF(40-LEN(B26)=0,"","文字数がオーバーしています")))</f>
        <v/>
      </c>
      <c r="H26" s="105"/>
      <c r="I26" s="106"/>
      <c r="J26" s="7" t="s">
        <v>89</v>
      </c>
      <c r="K26" s="105"/>
      <c r="L26" s="105"/>
      <c r="M26" s="107"/>
      <c r="N26" s="107"/>
      <c r="O26" s="107"/>
      <c r="P26" s="107"/>
      <c r="Q26" s="107"/>
      <c r="R26" s="107"/>
      <c r="S26" s="79"/>
      <c r="T26" s="107"/>
    </row>
    <row r="27" spans="1:20" s="108" customFormat="1" ht="65.099999999999994" customHeight="1" x14ac:dyDescent="0.15">
      <c r="A27" s="116"/>
      <c r="B27" s="311"/>
      <c r="C27" s="312"/>
      <c r="D27" s="312"/>
      <c r="E27" s="312"/>
      <c r="F27" s="313"/>
      <c r="G27" s="2" t="str">
        <f>IF(LEN(B27)=0,"",IF(256-LEN(B27)&gt;0,"残り" &amp; 256-LEN(B27) &amp; "文字",IF(256-LEN(B27)=0,"","文字数がオーバーしています")))</f>
        <v/>
      </c>
      <c r="H27" s="105"/>
      <c r="I27" s="106"/>
      <c r="J27" s="7" t="s">
        <v>92</v>
      </c>
      <c r="K27" s="105"/>
      <c r="L27" s="105"/>
      <c r="M27" s="107"/>
      <c r="N27" s="107"/>
      <c r="O27" s="107"/>
      <c r="P27" s="107"/>
      <c r="Q27" s="107"/>
      <c r="R27" s="107"/>
      <c r="S27" s="79"/>
      <c r="T27" s="107"/>
    </row>
    <row r="28" spans="1:20" s="108" customFormat="1" ht="21" customHeight="1" x14ac:dyDescent="0.15">
      <c r="A28" s="116"/>
      <c r="B28" s="314"/>
      <c r="C28" s="315"/>
      <c r="D28" s="315"/>
      <c r="E28" s="315"/>
      <c r="F28" s="316"/>
      <c r="G28" s="2" t="str">
        <f>IF(LEN(B28)=0,"",IF(40-LEN(B28)&gt;0,"残り" &amp; 40-LEN(B28) &amp; "文字",IF(40-LEN(B28)=0,"","文字数がオーバーしています")))</f>
        <v/>
      </c>
      <c r="H28" s="105"/>
      <c r="I28" s="106"/>
      <c r="J28" s="7" t="s">
        <v>90</v>
      </c>
      <c r="K28" s="105"/>
      <c r="L28" s="105"/>
      <c r="M28" s="107"/>
      <c r="N28" s="107"/>
      <c r="O28" s="107"/>
      <c r="P28" s="107"/>
      <c r="Q28" s="107"/>
      <c r="R28" s="107"/>
      <c r="S28" s="79"/>
      <c r="T28" s="107"/>
    </row>
    <row r="29" spans="1:20" s="108" customFormat="1" ht="65.099999999999994" customHeight="1" x14ac:dyDescent="0.15">
      <c r="A29" s="116"/>
      <c r="B29" s="317"/>
      <c r="C29" s="317"/>
      <c r="D29" s="317"/>
      <c r="E29" s="317"/>
      <c r="F29" s="318"/>
      <c r="G29" s="2" t="str">
        <f>IF(LEN(B29)=0,"",IF(256-LEN(B29)&gt;0,"残り" &amp; 256-LEN(B29) &amp; "文字",IF(256-LEN(B29)=0,"","文字数がオーバーしています")))</f>
        <v/>
      </c>
      <c r="H29" s="105"/>
      <c r="I29" s="106"/>
      <c r="J29" s="7" t="s">
        <v>93</v>
      </c>
      <c r="K29" s="105"/>
      <c r="L29" s="105"/>
      <c r="M29" s="107"/>
      <c r="N29" s="107"/>
      <c r="O29" s="107"/>
      <c r="P29" s="107"/>
      <c r="Q29" s="107"/>
      <c r="R29" s="107"/>
      <c r="S29" s="79"/>
      <c r="T29" s="107"/>
    </row>
    <row r="30" spans="1:20" s="108" customFormat="1" ht="21" customHeight="1" x14ac:dyDescent="0.15">
      <c r="A30" s="116"/>
      <c r="B30" s="314"/>
      <c r="C30" s="315"/>
      <c r="D30" s="315"/>
      <c r="E30" s="315"/>
      <c r="F30" s="316"/>
      <c r="G30" s="2" t="str">
        <f>IF(LEN(B30)=0,"",IF(40-LEN(B30)&gt;0,"残り" &amp; 40-LEN(B30) &amp; "文字",IF(40-LEN(B30)=0,"","文字数がオーバーしています")))</f>
        <v/>
      </c>
      <c r="H30" s="105"/>
      <c r="I30" s="106"/>
      <c r="J30" s="7" t="s">
        <v>91</v>
      </c>
      <c r="K30" s="105"/>
      <c r="L30" s="105"/>
      <c r="M30" s="107"/>
      <c r="N30" s="107"/>
      <c r="O30" s="107"/>
      <c r="P30" s="107"/>
      <c r="Q30" s="107"/>
      <c r="R30" s="107"/>
      <c r="S30" s="79"/>
      <c r="T30" s="107"/>
    </row>
    <row r="31" spans="1:20" s="108" customFormat="1" ht="65.099999999999994" customHeight="1" thickBot="1" x14ac:dyDescent="0.2">
      <c r="A31" s="109"/>
      <c r="B31" s="319"/>
      <c r="C31" s="319"/>
      <c r="D31" s="319"/>
      <c r="E31" s="319"/>
      <c r="F31" s="320"/>
      <c r="G31" s="2" t="str">
        <f>IF(LEN(B31)=0,"",IF(256-LEN(B31)&gt;0,"残り" &amp; 256-LEN(B31) &amp; "文字",IF(256-LEN(B31)=0,"","文字数がオーバーしています")))</f>
        <v/>
      </c>
      <c r="H31" s="105"/>
      <c r="I31" s="106"/>
      <c r="J31" s="7" t="s">
        <v>94</v>
      </c>
      <c r="K31" s="105"/>
      <c r="L31" s="105"/>
      <c r="M31" s="107"/>
      <c r="N31" s="107"/>
      <c r="O31" s="107"/>
      <c r="P31" s="107"/>
      <c r="Q31" s="107"/>
      <c r="R31" s="107"/>
      <c r="S31" s="79"/>
      <c r="T31" s="107"/>
    </row>
    <row r="32" spans="1:20" ht="18" customHeight="1" thickTop="1" x14ac:dyDescent="0.15">
      <c r="A32" s="294">
        <v>2</v>
      </c>
      <c r="B32" s="296" t="s">
        <v>214</v>
      </c>
      <c r="C32" s="297"/>
      <c r="D32" s="297"/>
      <c r="E32" s="297"/>
      <c r="F32" s="298"/>
      <c r="H32" s="79"/>
      <c r="I32" s="60"/>
      <c r="J32" s="7" t="s">
        <v>63</v>
      </c>
      <c r="K32" s="7"/>
      <c r="L32" s="79"/>
      <c r="M32" s="79"/>
      <c r="N32" s="79"/>
      <c r="O32" s="79"/>
      <c r="P32" s="79"/>
      <c r="Q32" s="79"/>
      <c r="R32" s="79"/>
      <c r="S32" s="79"/>
      <c r="T32" s="79" t="s">
        <v>69</v>
      </c>
    </row>
    <row r="33" spans="1:20" s="89" customFormat="1" ht="30" customHeight="1" thickBot="1" x14ac:dyDescent="0.2">
      <c r="A33" s="295"/>
      <c r="B33" s="299" t="s">
        <v>213</v>
      </c>
      <c r="C33" s="300"/>
      <c r="D33" s="300"/>
      <c r="E33" s="300"/>
      <c r="F33" s="301"/>
      <c r="G33" s="84"/>
      <c r="H33" s="85"/>
      <c r="I33" s="86"/>
      <c r="J33" s="87" t="s">
        <v>70</v>
      </c>
      <c r="K33" s="85">
        <v>2</v>
      </c>
      <c r="L33" s="85">
        <v>121</v>
      </c>
      <c r="M33" s="88"/>
      <c r="N33" s="88"/>
      <c r="O33" s="88"/>
      <c r="P33" s="88"/>
      <c r="Q33" s="88"/>
      <c r="R33" s="88"/>
      <c r="S33" s="79"/>
      <c r="T33" s="88"/>
    </row>
    <row r="34" spans="1:20" s="11" customFormat="1" ht="17.25" customHeight="1" x14ac:dyDescent="0.15">
      <c r="A34" s="90"/>
      <c r="B34" s="302" t="s">
        <v>216</v>
      </c>
      <c r="C34" s="303"/>
      <c r="D34" s="303"/>
      <c r="E34" s="303"/>
      <c r="F34" s="304"/>
      <c r="G34" s="91"/>
      <c r="H34" s="92"/>
      <c r="I34" s="93"/>
      <c r="J34" s="7" t="s">
        <v>71</v>
      </c>
      <c r="K34" s="92"/>
      <c r="L34" s="92"/>
      <c r="M34" s="94"/>
      <c r="N34" s="94"/>
      <c r="O34" s="94"/>
      <c r="P34" s="94"/>
      <c r="Q34" s="94"/>
      <c r="R34" s="94"/>
      <c r="S34" s="79"/>
      <c r="T34" s="94"/>
    </row>
    <row r="35" spans="1:20" s="89" customFormat="1" ht="30" customHeight="1" thickBot="1" x14ac:dyDescent="0.2">
      <c r="A35" s="95"/>
      <c r="B35" s="305" t="s">
        <v>215</v>
      </c>
      <c r="C35" s="306"/>
      <c r="D35" s="329" t="s">
        <v>95</v>
      </c>
      <c r="E35" s="329"/>
      <c r="F35" s="119" t="str">
        <f>IF(COUNT(P39:Q44) &gt; 0,COUNT(P39:P44) &amp; "／" &amp; COUNT(P39:Q44),"")</f>
        <v/>
      </c>
      <c r="G35" s="84"/>
      <c r="H35" s="85"/>
      <c r="I35" s="86"/>
      <c r="J35" s="87" t="s">
        <v>72</v>
      </c>
      <c r="K35" s="85">
        <v>1</v>
      </c>
      <c r="L35" s="85">
        <v>547</v>
      </c>
      <c r="M35" s="88"/>
      <c r="N35" s="88"/>
      <c r="O35" s="88"/>
      <c r="P35" s="88"/>
      <c r="Q35" s="88"/>
      <c r="R35" s="88"/>
      <c r="S35" s="79"/>
      <c r="T35" s="88"/>
    </row>
    <row r="36" spans="1:20" x14ac:dyDescent="0.15">
      <c r="A36" s="96"/>
      <c r="B36" s="97" t="s">
        <v>199</v>
      </c>
      <c r="C36" s="330" t="str">
        <f>IF((MIN(I39:I44)=0),"標準項目の「あり」「なし」を選択してください","")</f>
        <v>標準項目の「あり」「なし」を選択してください</v>
      </c>
      <c r="D36" s="330"/>
      <c r="E36" s="330"/>
      <c r="F36" s="331"/>
      <c r="H36" s="79"/>
      <c r="I36" s="60"/>
      <c r="J36" s="7" t="s">
        <v>73</v>
      </c>
      <c r="K36" s="7">
        <v>1</v>
      </c>
      <c r="L36" s="79">
        <v>17433</v>
      </c>
      <c r="M36" s="79"/>
      <c r="N36" s="79"/>
      <c r="O36" s="79"/>
      <c r="P36" s="79"/>
      <c r="Q36" s="79"/>
      <c r="R36" s="79"/>
      <c r="S36" s="79"/>
      <c r="T36" s="79"/>
    </row>
    <row r="37" spans="1:20" s="101" customFormat="1" ht="37.5" customHeight="1" x14ac:dyDescent="0.15">
      <c r="A37" s="98" t="s">
        <v>64</v>
      </c>
      <c r="B37" s="278" t="s">
        <v>215</v>
      </c>
      <c r="C37" s="279"/>
      <c r="D37" s="332" t="str">
        <f xml:space="preserve"> "評点（" &amp; REPT("○",COUNT(P39:P44)) &amp; REPT("●",COUNT(Q39:Q44)) &amp; "）"</f>
        <v>評点（）</v>
      </c>
      <c r="E37" s="332"/>
      <c r="F37" s="118" t="str">
        <f>IF(COUNT(R39:R44)&gt;0,"・非該当" &amp; COUNT(R39:R44),"")</f>
        <v/>
      </c>
      <c r="G37" s="84"/>
      <c r="H37" s="99"/>
      <c r="I37" s="100" t="str">
        <f>IF(MIN(I39:I44)=0,"",IF(COUNT(P39:Q44)=0,"-",IF(COUNT(P39:Q44)=COUNT(P39:P44),"A",IF(COUNT(P39:P44)=0,"C","B"))))</f>
        <v/>
      </c>
      <c r="J37" s="7" t="s">
        <v>58</v>
      </c>
      <c r="K37" s="100"/>
      <c r="L37" s="99"/>
      <c r="M37" s="99"/>
      <c r="N37" s="99"/>
      <c r="O37" s="99"/>
      <c r="P37" s="99"/>
      <c r="Q37" s="99"/>
      <c r="R37" s="99"/>
      <c r="S37" s="79"/>
      <c r="T37" s="99"/>
    </row>
    <row r="38" spans="1:20" x14ac:dyDescent="0.15">
      <c r="A38" s="96"/>
      <c r="B38" s="117" t="s">
        <v>59</v>
      </c>
      <c r="C38" s="321" t="s">
        <v>60</v>
      </c>
      <c r="D38" s="322"/>
      <c r="E38" s="322"/>
      <c r="F38" s="323"/>
      <c r="H38" s="79"/>
      <c r="I38" s="60"/>
      <c r="J38" s="7" t="s">
        <v>61</v>
      </c>
      <c r="K38" s="7"/>
      <c r="L38" s="79"/>
      <c r="M38" s="79"/>
      <c r="N38" s="79"/>
      <c r="O38" s="79"/>
      <c r="P38" s="79"/>
      <c r="Q38" s="79"/>
      <c r="R38" s="79"/>
      <c r="S38" s="79"/>
      <c r="T38" s="79"/>
    </row>
    <row r="39" spans="1:20" ht="37.5" customHeight="1" x14ac:dyDescent="0.15">
      <c r="A39" s="96"/>
      <c r="B39" s="102"/>
      <c r="C39" s="299" t="s">
        <v>217</v>
      </c>
      <c r="D39" s="300"/>
      <c r="E39" s="324"/>
      <c r="F39" s="103"/>
      <c r="G39" s="84"/>
      <c r="H39" s="79"/>
      <c r="I39" s="60">
        <v>0</v>
      </c>
      <c r="J39" s="7" t="s">
        <v>62</v>
      </c>
      <c r="K39" s="7">
        <v>1</v>
      </c>
      <c r="L39" s="79">
        <v>60038</v>
      </c>
      <c r="M39" s="79"/>
      <c r="N39" s="79"/>
      <c r="O39" s="79"/>
      <c r="P39" s="79" t="str">
        <f t="shared" ref="P39:P44" si="0">IF(I39=3,1,"")</f>
        <v/>
      </c>
      <c r="Q39" s="79" t="str">
        <f t="shared" ref="Q39:Q44" si="1">IF(I39=2,1,"")</f>
        <v/>
      </c>
      <c r="R39" s="79" t="str">
        <f t="shared" ref="R39:R44" si="2">IF(I39=1,1,"")</f>
        <v/>
      </c>
      <c r="S39" s="79"/>
      <c r="T39" s="79"/>
    </row>
    <row r="40" spans="1:20" ht="37.5" customHeight="1" x14ac:dyDescent="0.15">
      <c r="A40" s="96"/>
      <c r="B40" s="102"/>
      <c r="C40" s="299" t="s">
        <v>218</v>
      </c>
      <c r="D40" s="300"/>
      <c r="E40" s="324"/>
      <c r="F40" s="103"/>
      <c r="G40" s="84"/>
      <c r="H40" s="79"/>
      <c r="I40" s="60">
        <v>0</v>
      </c>
      <c r="J40" s="7" t="s">
        <v>62</v>
      </c>
      <c r="K40" s="7">
        <v>2</v>
      </c>
      <c r="L40" s="79">
        <v>60039</v>
      </c>
      <c r="M40" s="79"/>
      <c r="N40" s="79"/>
      <c r="O40" s="79"/>
      <c r="P40" s="79" t="str">
        <f t="shared" si="0"/>
        <v/>
      </c>
      <c r="Q40" s="79" t="str">
        <f t="shared" si="1"/>
        <v/>
      </c>
      <c r="R40" s="79" t="str">
        <f t="shared" si="2"/>
        <v/>
      </c>
      <c r="S40" s="79"/>
      <c r="T40" s="79"/>
    </row>
    <row r="41" spans="1:20" ht="37.5" customHeight="1" x14ac:dyDescent="0.15">
      <c r="A41" s="96"/>
      <c r="B41" s="102"/>
      <c r="C41" s="299" t="s">
        <v>219</v>
      </c>
      <c r="D41" s="300"/>
      <c r="E41" s="324"/>
      <c r="F41" s="103"/>
      <c r="G41" s="84"/>
      <c r="H41" s="79"/>
      <c r="I41" s="60">
        <v>0</v>
      </c>
      <c r="J41" s="7" t="s">
        <v>62</v>
      </c>
      <c r="K41" s="7">
        <v>3</v>
      </c>
      <c r="L41" s="79">
        <v>60040</v>
      </c>
      <c r="M41" s="79"/>
      <c r="N41" s="79"/>
      <c r="O41" s="79"/>
      <c r="P41" s="79" t="str">
        <f t="shared" si="0"/>
        <v/>
      </c>
      <c r="Q41" s="79" t="str">
        <f t="shared" si="1"/>
        <v/>
      </c>
      <c r="R41" s="79" t="str">
        <f t="shared" si="2"/>
        <v/>
      </c>
      <c r="S41" s="79"/>
      <c r="T41" s="79"/>
    </row>
    <row r="42" spans="1:20" ht="37.5" customHeight="1" x14ac:dyDescent="0.15">
      <c r="A42" s="96"/>
      <c r="B42" s="102"/>
      <c r="C42" s="299" t="s">
        <v>220</v>
      </c>
      <c r="D42" s="300"/>
      <c r="E42" s="324"/>
      <c r="F42" s="103"/>
      <c r="G42" s="84"/>
      <c r="H42" s="79"/>
      <c r="I42" s="60">
        <v>0</v>
      </c>
      <c r="J42" s="7" t="s">
        <v>62</v>
      </c>
      <c r="K42" s="7">
        <v>4</v>
      </c>
      <c r="L42" s="79">
        <v>60041</v>
      </c>
      <c r="M42" s="79"/>
      <c r="N42" s="79"/>
      <c r="O42" s="79"/>
      <c r="P42" s="79" t="str">
        <f t="shared" si="0"/>
        <v/>
      </c>
      <c r="Q42" s="79" t="str">
        <f t="shared" si="1"/>
        <v/>
      </c>
      <c r="R42" s="79" t="str">
        <f t="shared" si="2"/>
        <v/>
      </c>
      <c r="S42" s="79"/>
      <c r="T42" s="79"/>
    </row>
    <row r="43" spans="1:20" ht="37.5" customHeight="1" x14ac:dyDescent="0.15">
      <c r="A43" s="96"/>
      <c r="B43" s="102"/>
      <c r="C43" s="299" t="s">
        <v>221</v>
      </c>
      <c r="D43" s="300"/>
      <c r="E43" s="324"/>
      <c r="F43" s="103"/>
      <c r="G43" s="84"/>
      <c r="H43" s="79"/>
      <c r="I43" s="60">
        <v>0</v>
      </c>
      <c r="J43" s="7" t="s">
        <v>62</v>
      </c>
      <c r="K43" s="7">
        <v>5</v>
      </c>
      <c r="L43" s="79">
        <v>60042</v>
      </c>
      <c r="M43" s="79"/>
      <c r="N43" s="79"/>
      <c r="O43" s="79"/>
      <c r="P43" s="79" t="str">
        <f t="shared" si="0"/>
        <v/>
      </c>
      <c r="Q43" s="79" t="str">
        <f t="shared" si="1"/>
        <v/>
      </c>
      <c r="R43" s="79" t="str">
        <f t="shared" si="2"/>
        <v/>
      </c>
      <c r="S43" s="79"/>
      <c r="T43" s="79"/>
    </row>
    <row r="44" spans="1:20" ht="37.5" customHeight="1" thickBot="1" x14ac:dyDescent="0.2">
      <c r="A44" s="96"/>
      <c r="B44" s="102"/>
      <c r="C44" s="299" t="s">
        <v>222</v>
      </c>
      <c r="D44" s="300"/>
      <c r="E44" s="324"/>
      <c r="F44" s="103"/>
      <c r="G44" s="84"/>
      <c r="H44" s="79"/>
      <c r="I44" s="60">
        <v>0</v>
      </c>
      <c r="J44" s="7" t="s">
        <v>62</v>
      </c>
      <c r="K44" s="7">
        <v>6</v>
      </c>
      <c r="L44" s="79">
        <v>60043</v>
      </c>
      <c r="M44" s="79"/>
      <c r="N44" s="79"/>
      <c r="O44" s="79"/>
      <c r="P44" s="79" t="str">
        <f t="shared" si="0"/>
        <v/>
      </c>
      <c r="Q44" s="79" t="str">
        <f t="shared" si="1"/>
        <v/>
      </c>
      <c r="R44" s="79" t="str">
        <f t="shared" si="2"/>
        <v/>
      </c>
      <c r="S44" s="79"/>
      <c r="T44" s="79"/>
    </row>
    <row r="45" spans="1:20" s="11" customFormat="1" ht="17.25" customHeight="1" x14ac:dyDescent="0.15">
      <c r="A45" s="90"/>
      <c r="B45" s="302" t="s">
        <v>224</v>
      </c>
      <c r="C45" s="303"/>
      <c r="D45" s="303"/>
      <c r="E45" s="303"/>
      <c r="F45" s="304"/>
      <c r="G45" s="91"/>
      <c r="H45" s="92"/>
      <c r="I45" s="93"/>
      <c r="J45" s="7" t="s">
        <v>71</v>
      </c>
      <c r="K45" s="92"/>
      <c r="L45" s="92"/>
      <c r="M45" s="94"/>
      <c r="N45" s="94"/>
      <c r="O45" s="94"/>
      <c r="P45" s="94"/>
      <c r="Q45" s="94"/>
      <c r="R45" s="94"/>
      <c r="S45" s="79"/>
      <c r="T45" s="94"/>
    </row>
    <row r="46" spans="1:20" s="89" customFormat="1" ht="30" customHeight="1" thickBot="1" x14ac:dyDescent="0.2">
      <c r="A46" s="95"/>
      <c r="B46" s="305" t="s">
        <v>223</v>
      </c>
      <c r="C46" s="306"/>
      <c r="D46" s="329" t="s">
        <v>95</v>
      </c>
      <c r="E46" s="329"/>
      <c r="F46" s="119" t="str">
        <f>IF(COUNT(P50:Q57) &gt; 0,COUNT(P50:P57) &amp; "／" &amp; COUNT(P50:Q57),"")</f>
        <v/>
      </c>
      <c r="G46" s="84"/>
      <c r="H46" s="85"/>
      <c r="I46" s="86"/>
      <c r="J46" s="87" t="s">
        <v>72</v>
      </c>
      <c r="K46" s="85">
        <v>2</v>
      </c>
      <c r="L46" s="85">
        <v>548</v>
      </c>
      <c r="M46" s="88"/>
      <c r="N46" s="88"/>
      <c r="O46" s="88"/>
      <c r="P46" s="88"/>
      <c r="Q46" s="88"/>
      <c r="R46" s="88"/>
      <c r="S46" s="79"/>
      <c r="T46" s="88"/>
    </row>
    <row r="47" spans="1:20" x14ac:dyDescent="0.15">
      <c r="A47" s="96"/>
      <c r="B47" s="97" t="s">
        <v>199</v>
      </c>
      <c r="C47" s="330" t="str">
        <f>IF((MIN(I50:I52)=0),"標準項目の「あり」「なし」を選択してください","")</f>
        <v>標準項目の「あり」「なし」を選択してください</v>
      </c>
      <c r="D47" s="330"/>
      <c r="E47" s="330"/>
      <c r="F47" s="331"/>
      <c r="H47" s="79"/>
      <c r="I47" s="60"/>
      <c r="J47" s="7" t="s">
        <v>73</v>
      </c>
      <c r="K47" s="7">
        <v>1</v>
      </c>
      <c r="L47" s="79">
        <v>17434</v>
      </c>
      <c r="M47" s="79"/>
      <c r="N47" s="79"/>
      <c r="O47" s="79"/>
      <c r="P47" s="79"/>
      <c r="Q47" s="79"/>
      <c r="R47" s="79"/>
      <c r="S47" s="79"/>
      <c r="T47" s="79"/>
    </row>
    <row r="48" spans="1:20" s="101" customFormat="1" ht="37.5" customHeight="1" x14ac:dyDescent="0.15">
      <c r="A48" s="98" t="s">
        <v>64</v>
      </c>
      <c r="B48" s="278" t="s">
        <v>225</v>
      </c>
      <c r="C48" s="279"/>
      <c r="D48" s="332" t="str">
        <f xml:space="preserve"> "評点（" &amp; REPT("○",COUNT(P50:P52)) &amp; REPT("●",COUNT(Q50:Q52)) &amp; "）"</f>
        <v>評点（）</v>
      </c>
      <c r="E48" s="332"/>
      <c r="F48" s="118" t="str">
        <f>IF(COUNT(R50:R52)&gt;0,"・非該当" &amp; COUNT(R50:R52),"")</f>
        <v/>
      </c>
      <c r="G48" s="84"/>
      <c r="H48" s="99"/>
      <c r="I48" s="100" t="str">
        <f>IF(MIN(I50:I52)=0,"",IF(COUNT(P50:Q52)=0,"-",IF(COUNT(P50:Q52)=COUNT(P50:P52),"A",IF(COUNT(P50:P52)=0,"C","B"))))</f>
        <v/>
      </c>
      <c r="J48" s="7" t="s">
        <v>58</v>
      </c>
      <c r="K48" s="100"/>
      <c r="L48" s="99"/>
      <c r="M48" s="99"/>
      <c r="N48" s="99"/>
      <c r="O48" s="99"/>
      <c r="P48" s="99"/>
      <c r="Q48" s="99"/>
      <c r="R48" s="99"/>
      <c r="S48" s="79"/>
      <c r="T48" s="99"/>
    </row>
    <row r="49" spans="1:20" x14ac:dyDescent="0.15">
      <c r="A49" s="96"/>
      <c r="B49" s="117" t="s">
        <v>59</v>
      </c>
      <c r="C49" s="321" t="s">
        <v>60</v>
      </c>
      <c r="D49" s="322"/>
      <c r="E49" s="322"/>
      <c r="F49" s="323"/>
      <c r="H49" s="79"/>
      <c r="I49" s="60"/>
      <c r="J49" s="7" t="s">
        <v>61</v>
      </c>
      <c r="K49" s="7"/>
      <c r="L49" s="79"/>
      <c r="M49" s="79"/>
      <c r="N49" s="79"/>
      <c r="O49" s="79"/>
      <c r="P49" s="79"/>
      <c r="Q49" s="79"/>
      <c r="R49" s="79"/>
      <c r="S49" s="79"/>
      <c r="T49" s="79"/>
    </row>
    <row r="50" spans="1:20" ht="37.5" customHeight="1" x14ac:dyDescent="0.15">
      <c r="A50" s="96"/>
      <c r="B50" s="102"/>
      <c r="C50" s="299" t="s">
        <v>226</v>
      </c>
      <c r="D50" s="300"/>
      <c r="E50" s="324"/>
      <c r="F50" s="103"/>
      <c r="G50" s="84"/>
      <c r="H50" s="79"/>
      <c r="I50" s="60">
        <v>0</v>
      </c>
      <c r="J50" s="7" t="s">
        <v>62</v>
      </c>
      <c r="K50" s="7">
        <v>1</v>
      </c>
      <c r="L50" s="79">
        <v>60044</v>
      </c>
      <c r="M50" s="79"/>
      <c r="N50" s="79"/>
      <c r="O50" s="79"/>
      <c r="P50" s="79" t="str">
        <f>IF(I50=3,1,"")</f>
        <v/>
      </c>
      <c r="Q50" s="79" t="str">
        <f>IF(I50=2,1,"")</f>
        <v/>
      </c>
      <c r="R50" s="79" t="str">
        <f>IF(I50=1,1,"")</f>
        <v/>
      </c>
      <c r="S50" s="79"/>
      <c r="T50" s="79"/>
    </row>
    <row r="51" spans="1:20" ht="37.5" customHeight="1" x14ac:dyDescent="0.15">
      <c r="A51" s="96"/>
      <c r="B51" s="102"/>
      <c r="C51" s="299" t="s">
        <v>227</v>
      </c>
      <c r="D51" s="300"/>
      <c r="E51" s="324"/>
      <c r="F51" s="103"/>
      <c r="G51" s="84"/>
      <c r="H51" s="79"/>
      <c r="I51" s="60">
        <v>0</v>
      </c>
      <c r="J51" s="7" t="s">
        <v>62</v>
      </c>
      <c r="K51" s="7">
        <v>2</v>
      </c>
      <c r="L51" s="79">
        <v>60045</v>
      </c>
      <c r="M51" s="79"/>
      <c r="N51" s="79"/>
      <c r="O51" s="79"/>
      <c r="P51" s="79" t="str">
        <f>IF(I51=3,1,"")</f>
        <v/>
      </c>
      <c r="Q51" s="79" t="str">
        <f>IF(I51=2,1,"")</f>
        <v/>
      </c>
      <c r="R51" s="79" t="str">
        <f>IF(I51=1,1,"")</f>
        <v/>
      </c>
      <c r="S51" s="79"/>
      <c r="T51" s="79"/>
    </row>
    <row r="52" spans="1:20" ht="37.5" customHeight="1" thickBot="1" x14ac:dyDescent="0.2">
      <c r="A52" s="96"/>
      <c r="B52" s="102"/>
      <c r="C52" s="299" t="s">
        <v>228</v>
      </c>
      <c r="D52" s="300"/>
      <c r="E52" s="324"/>
      <c r="F52" s="103"/>
      <c r="G52" s="84"/>
      <c r="H52" s="79"/>
      <c r="I52" s="60">
        <v>0</v>
      </c>
      <c r="J52" s="7" t="s">
        <v>62</v>
      </c>
      <c r="K52" s="7">
        <v>3</v>
      </c>
      <c r="L52" s="79">
        <v>60046</v>
      </c>
      <c r="M52" s="79"/>
      <c r="N52" s="79"/>
      <c r="O52" s="79"/>
      <c r="P52" s="79" t="str">
        <f>IF(I52=3,1,"")</f>
        <v/>
      </c>
      <c r="Q52" s="79" t="str">
        <f>IF(I52=2,1,"")</f>
        <v/>
      </c>
      <c r="R52" s="79" t="str">
        <f>IF(I52=1,1,"")</f>
        <v/>
      </c>
      <c r="S52" s="79"/>
      <c r="T52" s="79"/>
    </row>
    <row r="53" spans="1:20" x14ac:dyDescent="0.15">
      <c r="A53" s="96"/>
      <c r="B53" s="97" t="s">
        <v>203</v>
      </c>
      <c r="C53" s="330" t="str">
        <f>IF((MIN(I56:I57)=0),"標準項目の「あり」「なし」を選択してください","")</f>
        <v>標準項目の「あり」「なし」を選択してください</v>
      </c>
      <c r="D53" s="330"/>
      <c r="E53" s="330"/>
      <c r="F53" s="331"/>
      <c r="H53" s="79"/>
      <c r="I53" s="60"/>
      <c r="J53" s="7" t="s">
        <v>73</v>
      </c>
      <c r="K53" s="7">
        <v>2</v>
      </c>
      <c r="L53" s="79">
        <v>17435</v>
      </c>
      <c r="M53" s="79"/>
      <c r="N53" s="79"/>
      <c r="O53" s="79"/>
      <c r="P53" s="79"/>
      <c r="Q53" s="79"/>
      <c r="R53" s="79"/>
      <c r="S53" s="79"/>
      <c r="T53" s="79"/>
    </row>
    <row r="54" spans="1:20" s="101" customFormat="1" ht="37.5" customHeight="1" x14ac:dyDescent="0.15">
      <c r="A54" s="98" t="s">
        <v>64</v>
      </c>
      <c r="B54" s="278" t="s">
        <v>229</v>
      </c>
      <c r="C54" s="279"/>
      <c r="D54" s="332" t="str">
        <f xml:space="preserve"> "評点（" &amp; REPT("○",COUNT(P56:P57)) &amp; REPT("●",COUNT(Q56:Q57)) &amp; "）"</f>
        <v>評点（）</v>
      </c>
      <c r="E54" s="332"/>
      <c r="F54" s="118" t="str">
        <f>IF(COUNT(R56:R57)&gt;0,"・非該当" &amp; COUNT(R56:R57),"")</f>
        <v/>
      </c>
      <c r="G54" s="84"/>
      <c r="H54" s="99"/>
      <c r="I54" s="100" t="str">
        <f>IF(MIN(I56:I57)=0,"",IF(COUNT(P56:Q57)=0,"-",IF(COUNT(P56:Q57)=COUNT(P56:P57),"A",IF(COUNT(P56:P57)=0,"C","B"))))</f>
        <v/>
      </c>
      <c r="J54" s="7" t="s">
        <v>58</v>
      </c>
      <c r="K54" s="100"/>
      <c r="L54" s="99"/>
      <c r="M54" s="99"/>
      <c r="N54" s="99"/>
      <c r="O54" s="99"/>
      <c r="P54" s="99"/>
      <c r="Q54" s="99"/>
      <c r="R54" s="99"/>
      <c r="S54" s="79"/>
      <c r="T54" s="99"/>
    </row>
    <row r="55" spans="1:20" x14ac:dyDescent="0.15">
      <c r="A55" s="96"/>
      <c r="B55" s="117" t="s">
        <v>59</v>
      </c>
      <c r="C55" s="321" t="s">
        <v>60</v>
      </c>
      <c r="D55" s="322"/>
      <c r="E55" s="322"/>
      <c r="F55" s="323"/>
      <c r="H55" s="79"/>
      <c r="I55" s="60"/>
      <c r="J55" s="7" t="s">
        <v>61</v>
      </c>
      <c r="K55" s="7"/>
      <c r="L55" s="79"/>
      <c r="M55" s="79"/>
      <c r="N55" s="79"/>
      <c r="O55" s="79"/>
      <c r="P55" s="79"/>
      <c r="Q55" s="79"/>
      <c r="R55" s="79"/>
      <c r="S55" s="79"/>
      <c r="T55" s="79"/>
    </row>
    <row r="56" spans="1:20" ht="37.5" customHeight="1" x14ac:dyDescent="0.15">
      <c r="A56" s="96"/>
      <c r="B56" s="102"/>
      <c r="C56" s="299" t="s">
        <v>230</v>
      </c>
      <c r="D56" s="300"/>
      <c r="E56" s="324"/>
      <c r="F56" s="103"/>
      <c r="G56" s="84"/>
      <c r="H56" s="79"/>
      <c r="I56" s="60">
        <v>0</v>
      </c>
      <c r="J56" s="7" t="s">
        <v>62</v>
      </c>
      <c r="K56" s="7">
        <v>1</v>
      </c>
      <c r="L56" s="79">
        <v>60047</v>
      </c>
      <c r="M56" s="79"/>
      <c r="N56" s="79"/>
      <c r="O56" s="79"/>
      <c r="P56" s="79" t="str">
        <f>IF(I56=3,1,"")</f>
        <v/>
      </c>
      <c r="Q56" s="79" t="str">
        <f>IF(I56=2,1,"")</f>
        <v/>
      </c>
      <c r="R56" s="79" t="str">
        <f>IF(I56=1,1,"")</f>
        <v/>
      </c>
      <c r="S56" s="79"/>
      <c r="T56" s="79"/>
    </row>
    <row r="57" spans="1:20" ht="37.5" customHeight="1" thickBot="1" x14ac:dyDescent="0.2">
      <c r="A57" s="96"/>
      <c r="B57" s="102"/>
      <c r="C57" s="299" t="s">
        <v>231</v>
      </c>
      <c r="D57" s="300"/>
      <c r="E57" s="324"/>
      <c r="F57" s="103"/>
      <c r="G57" s="84"/>
      <c r="H57" s="79"/>
      <c r="I57" s="60">
        <v>0</v>
      </c>
      <c r="J57" s="7" t="s">
        <v>62</v>
      </c>
      <c r="K57" s="7">
        <v>2</v>
      </c>
      <c r="L57" s="79">
        <v>60048</v>
      </c>
      <c r="M57" s="79"/>
      <c r="N57" s="79"/>
      <c r="O57" s="79"/>
      <c r="P57" s="79" t="str">
        <f>IF(I57=3,1,"")</f>
        <v/>
      </c>
      <c r="Q57" s="79" t="str">
        <f>IF(I57=2,1,"")</f>
        <v/>
      </c>
      <c r="R57" s="79" t="str">
        <f>IF(I57=1,1,"")</f>
        <v/>
      </c>
      <c r="S57" s="79"/>
      <c r="T57" s="79"/>
    </row>
    <row r="58" spans="1:20" ht="20.25" customHeight="1" x14ac:dyDescent="0.15">
      <c r="A58" s="104"/>
      <c r="B58" s="325" t="s">
        <v>232</v>
      </c>
      <c r="C58" s="326"/>
      <c r="D58" s="327" t="str">
        <f>IF(AND(LEN(case1_2)&lt;&gt;0,COUNT(R39:R57)=11),checkB_2,(IF(LEN(checkA_2)&lt;&gt;0,checkA_2, checkB_2)))</f>
        <v>カテゴリー2の講評を入力してください</v>
      </c>
      <c r="E58" s="327"/>
      <c r="F58" s="328"/>
      <c r="H58" s="79"/>
      <c r="I58" s="60"/>
      <c r="J58" s="7" t="s">
        <v>63</v>
      </c>
      <c r="K58" s="7"/>
      <c r="L58" s="79"/>
      <c r="M58" s="79"/>
      <c r="N58" s="79"/>
      <c r="O58" s="79"/>
      <c r="P58" s="79"/>
      <c r="Q58" s="79"/>
      <c r="R58" s="79"/>
      <c r="S58" s="79"/>
      <c r="T58" s="79"/>
    </row>
    <row r="59" spans="1:20" s="108" customFormat="1" ht="21" customHeight="1" x14ac:dyDescent="0.15">
      <c r="A59" s="115"/>
      <c r="B59" s="308"/>
      <c r="C59" s="309"/>
      <c r="D59" s="309"/>
      <c r="E59" s="309"/>
      <c r="F59" s="310"/>
      <c r="G59" s="2" t="str">
        <f>IF(LEN(B59)=0,"",IF(40-LEN(B59)&gt;0,"残り" &amp; 40-LEN(B59) &amp; "文字",IF(40-LEN(B59)=0,"","文字数がオーバーしています")))</f>
        <v/>
      </c>
      <c r="H59" s="105"/>
      <c r="I59" s="106"/>
      <c r="J59" s="7" t="s">
        <v>89</v>
      </c>
      <c r="K59" s="105"/>
      <c r="L59" s="105"/>
      <c r="M59" s="107"/>
      <c r="N59" s="107"/>
      <c r="O59" s="107"/>
      <c r="P59" s="107"/>
      <c r="Q59" s="107"/>
      <c r="R59" s="107"/>
      <c r="S59" s="79"/>
      <c r="T59" s="107"/>
    </row>
    <row r="60" spans="1:20" s="108" customFormat="1" ht="65.099999999999994" customHeight="1" x14ac:dyDescent="0.15">
      <c r="A60" s="116"/>
      <c r="B60" s="311"/>
      <c r="C60" s="312"/>
      <c r="D60" s="312"/>
      <c r="E60" s="312"/>
      <c r="F60" s="313"/>
      <c r="G60" s="2" t="str">
        <f>IF(LEN(B60)=0,"",IF(256-LEN(B60)&gt;0,"残り" &amp; 256-LEN(B60) &amp; "文字",IF(256-LEN(B60)=0,"","文字数がオーバーしています")))</f>
        <v/>
      </c>
      <c r="H60" s="105"/>
      <c r="I60" s="106"/>
      <c r="J60" s="7" t="s">
        <v>92</v>
      </c>
      <c r="K60" s="105"/>
      <c r="L60" s="105"/>
      <c r="M60" s="107"/>
      <c r="N60" s="107"/>
      <c r="O60" s="107"/>
      <c r="P60" s="107"/>
      <c r="Q60" s="107"/>
      <c r="R60" s="107"/>
      <c r="S60" s="79"/>
      <c r="T60" s="107"/>
    </row>
    <row r="61" spans="1:20" s="108" customFormat="1" ht="21" customHeight="1" x14ac:dyDescent="0.15">
      <c r="A61" s="116"/>
      <c r="B61" s="314"/>
      <c r="C61" s="315"/>
      <c r="D61" s="315"/>
      <c r="E61" s="315"/>
      <c r="F61" s="316"/>
      <c r="G61" s="2" t="str">
        <f>IF(LEN(B61)=0,"",IF(40-LEN(B61)&gt;0,"残り" &amp; 40-LEN(B61) &amp; "文字",IF(40-LEN(B61)=0,"","文字数がオーバーしています")))</f>
        <v/>
      </c>
      <c r="H61" s="105"/>
      <c r="I61" s="106"/>
      <c r="J61" s="7" t="s">
        <v>90</v>
      </c>
      <c r="K61" s="105"/>
      <c r="L61" s="105"/>
      <c r="M61" s="107"/>
      <c r="N61" s="107"/>
      <c r="O61" s="107"/>
      <c r="P61" s="107"/>
      <c r="Q61" s="107"/>
      <c r="R61" s="107"/>
      <c r="S61" s="79"/>
      <c r="T61" s="107"/>
    </row>
    <row r="62" spans="1:20" s="108" customFormat="1" ht="65.099999999999994" customHeight="1" x14ac:dyDescent="0.15">
      <c r="A62" s="116"/>
      <c r="B62" s="317"/>
      <c r="C62" s="317"/>
      <c r="D62" s="317"/>
      <c r="E62" s="317"/>
      <c r="F62" s="318"/>
      <c r="G62" s="2" t="str">
        <f>IF(LEN(B62)=0,"",IF(256-LEN(B62)&gt;0,"残り" &amp; 256-LEN(B62) &amp; "文字",IF(256-LEN(B62)=0,"","文字数がオーバーしています")))</f>
        <v/>
      </c>
      <c r="H62" s="105"/>
      <c r="I62" s="106"/>
      <c r="J62" s="7" t="s">
        <v>93</v>
      </c>
      <c r="K62" s="105"/>
      <c r="L62" s="105"/>
      <c r="M62" s="107"/>
      <c r="N62" s="107"/>
      <c r="O62" s="107"/>
      <c r="P62" s="107"/>
      <c r="Q62" s="107"/>
      <c r="R62" s="107"/>
      <c r="S62" s="79"/>
      <c r="T62" s="107"/>
    </row>
    <row r="63" spans="1:20" s="108" customFormat="1" ht="21" customHeight="1" x14ac:dyDescent="0.15">
      <c r="A63" s="116"/>
      <c r="B63" s="314"/>
      <c r="C63" s="315"/>
      <c r="D63" s="315"/>
      <c r="E63" s="315"/>
      <c r="F63" s="316"/>
      <c r="G63" s="2" t="str">
        <f>IF(LEN(B63)=0,"",IF(40-LEN(B63)&gt;0,"残り" &amp; 40-LEN(B63) &amp; "文字",IF(40-LEN(B63)=0,"","文字数がオーバーしています")))</f>
        <v/>
      </c>
      <c r="H63" s="105"/>
      <c r="I63" s="106"/>
      <c r="J63" s="7" t="s">
        <v>91</v>
      </c>
      <c r="K63" s="105"/>
      <c r="L63" s="105"/>
      <c r="M63" s="107"/>
      <c r="N63" s="107"/>
      <c r="O63" s="107"/>
      <c r="P63" s="107"/>
      <c r="Q63" s="107"/>
      <c r="R63" s="107"/>
      <c r="S63" s="79"/>
      <c r="T63" s="107"/>
    </row>
    <row r="64" spans="1:20" s="108" customFormat="1" ht="65.099999999999994" customHeight="1" thickBot="1" x14ac:dyDescent="0.2">
      <c r="A64" s="109"/>
      <c r="B64" s="319"/>
      <c r="C64" s="319"/>
      <c r="D64" s="319"/>
      <c r="E64" s="319"/>
      <c r="F64" s="320"/>
      <c r="G64" s="2" t="str">
        <f>IF(LEN(B64)=0,"",IF(256-LEN(B64)&gt;0,"残り" &amp; 256-LEN(B64) &amp; "文字",IF(256-LEN(B64)=0,"","文字数がオーバーしています")))</f>
        <v/>
      </c>
      <c r="H64" s="105"/>
      <c r="I64" s="106"/>
      <c r="J64" s="7" t="s">
        <v>94</v>
      </c>
      <c r="K64" s="105"/>
      <c r="L64" s="105"/>
      <c r="M64" s="107"/>
      <c r="N64" s="107"/>
      <c r="O64" s="107"/>
      <c r="P64" s="107"/>
      <c r="Q64" s="107"/>
      <c r="R64" s="107"/>
      <c r="S64" s="79"/>
      <c r="T64" s="107"/>
    </row>
    <row r="65" spans="1:20" ht="18" customHeight="1" thickTop="1" x14ac:dyDescent="0.15">
      <c r="A65" s="294">
        <v>3</v>
      </c>
      <c r="B65" s="296" t="s">
        <v>234</v>
      </c>
      <c r="C65" s="297"/>
      <c r="D65" s="297"/>
      <c r="E65" s="297"/>
      <c r="F65" s="298"/>
      <c r="H65" s="79"/>
      <c r="I65" s="60"/>
      <c r="J65" s="7" t="s">
        <v>63</v>
      </c>
      <c r="K65" s="7"/>
      <c r="L65" s="79"/>
      <c r="M65" s="79"/>
      <c r="N65" s="79"/>
      <c r="O65" s="79"/>
      <c r="P65" s="79"/>
      <c r="Q65" s="79"/>
      <c r="R65" s="79"/>
      <c r="S65" s="79"/>
      <c r="T65" s="79" t="s">
        <v>69</v>
      </c>
    </row>
    <row r="66" spans="1:20" s="89" customFormat="1" ht="30" customHeight="1" thickBot="1" x14ac:dyDescent="0.2">
      <c r="A66" s="295"/>
      <c r="B66" s="299" t="s">
        <v>233</v>
      </c>
      <c r="C66" s="300"/>
      <c r="D66" s="300"/>
      <c r="E66" s="300"/>
      <c r="F66" s="301"/>
      <c r="G66" s="84"/>
      <c r="H66" s="85"/>
      <c r="I66" s="86"/>
      <c r="J66" s="87" t="s">
        <v>70</v>
      </c>
      <c r="K66" s="85">
        <v>3</v>
      </c>
      <c r="L66" s="85">
        <v>122</v>
      </c>
      <c r="M66" s="88"/>
      <c r="N66" s="88"/>
      <c r="O66" s="88"/>
      <c r="P66" s="88"/>
      <c r="Q66" s="88"/>
      <c r="R66" s="88"/>
      <c r="S66" s="79"/>
      <c r="T66" s="88"/>
    </row>
    <row r="67" spans="1:20" s="11" customFormat="1" ht="17.25" customHeight="1" x14ac:dyDescent="0.15">
      <c r="A67" s="90"/>
      <c r="B67" s="302" t="s">
        <v>236</v>
      </c>
      <c r="C67" s="303"/>
      <c r="D67" s="303"/>
      <c r="E67" s="303"/>
      <c r="F67" s="304"/>
      <c r="G67" s="91"/>
      <c r="H67" s="92"/>
      <c r="I67" s="93"/>
      <c r="J67" s="7" t="s">
        <v>71</v>
      </c>
      <c r="K67" s="92"/>
      <c r="L67" s="92"/>
      <c r="M67" s="94"/>
      <c r="N67" s="94"/>
      <c r="O67" s="94"/>
      <c r="P67" s="94"/>
      <c r="Q67" s="94"/>
      <c r="R67" s="94"/>
      <c r="S67" s="79"/>
      <c r="T67" s="94"/>
    </row>
    <row r="68" spans="1:20" s="89" customFormat="1" ht="30" customHeight="1" thickBot="1" x14ac:dyDescent="0.2">
      <c r="A68" s="95"/>
      <c r="B68" s="305" t="s">
        <v>235</v>
      </c>
      <c r="C68" s="306"/>
      <c r="D68" s="329" t="s">
        <v>95</v>
      </c>
      <c r="E68" s="329"/>
      <c r="F68" s="119" t="str">
        <f>IF(COUNT(P72:Q73) &gt; 0,COUNT(P72:P73) &amp; "／" &amp; COUNT(P72:Q73),"")</f>
        <v/>
      </c>
      <c r="G68" s="84"/>
      <c r="H68" s="85"/>
      <c r="I68" s="86"/>
      <c r="J68" s="87" t="s">
        <v>72</v>
      </c>
      <c r="K68" s="85">
        <v>1</v>
      </c>
      <c r="L68" s="85">
        <v>549</v>
      </c>
      <c r="M68" s="88"/>
      <c r="N68" s="88"/>
      <c r="O68" s="88"/>
      <c r="P68" s="88"/>
      <c r="Q68" s="88"/>
      <c r="R68" s="88"/>
      <c r="S68" s="79"/>
      <c r="T68" s="88"/>
    </row>
    <row r="69" spans="1:20" x14ac:dyDescent="0.15">
      <c r="A69" s="96"/>
      <c r="B69" s="97" t="s">
        <v>199</v>
      </c>
      <c r="C69" s="330" t="str">
        <f>IF((MIN(I72:I73)=0),"標準項目の「あり」「なし」を選択してください","")</f>
        <v>標準項目の「あり」「なし」を選択してください</v>
      </c>
      <c r="D69" s="330"/>
      <c r="E69" s="330"/>
      <c r="F69" s="331"/>
      <c r="H69" s="79"/>
      <c r="I69" s="60"/>
      <c r="J69" s="7" t="s">
        <v>73</v>
      </c>
      <c r="K69" s="7">
        <v>1</v>
      </c>
      <c r="L69" s="79">
        <v>17436</v>
      </c>
      <c r="M69" s="79"/>
      <c r="N69" s="79"/>
      <c r="O69" s="79"/>
      <c r="P69" s="79"/>
      <c r="Q69" s="79"/>
      <c r="R69" s="79"/>
      <c r="S69" s="79"/>
      <c r="T69" s="79"/>
    </row>
    <row r="70" spans="1:20" s="101" customFormat="1" ht="37.5" customHeight="1" x14ac:dyDescent="0.15">
      <c r="A70" s="98" t="s">
        <v>64</v>
      </c>
      <c r="B70" s="278" t="s">
        <v>237</v>
      </c>
      <c r="C70" s="279"/>
      <c r="D70" s="332" t="str">
        <f xml:space="preserve"> "評点（" &amp; REPT("○",COUNT(P72:P73)) &amp; REPT("●",COUNT(Q72:Q73)) &amp; "）"</f>
        <v>評点（）</v>
      </c>
      <c r="E70" s="332"/>
      <c r="F70" s="118" t="str">
        <f>IF(COUNT(R72:R73)&gt;0,"・非該当" &amp; COUNT(R72:R73),"")</f>
        <v/>
      </c>
      <c r="G70" s="84"/>
      <c r="H70" s="99"/>
      <c r="I70" s="100" t="str">
        <f>IF(MIN(I72:I73)=0,"",IF(COUNT(P72:Q73)=0,"-",IF(COUNT(P72:Q73)=COUNT(P72:P73),"A",IF(COUNT(P72:P73)=0,"C","B"))))</f>
        <v/>
      </c>
      <c r="J70" s="7" t="s">
        <v>58</v>
      </c>
      <c r="K70" s="100"/>
      <c r="L70" s="99"/>
      <c r="M70" s="99"/>
      <c r="N70" s="99"/>
      <c r="O70" s="99"/>
      <c r="P70" s="99"/>
      <c r="Q70" s="99"/>
      <c r="R70" s="99"/>
      <c r="S70" s="79"/>
      <c r="T70" s="99"/>
    </row>
    <row r="71" spans="1:20" x14ac:dyDescent="0.15">
      <c r="A71" s="96"/>
      <c r="B71" s="117" t="s">
        <v>59</v>
      </c>
      <c r="C71" s="321" t="s">
        <v>60</v>
      </c>
      <c r="D71" s="322"/>
      <c r="E71" s="322"/>
      <c r="F71" s="323"/>
      <c r="H71" s="79"/>
      <c r="I71" s="60"/>
      <c r="J71" s="7" t="s">
        <v>61</v>
      </c>
      <c r="K71" s="7"/>
      <c r="L71" s="79"/>
      <c r="M71" s="79"/>
      <c r="N71" s="79"/>
      <c r="O71" s="79"/>
      <c r="P71" s="79"/>
      <c r="Q71" s="79"/>
      <c r="R71" s="79"/>
      <c r="S71" s="79"/>
      <c r="T71" s="79"/>
    </row>
    <row r="72" spans="1:20" ht="37.5" customHeight="1" x14ac:dyDescent="0.15">
      <c r="A72" s="96"/>
      <c r="B72" s="102"/>
      <c r="C72" s="299" t="s">
        <v>238</v>
      </c>
      <c r="D72" s="300"/>
      <c r="E72" s="324"/>
      <c r="F72" s="103"/>
      <c r="G72" s="84"/>
      <c r="H72" s="79"/>
      <c r="I72" s="60">
        <v>0</v>
      </c>
      <c r="J72" s="7" t="s">
        <v>62</v>
      </c>
      <c r="K72" s="7">
        <v>1</v>
      </c>
      <c r="L72" s="79">
        <v>60049</v>
      </c>
      <c r="M72" s="79"/>
      <c r="N72" s="79"/>
      <c r="O72" s="79"/>
      <c r="P72" s="79" t="str">
        <f>IF(I72=3,1,"")</f>
        <v/>
      </c>
      <c r="Q72" s="79" t="str">
        <f>IF(I72=2,1,"")</f>
        <v/>
      </c>
      <c r="R72" s="79" t="str">
        <f>IF(I72=1,1,"")</f>
        <v/>
      </c>
      <c r="S72" s="79"/>
      <c r="T72" s="79"/>
    </row>
    <row r="73" spans="1:20" ht="37.5" customHeight="1" thickBot="1" x14ac:dyDescent="0.2">
      <c r="A73" s="96"/>
      <c r="B73" s="102"/>
      <c r="C73" s="299" t="s">
        <v>239</v>
      </c>
      <c r="D73" s="300"/>
      <c r="E73" s="324"/>
      <c r="F73" s="103"/>
      <c r="G73" s="84"/>
      <c r="H73" s="79"/>
      <c r="I73" s="60">
        <v>0</v>
      </c>
      <c r="J73" s="7" t="s">
        <v>62</v>
      </c>
      <c r="K73" s="7">
        <v>2</v>
      </c>
      <c r="L73" s="79">
        <v>60050</v>
      </c>
      <c r="M73" s="79"/>
      <c r="N73" s="79"/>
      <c r="O73" s="79"/>
      <c r="P73" s="79" t="str">
        <f>IF(I73=3,1,"")</f>
        <v/>
      </c>
      <c r="Q73" s="79" t="str">
        <f>IF(I73=2,1,"")</f>
        <v/>
      </c>
      <c r="R73" s="79" t="str">
        <f>IF(I73=1,1,"")</f>
        <v/>
      </c>
      <c r="S73" s="79"/>
      <c r="T73" s="79"/>
    </row>
    <row r="74" spans="1:20" s="11" customFormat="1" ht="17.25" customHeight="1" x14ac:dyDescent="0.15">
      <c r="A74" s="90"/>
      <c r="B74" s="302" t="s">
        <v>241</v>
      </c>
      <c r="C74" s="303"/>
      <c r="D74" s="303"/>
      <c r="E74" s="303"/>
      <c r="F74" s="304"/>
      <c r="G74" s="91"/>
      <c r="H74" s="92"/>
      <c r="I74" s="93"/>
      <c r="J74" s="7" t="s">
        <v>71</v>
      </c>
      <c r="K74" s="92"/>
      <c r="L74" s="92"/>
      <c r="M74" s="94"/>
      <c r="N74" s="94"/>
      <c r="O74" s="94"/>
      <c r="P74" s="94"/>
      <c r="Q74" s="94"/>
      <c r="R74" s="94"/>
      <c r="S74" s="79"/>
      <c r="T74" s="94"/>
    </row>
    <row r="75" spans="1:20" s="89" customFormat="1" ht="30" customHeight="1" thickBot="1" x14ac:dyDescent="0.2">
      <c r="A75" s="95"/>
      <c r="B75" s="305" t="s">
        <v>240</v>
      </c>
      <c r="C75" s="306"/>
      <c r="D75" s="329" t="s">
        <v>95</v>
      </c>
      <c r="E75" s="329"/>
      <c r="F75" s="119" t="str">
        <f>IF(COUNT(P79:Q85) &gt; 0,COUNT(P79:P85) &amp; "／" &amp; COUNT(P79:Q85),"")</f>
        <v/>
      </c>
      <c r="G75" s="84"/>
      <c r="H75" s="85"/>
      <c r="I75" s="86"/>
      <c r="J75" s="87" t="s">
        <v>72</v>
      </c>
      <c r="K75" s="85">
        <v>2</v>
      </c>
      <c r="L75" s="85">
        <v>550</v>
      </c>
      <c r="M75" s="88"/>
      <c r="N75" s="88"/>
      <c r="O75" s="88"/>
      <c r="P75" s="88"/>
      <c r="Q75" s="88"/>
      <c r="R75" s="88"/>
      <c r="S75" s="79"/>
      <c r="T75" s="88"/>
    </row>
    <row r="76" spans="1:20" x14ac:dyDescent="0.15">
      <c r="A76" s="96"/>
      <c r="B76" s="97" t="s">
        <v>199</v>
      </c>
      <c r="C76" s="330" t="str">
        <f>IF((MIN(I79:I80)=0),"標準項目の「あり」「なし」を選択してください","")</f>
        <v>標準項目の「あり」「なし」を選択してください</v>
      </c>
      <c r="D76" s="330"/>
      <c r="E76" s="330"/>
      <c r="F76" s="331"/>
      <c r="H76" s="79"/>
      <c r="I76" s="60"/>
      <c r="J76" s="7" t="s">
        <v>73</v>
      </c>
      <c r="K76" s="7">
        <v>1</v>
      </c>
      <c r="L76" s="79">
        <v>17437</v>
      </c>
      <c r="M76" s="79"/>
      <c r="N76" s="79"/>
      <c r="O76" s="79"/>
      <c r="P76" s="79"/>
      <c r="Q76" s="79"/>
      <c r="R76" s="79"/>
      <c r="S76" s="79"/>
      <c r="T76" s="79"/>
    </row>
    <row r="77" spans="1:20" s="101" customFormat="1" ht="37.5" customHeight="1" x14ac:dyDescent="0.15">
      <c r="A77" s="98" t="s">
        <v>64</v>
      </c>
      <c r="B77" s="278" t="s">
        <v>242</v>
      </c>
      <c r="C77" s="279"/>
      <c r="D77" s="332" t="str">
        <f xml:space="preserve"> "評点（" &amp; REPT("○",COUNT(P79:P80)) &amp; REPT("●",COUNT(Q79:Q80)) &amp; "）"</f>
        <v>評点（）</v>
      </c>
      <c r="E77" s="332"/>
      <c r="F77" s="118" t="str">
        <f>IF(COUNT(R79:R80)&gt;0,"・非該当" &amp; COUNT(R79:R80),"")</f>
        <v/>
      </c>
      <c r="G77" s="84"/>
      <c r="H77" s="99"/>
      <c r="I77" s="100" t="str">
        <f>IF(MIN(I79:I80)=0,"",IF(COUNT(P79:Q80)=0,"-",IF(COUNT(P79:Q80)=COUNT(P79:P80),"A",IF(COUNT(P79:P80)=0,"C","B"))))</f>
        <v/>
      </c>
      <c r="J77" s="7" t="s">
        <v>58</v>
      </c>
      <c r="K77" s="100"/>
      <c r="L77" s="99"/>
      <c r="M77" s="99"/>
      <c r="N77" s="99"/>
      <c r="O77" s="99"/>
      <c r="P77" s="99"/>
      <c r="Q77" s="99"/>
      <c r="R77" s="99"/>
      <c r="S77" s="79"/>
      <c r="T77" s="99"/>
    </row>
    <row r="78" spans="1:20" x14ac:dyDescent="0.15">
      <c r="A78" s="96"/>
      <c r="B78" s="117" t="s">
        <v>59</v>
      </c>
      <c r="C78" s="321" t="s">
        <v>60</v>
      </c>
      <c r="D78" s="322"/>
      <c r="E78" s="322"/>
      <c r="F78" s="323"/>
      <c r="H78" s="79"/>
      <c r="I78" s="60"/>
      <c r="J78" s="7" t="s">
        <v>61</v>
      </c>
      <c r="K78" s="7"/>
      <c r="L78" s="79"/>
      <c r="M78" s="79"/>
      <c r="N78" s="79"/>
      <c r="O78" s="79"/>
      <c r="P78" s="79"/>
      <c r="Q78" s="79"/>
      <c r="R78" s="79"/>
      <c r="S78" s="79"/>
      <c r="T78" s="79"/>
    </row>
    <row r="79" spans="1:20" ht="37.5" customHeight="1" x14ac:dyDescent="0.15">
      <c r="A79" s="96"/>
      <c r="B79" s="102"/>
      <c r="C79" s="299" t="s">
        <v>243</v>
      </c>
      <c r="D79" s="300"/>
      <c r="E79" s="324"/>
      <c r="F79" s="103"/>
      <c r="G79" s="84"/>
      <c r="H79" s="79"/>
      <c r="I79" s="60">
        <v>0</v>
      </c>
      <c r="J79" s="7" t="s">
        <v>62</v>
      </c>
      <c r="K79" s="7">
        <v>1</v>
      </c>
      <c r="L79" s="79">
        <v>60051</v>
      </c>
      <c r="M79" s="79"/>
      <c r="N79" s="79"/>
      <c r="O79" s="79"/>
      <c r="P79" s="79" t="str">
        <f>IF(I79=3,1,"")</f>
        <v/>
      </c>
      <c r="Q79" s="79" t="str">
        <f>IF(I79=2,1,"")</f>
        <v/>
      </c>
      <c r="R79" s="79" t="str">
        <f>IF(I79=1,1,"")</f>
        <v/>
      </c>
      <c r="S79" s="79"/>
      <c r="T79" s="79"/>
    </row>
    <row r="80" spans="1:20" ht="37.5" customHeight="1" thickBot="1" x14ac:dyDescent="0.2">
      <c r="A80" s="96"/>
      <c r="B80" s="102"/>
      <c r="C80" s="299" t="s">
        <v>244</v>
      </c>
      <c r="D80" s="300"/>
      <c r="E80" s="324"/>
      <c r="F80" s="103"/>
      <c r="G80" s="84"/>
      <c r="H80" s="79"/>
      <c r="I80" s="60">
        <v>0</v>
      </c>
      <c r="J80" s="7" t="s">
        <v>62</v>
      </c>
      <c r="K80" s="7">
        <v>2</v>
      </c>
      <c r="L80" s="79">
        <v>60052</v>
      </c>
      <c r="M80" s="79"/>
      <c r="N80" s="79"/>
      <c r="O80" s="79"/>
      <c r="P80" s="79" t="str">
        <f>IF(I80=3,1,"")</f>
        <v/>
      </c>
      <c r="Q80" s="79" t="str">
        <f>IF(I80=2,1,"")</f>
        <v/>
      </c>
      <c r="R80" s="79" t="str">
        <f>IF(I80=1,1,"")</f>
        <v/>
      </c>
      <c r="S80" s="79"/>
      <c r="T80" s="79"/>
    </row>
    <row r="81" spans="1:20" x14ac:dyDescent="0.15">
      <c r="A81" s="96"/>
      <c r="B81" s="97" t="s">
        <v>203</v>
      </c>
      <c r="C81" s="330" t="str">
        <f>IF((MIN(I84:I85)=0),"標準項目の「あり」「なし」を選択してください","")</f>
        <v>標準項目の「あり」「なし」を選択してください</v>
      </c>
      <c r="D81" s="330"/>
      <c r="E81" s="330"/>
      <c r="F81" s="331"/>
      <c r="H81" s="79"/>
      <c r="I81" s="60"/>
      <c r="J81" s="7" t="s">
        <v>73</v>
      </c>
      <c r="K81" s="7">
        <v>2</v>
      </c>
      <c r="L81" s="79">
        <v>17438</v>
      </c>
      <c r="M81" s="79"/>
      <c r="N81" s="79"/>
      <c r="O81" s="79"/>
      <c r="P81" s="79"/>
      <c r="Q81" s="79"/>
      <c r="R81" s="79"/>
      <c r="S81" s="79"/>
      <c r="T81" s="79"/>
    </row>
    <row r="82" spans="1:20" s="101" customFormat="1" ht="37.5" customHeight="1" x14ac:dyDescent="0.15">
      <c r="A82" s="98" t="s">
        <v>64</v>
      </c>
      <c r="B82" s="278" t="s">
        <v>245</v>
      </c>
      <c r="C82" s="279"/>
      <c r="D82" s="332" t="str">
        <f xml:space="preserve"> "評点（" &amp; REPT("○",COUNT(P84:P85)) &amp; REPT("●",COUNT(Q84:Q85)) &amp; "）"</f>
        <v>評点（）</v>
      </c>
      <c r="E82" s="332"/>
      <c r="F82" s="118" t="str">
        <f>IF(COUNT(R84:R85)&gt;0,"・非該当" &amp; COUNT(R84:R85),"")</f>
        <v/>
      </c>
      <c r="G82" s="84"/>
      <c r="H82" s="99"/>
      <c r="I82" s="100" t="str">
        <f>IF(MIN(I84:I85)=0,"",IF(COUNT(P84:Q85)=0,"-",IF(COUNT(P84:Q85)=COUNT(P84:P85),"A",IF(COUNT(P84:P85)=0,"C","B"))))</f>
        <v/>
      </c>
      <c r="J82" s="7" t="s">
        <v>58</v>
      </c>
      <c r="K82" s="100"/>
      <c r="L82" s="99"/>
      <c r="M82" s="99"/>
      <c r="N82" s="99"/>
      <c r="O82" s="99"/>
      <c r="P82" s="99"/>
      <c r="Q82" s="99"/>
      <c r="R82" s="99"/>
      <c r="S82" s="79"/>
      <c r="T82" s="99"/>
    </row>
    <row r="83" spans="1:20" x14ac:dyDescent="0.15">
      <c r="A83" s="96"/>
      <c r="B83" s="117" t="s">
        <v>59</v>
      </c>
      <c r="C83" s="321" t="s">
        <v>60</v>
      </c>
      <c r="D83" s="322"/>
      <c r="E83" s="322"/>
      <c r="F83" s="323"/>
      <c r="H83" s="79"/>
      <c r="I83" s="60"/>
      <c r="J83" s="7" t="s">
        <v>61</v>
      </c>
      <c r="K83" s="7"/>
      <c r="L83" s="79"/>
      <c r="M83" s="79"/>
      <c r="N83" s="79"/>
      <c r="O83" s="79"/>
      <c r="P83" s="79"/>
      <c r="Q83" s="79"/>
      <c r="R83" s="79"/>
      <c r="S83" s="79"/>
      <c r="T83" s="79"/>
    </row>
    <row r="84" spans="1:20" ht="37.5" customHeight="1" x14ac:dyDescent="0.15">
      <c r="A84" s="96"/>
      <c r="B84" s="102"/>
      <c r="C84" s="299" t="s">
        <v>246</v>
      </c>
      <c r="D84" s="300"/>
      <c r="E84" s="324"/>
      <c r="F84" s="103"/>
      <c r="G84" s="84"/>
      <c r="H84" s="79"/>
      <c r="I84" s="60">
        <v>0</v>
      </c>
      <c r="J84" s="7" t="s">
        <v>62</v>
      </c>
      <c r="K84" s="7">
        <v>1</v>
      </c>
      <c r="L84" s="79">
        <v>60053</v>
      </c>
      <c r="M84" s="79"/>
      <c r="N84" s="79"/>
      <c r="O84" s="79"/>
      <c r="P84" s="79" t="str">
        <f>IF(I84=3,1,"")</f>
        <v/>
      </c>
      <c r="Q84" s="79" t="str">
        <f>IF(I84=2,1,"")</f>
        <v/>
      </c>
      <c r="R84" s="79" t="str">
        <f>IF(I84=1,1,"")</f>
        <v/>
      </c>
      <c r="S84" s="79"/>
      <c r="T84" s="79"/>
    </row>
    <row r="85" spans="1:20" ht="37.5" customHeight="1" thickBot="1" x14ac:dyDescent="0.2">
      <c r="A85" s="96"/>
      <c r="B85" s="102"/>
      <c r="C85" s="299" t="s">
        <v>247</v>
      </c>
      <c r="D85" s="300"/>
      <c r="E85" s="324"/>
      <c r="F85" s="103"/>
      <c r="G85" s="84"/>
      <c r="H85" s="79"/>
      <c r="I85" s="60">
        <v>0</v>
      </c>
      <c r="J85" s="7" t="s">
        <v>62</v>
      </c>
      <c r="K85" s="7">
        <v>2</v>
      </c>
      <c r="L85" s="79">
        <v>60054</v>
      </c>
      <c r="M85" s="79"/>
      <c r="N85" s="79"/>
      <c r="O85" s="79"/>
      <c r="P85" s="79" t="str">
        <f>IF(I85=3,1,"")</f>
        <v/>
      </c>
      <c r="Q85" s="79" t="str">
        <f>IF(I85=2,1,"")</f>
        <v/>
      </c>
      <c r="R85" s="79" t="str">
        <f>IF(I85=1,1,"")</f>
        <v/>
      </c>
      <c r="S85" s="79"/>
      <c r="T85" s="79"/>
    </row>
    <row r="86" spans="1:20" s="11" customFormat="1" ht="17.25" customHeight="1" x14ac:dyDescent="0.15">
      <c r="A86" s="90"/>
      <c r="B86" s="302" t="s">
        <v>249</v>
      </c>
      <c r="C86" s="303"/>
      <c r="D86" s="303"/>
      <c r="E86" s="303"/>
      <c r="F86" s="304"/>
      <c r="G86" s="91"/>
      <c r="H86" s="92"/>
      <c r="I86" s="93"/>
      <c r="J86" s="7" t="s">
        <v>71</v>
      </c>
      <c r="K86" s="92"/>
      <c r="L86" s="92"/>
      <c r="M86" s="94"/>
      <c r="N86" s="94"/>
      <c r="O86" s="94"/>
      <c r="P86" s="94"/>
      <c r="Q86" s="94"/>
      <c r="R86" s="94"/>
      <c r="S86" s="79"/>
      <c r="T86" s="94"/>
    </row>
    <row r="87" spans="1:20" s="89" customFormat="1" ht="30" customHeight="1" thickBot="1" x14ac:dyDescent="0.2">
      <c r="A87" s="95"/>
      <c r="B87" s="305" t="s">
        <v>248</v>
      </c>
      <c r="C87" s="306"/>
      <c r="D87" s="329" t="s">
        <v>95</v>
      </c>
      <c r="E87" s="329"/>
      <c r="F87" s="119" t="str">
        <f>IF(COUNT(P91:Q98) &gt; 0,COUNT(P91:P98) &amp; "／" &amp; COUNT(P91:Q98),"")</f>
        <v/>
      </c>
      <c r="G87" s="84"/>
      <c r="H87" s="85"/>
      <c r="I87" s="86"/>
      <c r="J87" s="87" t="s">
        <v>72</v>
      </c>
      <c r="K87" s="85">
        <v>3</v>
      </c>
      <c r="L87" s="85">
        <v>551</v>
      </c>
      <c r="M87" s="88"/>
      <c r="N87" s="88"/>
      <c r="O87" s="88"/>
      <c r="P87" s="88"/>
      <c r="Q87" s="88"/>
      <c r="R87" s="88"/>
      <c r="S87" s="79"/>
      <c r="T87" s="88"/>
    </row>
    <row r="88" spans="1:20" x14ac:dyDescent="0.15">
      <c r="A88" s="96"/>
      <c r="B88" s="97" t="s">
        <v>199</v>
      </c>
      <c r="C88" s="330" t="str">
        <f>IF((MIN(I91:I92)=0),"標準項目の「あり」「なし」を選択してください","")</f>
        <v>標準項目の「あり」「なし」を選択してください</v>
      </c>
      <c r="D88" s="330"/>
      <c r="E88" s="330"/>
      <c r="F88" s="331"/>
      <c r="H88" s="79"/>
      <c r="I88" s="60"/>
      <c r="J88" s="7" t="s">
        <v>73</v>
      </c>
      <c r="K88" s="7">
        <v>1</v>
      </c>
      <c r="L88" s="79">
        <v>17439</v>
      </c>
      <c r="M88" s="79"/>
      <c r="N88" s="79"/>
      <c r="O88" s="79"/>
      <c r="P88" s="79"/>
      <c r="Q88" s="79"/>
      <c r="R88" s="79"/>
      <c r="S88" s="79"/>
      <c r="T88" s="79"/>
    </row>
    <row r="89" spans="1:20" s="101" customFormat="1" ht="37.5" customHeight="1" x14ac:dyDescent="0.15">
      <c r="A89" s="98" t="s">
        <v>64</v>
      </c>
      <c r="B89" s="278" t="s">
        <v>250</v>
      </c>
      <c r="C89" s="279"/>
      <c r="D89" s="332" t="str">
        <f xml:space="preserve"> "評点（" &amp; REPT("○",COUNT(P91:P92)) &amp; REPT("●",COUNT(Q91:Q92)) &amp; "）"</f>
        <v>評点（）</v>
      </c>
      <c r="E89" s="332"/>
      <c r="F89" s="118" t="str">
        <f>IF(COUNT(R91:R92)&gt;0,"・非該当" &amp; COUNT(R91:R92),"")</f>
        <v/>
      </c>
      <c r="G89" s="84"/>
      <c r="H89" s="99"/>
      <c r="I89" s="100" t="str">
        <f>IF(MIN(I91:I92)=0,"",IF(COUNT(P91:Q92)=0,"-",IF(COUNT(P91:Q92)=COUNT(P91:P92),"A",IF(COUNT(P91:P92)=0,"C","B"))))</f>
        <v/>
      </c>
      <c r="J89" s="7" t="s">
        <v>58</v>
      </c>
      <c r="K89" s="100"/>
      <c r="L89" s="99"/>
      <c r="M89" s="99"/>
      <c r="N89" s="99"/>
      <c r="O89" s="99"/>
      <c r="P89" s="99"/>
      <c r="Q89" s="99"/>
      <c r="R89" s="99"/>
      <c r="S89" s="79"/>
      <c r="T89" s="99"/>
    </row>
    <row r="90" spans="1:20" x14ac:dyDescent="0.15">
      <c r="A90" s="96"/>
      <c r="B90" s="117" t="s">
        <v>59</v>
      </c>
      <c r="C90" s="321" t="s">
        <v>60</v>
      </c>
      <c r="D90" s="322"/>
      <c r="E90" s="322"/>
      <c r="F90" s="323"/>
      <c r="H90" s="79"/>
      <c r="I90" s="60"/>
      <c r="J90" s="7" t="s">
        <v>61</v>
      </c>
      <c r="K90" s="7"/>
      <c r="L90" s="79"/>
      <c r="M90" s="79"/>
      <c r="N90" s="79"/>
      <c r="O90" s="79"/>
      <c r="P90" s="79"/>
      <c r="Q90" s="79"/>
      <c r="R90" s="79"/>
      <c r="S90" s="79"/>
      <c r="T90" s="79"/>
    </row>
    <row r="91" spans="1:20" ht="37.5" customHeight="1" x14ac:dyDescent="0.15">
      <c r="A91" s="96"/>
      <c r="B91" s="102"/>
      <c r="C91" s="299" t="s">
        <v>251</v>
      </c>
      <c r="D91" s="300"/>
      <c r="E91" s="324"/>
      <c r="F91" s="103"/>
      <c r="G91" s="84"/>
      <c r="H91" s="79"/>
      <c r="I91" s="60">
        <v>0</v>
      </c>
      <c r="J91" s="7" t="s">
        <v>62</v>
      </c>
      <c r="K91" s="7">
        <v>1</v>
      </c>
      <c r="L91" s="79">
        <v>60055</v>
      </c>
      <c r="M91" s="79"/>
      <c r="N91" s="79"/>
      <c r="O91" s="79"/>
      <c r="P91" s="79" t="str">
        <f>IF(I91=3,1,"")</f>
        <v/>
      </c>
      <c r="Q91" s="79" t="str">
        <f>IF(I91=2,1,"")</f>
        <v/>
      </c>
      <c r="R91" s="79" t="str">
        <f>IF(I91=1,1,"")</f>
        <v/>
      </c>
      <c r="S91" s="79"/>
      <c r="T91" s="79"/>
    </row>
    <row r="92" spans="1:20" ht="37.5" customHeight="1" thickBot="1" x14ac:dyDescent="0.2">
      <c r="A92" s="96"/>
      <c r="B92" s="102"/>
      <c r="C92" s="299" t="s">
        <v>252</v>
      </c>
      <c r="D92" s="300"/>
      <c r="E92" s="324"/>
      <c r="F92" s="103"/>
      <c r="G92" s="84"/>
      <c r="H92" s="79"/>
      <c r="I92" s="60">
        <v>0</v>
      </c>
      <c r="J92" s="7" t="s">
        <v>62</v>
      </c>
      <c r="K92" s="7">
        <v>2</v>
      </c>
      <c r="L92" s="79">
        <v>60056</v>
      </c>
      <c r="M92" s="79"/>
      <c r="N92" s="79"/>
      <c r="O92" s="79"/>
      <c r="P92" s="79" t="str">
        <f>IF(I92=3,1,"")</f>
        <v/>
      </c>
      <c r="Q92" s="79" t="str">
        <f>IF(I92=2,1,"")</f>
        <v/>
      </c>
      <c r="R92" s="79" t="str">
        <f>IF(I92=1,1,"")</f>
        <v/>
      </c>
      <c r="S92" s="79"/>
      <c r="T92" s="79"/>
    </row>
    <row r="93" spans="1:20" x14ac:dyDescent="0.15">
      <c r="A93" s="96"/>
      <c r="B93" s="97" t="s">
        <v>203</v>
      </c>
      <c r="C93" s="330" t="str">
        <f>IF((MIN(I96:I98)=0),"標準項目の「あり」「なし」を選択してください","")</f>
        <v>標準項目の「あり」「なし」を選択してください</v>
      </c>
      <c r="D93" s="330"/>
      <c r="E93" s="330"/>
      <c r="F93" s="331"/>
      <c r="H93" s="79"/>
      <c r="I93" s="60"/>
      <c r="J93" s="7" t="s">
        <v>73</v>
      </c>
      <c r="K93" s="7">
        <v>2</v>
      </c>
      <c r="L93" s="79">
        <v>17440</v>
      </c>
      <c r="M93" s="79"/>
      <c r="N93" s="79"/>
      <c r="O93" s="79"/>
      <c r="P93" s="79"/>
      <c r="Q93" s="79"/>
      <c r="R93" s="79"/>
      <c r="S93" s="79"/>
      <c r="T93" s="79"/>
    </row>
    <row r="94" spans="1:20" s="101" customFormat="1" ht="37.5" customHeight="1" x14ac:dyDescent="0.15">
      <c r="A94" s="98" t="s">
        <v>64</v>
      </c>
      <c r="B94" s="278" t="s">
        <v>253</v>
      </c>
      <c r="C94" s="279"/>
      <c r="D94" s="332" t="str">
        <f xml:space="preserve"> "評点（" &amp; REPT("○",COUNT(P96:P98)) &amp; REPT("●",COUNT(Q96:Q98)) &amp; "）"</f>
        <v>評点（）</v>
      </c>
      <c r="E94" s="332"/>
      <c r="F94" s="118" t="str">
        <f>IF(COUNT(R96:R98)&gt;0,"・非該当" &amp; COUNT(R96:R98),"")</f>
        <v/>
      </c>
      <c r="G94" s="84"/>
      <c r="H94" s="99"/>
      <c r="I94" s="100" t="str">
        <f>IF(MIN(I96:I98)=0,"",IF(COUNT(P96:Q98)=0,"-",IF(COUNT(P96:Q98)=COUNT(P96:P98),"A",IF(COUNT(P96:P98)=0,"C","B"))))</f>
        <v/>
      </c>
      <c r="J94" s="7" t="s">
        <v>58</v>
      </c>
      <c r="K94" s="100"/>
      <c r="L94" s="99"/>
      <c r="M94" s="99"/>
      <c r="N94" s="99"/>
      <c r="O94" s="99"/>
      <c r="P94" s="99"/>
      <c r="Q94" s="99"/>
      <c r="R94" s="99"/>
      <c r="S94" s="79"/>
      <c r="T94" s="99"/>
    </row>
    <row r="95" spans="1:20" x14ac:dyDescent="0.15">
      <c r="A95" s="96"/>
      <c r="B95" s="117" t="s">
        <v>59</v>
      </c>
      <c r="C95" s="321" t="s">
        <v>60</v>
      </c>
      <c r="D95" s="322"/>
      <c r="E95" s="322"/>
      <c r="F95" s="323"/>
      <c r="H95" s="79"/>
      <c r="I95" s="60"/>
      <c r="J95" s="7" t="s">
        <v>61</v>
      </c>
      <c r="K95" s="7"/>
      <c r="L95" s="79"/>
      <c r="M95" s="79"/>
      <c r="N95" s="79"/>
      <c r="O95" s="79"/>
      <c r="P95" s="79"/>
      <c r="Q95" s="79"/>
      <c r="R95" s="79"/>
      <c r="S95" s="79"/>
      <c r="T95" s="79"/>
    </row>
    <row r="96" spans="1:20" ht="37.5" customHeight="1" x14ac:dyDescent="0.15">
      <c r="A96" s="96"/>
      <c r="B96" s="102"/>
      <c r="C96" s="299" t="s">
        <v>254</v>
      </c>
      <c r="D96" s="300"/>
      <c r="E96" s="324"/>
      <c r="F96" s="103"/>
      <c r="G96" s="84"/>
      <c r="H96" s="79"/>
      <c r="I96" s="60">
        <v>0</v>
      </c>
      <c r="J96" s="7" t="s">
        <v>62</v>
      </c>
      <c r="K96" s="7">
        <v>1</v>
      </c>
      <c r="L96" s="79">
        <v>60057</v>
      </c>
      <c r="M96" s="79"/>
      <c r="N96" s="79"/>
      <c r="O96" s="79"/>
      <c r="P96" s="79" t="str">
        <f>IF(I96=3,1,"")</f>
        <v/>
      </c>
      <c r="Q96" s="79" t="str">
        <f>IF(I96=2,1,"")</f>
        <v/>
      </c>
      <c r="R96" s="79" t="str">
        <f>IF(I96=1,1,"")</f>
        <v/>
      </c>
      <c r="S96" s="79"/>
      <c r="T96" s="79"/>
    </row>
    <row r="97" spans="1:20" ht="37.5" customHeight="1" x14ac:dyDescent="0.15">
      <c r="A97" s="96"/>
      <c r="B97" s="102"/>
      <c r="C97" s="299" t="s">
        <v>255</v>
      </c>
      <c r="D97" s="300"/>
      <c r="E97" s="324"/>
      <c r="F97" s="103"/>
      <c r="G97" s="84"/>
      <c r="H97" s="79"/>
      <c r="I97" s="60">
        <v>0</v>
      </c>
      <c r="J97" s="7" t="s">
        <v>62</v>
      </c>
      <c r="K97" s="7">
        <v>2</v>
      </c>
      <c r="L97" s="79">
        <v>60058</v>
      </c>
      <c r="M97" s="79"/>
      <c r="N97" s="79"/>
      <c r="O97" s="79"/>
      <c r="P97" s="79" t="str">
        <f>IF(I97=3,1,"")</f>
        <v/>
      </c>
      <c r="Q97" s="79" t="str">
        <f>IF(I97=2,1,"")</f>
        <v/>
      </c>
      <c r="R97" s="79" t="str">
        <f>IF(I97=1,1,"")</f>
        <v/>
      </c>
      <c r="S97" s="79"/>
      <c r="T97" s="79"/>
    </row>
    <row r="98" spans="1:20" ht="37.5" customHeight="1" thickBot="1" x14ac:dyDescent="0.2">
      <c r="A98" s="96"/>
      <c r="B98" s="102"/>
      <c r="C98" s="299" t="s">
        <v>256</v>
      </c>
      <c r="D98" s="300"/>
      <c r="E98" s="324"/>
      <c r="F98" s="103"/>
      <c r="G98" s="84"/>
      <c r="H98" s="79"/>
      <c r="I98" s="60">
        <v>0</v>
      </c>
      <c r="J98" s="7" t="s">
        <v>62</v>
      </c>
      <c r="K98" s="7">
        <v>3</v>
      </c>
      <c r="L98" s="79">
        <v>60059</v>
      </c>
      <c r="M98" s="79"/>
      <c r="N98" s="79"/>
      <c r="O98" s="79"/>
      <c r="P98" s="79" t="str">
        <f>IF(I98=3,1,"")</f>
        <v/>
      </c>
      <c r="Q98" s="79" t="str">
        <f>IF(I98=2,1,"")</f>
        <v/>
      </c>
      <c r="R98" s="79" t="str">
        <f>IF(I98=1,1,"")</f>
        <v/>
      </c>
      <c r="S98" s="79"/>
      <c r="T98" s="79"/>
    </row>
    <row r="99" spans="1:20" ht="20.25" customHeight="1" x14ac:dyDescent="0.15">
      <c r="A99" s="104"/>
      <c r="B99" s="325" t="s">
        <v>257</v>
      </c>
      <c r="C99" s="326"/>
      <c r="D99" s="327" t="str">
        <f>IF(AND(LEN(case1_3)&lt;&gt;0,COUNT(R72:R98)=11),checkB_3,(IF(LEN(checkA_3)&lt;&gt;0,checkA_3, checkB_3)))</f>
        <v>カテゴリー3の講評を入力してください</v>
      </c>
      <c r="E99" s="327"/>
      <c r="F99" s="328"/>
      <c r="H99" s="79"/>
      <c r="I99" s="60"/>
      <c r="J99" s="7" t="s">
        <v>63</v>
      </c>
      <c r="K99" s="7"/>
      <c r="L99" s="79"/>
      <c r="M99" s="79"/>
      <c r="N99" s="79"/>
      <c r="O99" s="79"/>
      <c r="P99" s="79"/>
      <c r="Q99" s="79"/>
      <c r="R99" s="79"/>
      <c r="S99" s="79"/>
      <c r="T99" s="79"/>
    </row>
    <row r="100" spans="1:20" s="108" customFormat="1" ht="21" customHeight="1" x14ac:dyDescent="0.15">
      <c r="A100" s="115"/>
      <c r="B100" s="308"/>
      <c r="C100" s="309"/>
      <c r="D100" s="309"/>
      <c r="E100" s="309"/>
      <c r="F100" s="310"/>
      <c r="G100" s="2" t="str">
        <f>IF(LEN(B100)=0,"",IF(40-LEN(B100)&gt;0,"残り" &amp; 40-LEN(B100) &amp; "文字",IF(40-LEN(B100)=0,"","文字数がオーバーしています")))</f>
        <v/>
      </c>
      <c r="H100" s="105"/>
      <c r="I100" s="106"/>
      <c r="J100" s="7" t="s">
        <v>89</v>
      </c>
      <c r="K100" s="105"/>
      <c r="L100" s="105"/>
      <c r="M100" s="107"/>
      <c r="N100" s="107"/>
      <c r="O100" s="107"/>
      <c r="P100" s="107"/>
      <c r="Q100" s="107"/>
      <c r="R100" s="107"/>
      <c r="S100" s="79"/>
      <c r="T100" s="107"/>
    </row>
    <row r="101" spans="1:20" s="108" customFormat="1" ht="65.099999999999994" customHeight="1" x14ac:dyDescent="0.15">
      <c r="A101" s="116"/>
      <c r="B101" s="311"/>
      <c r="C101" s="312"/>
      <c r="D101" s="312"/>
      <c r="E101" s="312"/>
      <c r="F101" s="313"/>
      <c r="G101" s="2" t="str">
        <f>IF(LEN(B101)=0,"",IF(256-LEN(B101)&gt;0,"残り" &amp; 256-LEN(B101) &amp; "文字",IF(256-LEN(B101)=0,"","文字数がオーバーしています")))</f>
        <v/>
      </c>
      <c r="H101" s="105"/>
      <c r="I101" s="106"/>
      <c r="J101" s="7" t="s">
        <v>92</v>
      </c>
      <c r="K101" s="105"/>
      <c r="L101" s="105"/>
      <c r="M101" s="107"/>
      <c r="N101" s="107"/>
      <c r="O101" s="107"/>
      <c r="P101" s="107"/>
      <c r="Q101" s="107"/>
      <c r="R101" s="107"/>
      <c r="S101" s="79"/>
      <c r="T101" s="107"/>
    </row>
    <row r="102" spans="1:20" s="108" customFormat="1" ht="21" customHeight="1" x14ac:dyDescent="0.15">
      <c r="A102" s="116"/>
      <c r="B102" s="314"/>
      <c r="C102" s="315"/>
      <c r="D102" s="315"/>
      <c r="E102" s="315"/>
      <c r="F102" s="316"/>
      <c r="G102" s="2" t="str">
        <f>IF(LEN(B102)=0,"",IF(40-LEN(B102)&gt;0,"残り" &amp; 40-LEN(B102) &amp; "文字",IF(40-LEN(B102)=0,"","文字数がオーバーしています")))</f>
        <v/>
      </c>
      <c r="H102" s="105"/>
      <c r="I102" s="106"/>
      <c r="J102" s="7" t="s">
        <v>90</v>
      </c>
      <c r="K102" s="105"/>
      <c r="L102" s="105"/>
      <c r="M102" s="107"/>
      <c r="N102" s="107"/>
      <c r="O102" s="107"/>
      <c r="P102" s="107"/>
      <c r="Q102" s="107"/>
      <c r="R102" s="107"/>
      <c r="S102" s="79"/>
      <c r="T102" s="107"/>
    </row>
    <row r="103" spans="1:20" s="108" customFormat="1" ht="65.099999999999994" customHeight="1" x14ac:dyDescent="0.15">
      <c r="A103" s="116"/>
      <c r="B103" s="317"/>
      <c r="C103" s="317"/>
      <c r="D103" s="317"/>
      <c r="E103" s="317"/>
      <c r="F103" s="318"/>
      <c r="G103" s="2" t="str">
        <f>IF(LEN(B103)=0,"",IF(256-LEN(B103)&gt;0,"残り" &amp; 256-LEN(B103) &amp; "文字",IF(256-LEN(B103)=0,"","文字数がオーバーしています")))</f>
        <v/>
      </c>
      <c r="H103" s="105"/>
      <c r="I103" s="106"/>
      <c r="J103" s="7" t="s">
        <v>93</v>
      </c>
      <c r="K103" s="105"/>
      <c r="L103" s="105"/>
      <c r="M103" s="107"/>
      <c r="N103" s="107"/>
      <c r="O103" s="107"/>
      <c r="P103" s="107"/>
      <c r="Q103" s="107"/>
      <c r="R103" s="107"/>
      <c r="S103" s="79"/>
      <c r="T103" s="107"/>
    </row>
    <row r="104" spans="1:20" s="108" customFormat="1" ht="21" customHeight="1" x14ac:dyDescent="0.15">
      <c r="A104" s="116"/>
      <c r="B104" s="314"/>
      <c r="C104" s="315"/>
      <c r="D104" s="315"/>
      <c r="E104" s="315"/>
      <c r="F104" s="316"/>
      <c r="G104" s="2" t="str">
        <f>IF(LEN(B104)=0,"",IF(40-LEN(B104)&gt;0,"残り" &amp; 40-LEN(B104) &amp; "文字",IF(40-LEN(B104)=0,"","文字数がオーバーしています")))</f>
        <v/>
      </c>
      <c r="H104" s="105"/>
      <c r="I104" s="106"/>
      <c r="J104" s="7" t="s">
        <v>91</v>
      </c>
      <c r="K104" s="105"/>
      <c r="L104" s="105"/>
      <c r="M104" s="107"/>
      <c r="N104" s="107"/>
      <c r="O104" s="107"/>
      <c r="P104" s="107"/>
      <c r="Q104" s="107"/>
      <c r="R104" s="107"/>
      <c r="S104" s="79"/>
      <c r="T104" s="107"/>
    </row>
    <row r="105" spans="1:20" s="108" customFormat="1" ht="65.099999999999994" customHeight="1" thickBot="1" x14ac:dyDescent="0.2">
      <c r="A105" s="109"/>
      <c r="B105" s="319"/>
      <c r="C105" s="319"/>
      <c r="D105" s="319"/>
      <c r="E105" s="319"/>
      <c r="F105" s="320"/>
      <c r="G105" s="2" t="str">
        <f>IF(LEN(B105)=0,"",IF(256-LEN(B105)&gt;0,"残り" &amp; 256-LEN(B105) &amp; "文字",IF(256-LEN(B105)=0,"","文字数がオーバーしています")))</f>
        <v/>
      </c>
      <c r="H105" s="105"/>
      <c r="I105" s="106"/>
      <c r="J105" s="7" t="s">
        <v>94</v>
      </c>
      <c r="K105" s="105"/>
      <c r="L105" s="105"/>
      <c r="M105" s="107"/>
      <c r="N105" s="107"/>
      <c r="O105" s="107"/>
      <c r="P105" s="107"/>
      <c r="Q105" s="107"/>
      <c r="R105" s="107"/>
      <c r="S105" s="79"/>
      <c r="T105" s="107"/>
    </row>
    <row r="106" spans="1:20" ht="18" customHeight="1" thickTop="1" x14ac:dyDescent="0.15">
      <c r="A106" s="294">
        <v>4</v>
      </c>
      <c r="B106" s="296" t="s">
        <v>259</v>
      </c>
      <c r="C106" s="297"/>
      <c r="D106" s="297"/>
      <c r="E106" s="297"/>
      <c r="F106" s="298"/>
      <c r="H106" s="79"/>
      <c r="I106" s="60"/>
      <c r="J106" s="7" t="s">
        <v>63</v>
      </c>
      <c r="K106" s="7"/>
      <c r="L106" s="79"/>
      <c r="M106" s="79"/>
      <c r="N106" s="79"/>
      <c r="O106" s="79"/>
      <c r="P106" s="79"/>
      <c r="Q106" s="79"/>
      <c r="R106" s="79"/>
      <c r="S106" s="79"/>
      <c r="T106" s="79" t="s">
        <v>69</v>
      </c>
    </row>
    <row r="107" spans="1:20" s="89" customFormat="1" ht="30" customHeight="1" thickBot="1" x14ac:dyDescent="0.2">
      <c r="A107" s="295"/>
      <c r="B107" s="299" t="s">
        <v>258</v>
      </c>
      <c r="C107" s="300"/>
      <c r="D107" s="300"/>
      <c r="E107" s="300"/>
      <c r="F107" s="301"/>
      <c r="G107" s="84"/>
      <c r="H107" s="85"/>
      <c r="I107" s="86"/>
      <c r="J107" s="87" t="s">
        <v>70</v>
      </c>
      <c r="K107" s="85">
        <v>4</v>
      </c>
      <c r="L107" s="85">
        <v>123</v>
      </c>
      <c r="M107" s="88"/>
      <c r="N107" s="88"/>
      <c r="O107" s="88"/>
      <c r="P107" s="88"/>
      <c r="Q107" s="88"/>
      <c r="R107" s="88"/>
      <c r="S107" s="79"/>
      <c r="T107" s="88"/>
    </row>
    <row r="108" spans="1:20" s="11" customFormat="1" ht="17.25" customHeight="1" x14ac:dyDescent="0.15">
      <c r="A108" s="90"/>
      <c r="B108" s="302" t="s">
        <v>261</v>
      </c>
      <c r="C108" s="303"/>
      <c r="D108" s="303"/>
      <c r="E108" s="303"/>
      <c r="F108" s="304"/>
      <c r="G108" s="91"/>
      <c r="H108" s="92"/>
      <c r="I108" s="93"/>
      <c r="J108" s="7" t="s">
        <v>71</v>
      </c>
      <c r="K108" s="92"/>
      <c r="L108" s="92"/>
      <c r="M108" s="94"/>
      <c r="N108" s="94"/>
      <c r="O108" s="94"/>
      <c r="P108" s="94"/>
      <c r="Q108" s="94"/>
      <c r="R108" s="94"/>
      <c r="S108" s="79"/>
      <c r="T108" s="94"/>
    </row>
    <row r="109" spans="1:20" s="89" customFormat="1" ht="30" customHeight="1" thickBot="1" x14ac:dyDescent="0.2">
      <c r="A109" s="95"/>
      <c r="B109" s="305" t="s">
        <v>260</v>
      </c>
      <c r="C109" s="306"/>
      <c r="D109" s="329" t="s">
        <v>95</v>
      </c>
      <c r="E109" s="329"/>
      <c r="F109" s="119" t="str">
        <f>IF(COUNT(P113:Q117) &gt; 0,COUNT(P113:P117) &amp; "／" &amp; COUNT(P113:Q117),"")</f>
        <v/>
      </c>
      <c r="G109" s="84"/>
      <c r="H109" s="85"/>
      <c r="I109" s="86"/>
      <c r="J109" s="87" t="s">
        <v>72</v>
      </c>
      <c r="K109" s="85">
        <v>1</v>
      </c>
      <c r="L109" s="85">
        <v>552</v>
      </c>
      <c r="M109" s="88"/>
      <c r="N109" s="88"/>
      <c r="O109" s="88"/>
      <c r="P109" s="88"/>
      <c r="Q109" s="88"/>
      <c r="R109" s="88"/>
      <c r="S109" s="79"/>
      <c r="T109" s="88"/>
    </row>
    <row r="110" spans="1:20" x14ac:dyDescent="0.15">
      <c r="A110" s="96"/>
      <c r="B110" s="97" t="s">
        <v>199</v>
      </c>
      <c r="C110" s="330" t="str">
        <f>IF((MIN(I113:I117)=0),"標準項目の「あり」「なし」を選択してください","")</f>
        <v>標準項目の「あり」「なし」を選択してください</v>
      </c>
      <c r="D110" s="330"/>
      <c r="E110" s="330"/>
      <c r="F110" s="331"/>
      <c r="H110" s="79"/>
      <c r="I110" s="60"/>
      <c r="J110" s="7" t="s">
        <v>73</v>
      </c>
      <c r="K110" s="7">
        <v>1</v>
      </c>
      <c r="L110" s="79">
        <v>17441</v>
      </c>
      <c r="M110" s="79"/>
      <c r="N110" s="79"/>
      <c r="O110" s="79"/>
      <c r="P110" s="79"/>
      <c r="Q110" s="79"/>
      <c r="R110" s="79"/>
      <c r="S110" s="79"/>
      <c r="T110" s="79"/>
    </row>
    <row r="111" spans="1:20" s="101" customFormat="1" ht="37.5" customHeight="1" x14ac:dyDescent="0.15">
      <c r="A111" s="98" t="s">
        <v>64</v>
      </c>
      <c r="B111" s="278" t="s">
        <v>262</v>
      </c>
      <c r="C111" s="279"/>
      <c r="D111" s="332" t="str">
        <f xml:space="preserve"> "評点（" &amp; REPT("○",COUNT(P113:P117)) &amp; REPT("●",COUNT(Q113:Q117)) &amp; "）"</f>
        <v>評点（）</v>
      </c>
      <c r="E111" s="332"/>
      <c r="F111" s="118" t="str">
        <f>IF(COUNT(R113:R117)&gt;0,"・非該当" &amp; COUNT(R113:R117),"")</f>
        <v/>
      </c>
      <c r="G111" s="84"/>
      <c r="H111" s="99"/>
      <c r="I111" s="100" t="str">
        <f>IF(MIN(I113:I117)=0,"",IF(COUNT(P113:Q117)=0,"-",IF(COUNT(P113:Q117)=COUNT(P113:P117),"A",IF(COUNT(P113:P117)=0,"C","B"))))</f>
        <v/>
      </c>
      <c r="J111" s="7" t="s">
        <v>58</v>
      </c>
      <c r="K111" s="100"/>
      <c r="L111" s="99"/>
      <c r="M111" s="99"/>
      <c r="N111" s="99"/>
      <c r="O111" s="99"/>
      <c r="P111" s="99"/>
      <c r="Q111" s="99"/>
      <c r="R111" s="99"/>
      <c r="S111" s="79"/>
      <c r="T111" s="99"/>
    </row>
    <row r="112" spans="1:20" x14ac:dyDescent="0.15">
      <c r="A112" s="96"/>
      <c r="B112" s="117" t="s">
        <v>59</v>
      </c>
      <c r="C112" s="321" t="s">
        <v>60</v>
      </c>
      <c r="D112" s="322"/>
      <c r="E112" s="322"/>
      <c r="F112" s="323"/>
      <c r="H112" s="79"/>
      <c r="I112" s="60"/>
      <c r="J112" s="7" t="s">
        <v>61</v>
      </c>
      <c r="K112" s="7"/>
      <c r="L112" s="79"/>
      <c r="M112" s="79"/>
      <c r="N112" s="79"/>
      <c r="O112" s="79"/>
      <c r="P112" s="79"/>
      <c r="Q112" s="79"/>
      <c r="R112" s="79"/>
      <c r="S112" s="79"/>
      <c r="T112" s="79"/>
    </row>
    <row r="113" spans="1:20" ht="37.5" customHeight="1" x14ac:dyDescent="0.15">
      <c r="A113" s="96"/>
      <c r="B113" s="102"/>
      <c r="C113" s="299" t="s">
        <v>263</v>
      </c>
      <c r="D113" s="300"/>
      <c r="E113" s="324"/>
      <c r="F113" s="103"/>
      <c r="G113" s="84"/>
      <c r="H113" s="79"/>
      <c r="I113" s="60">
        <v>0</v>
      </c>
      <c r="J113" s="7" t="s">
        <v>62</v>
      </c>
      <c r="K113" s="7">
        <v>1</v>
      </c>
      <c r="L113" s="79">
        <v>60060</v>
      </c>
      <c r="M113" s="79"/>
      <c r="N113" s="79"/>
      <c r="O113" s="79"/>
      <c r="P113" s="79" t="str">
        <f>IF(I113=3,1,"")</f>
        <v/>
      </c>
      <c r="Q113" s="79" t="str">
        <f>IF(I113=2,1,"")</f>
        <v/>
      </c>
      <c r="R113" s="79" t="str">
        <f>IF(I113=1,1,"")</f>
        <v/>
      </c>
      <c r="S113" s="79"/>
      <c r="T113" s="79"/>
    </row>
    <row r="114" spans="1:20" ht="37.5" customHeight="1" x14ac:dyDescent="0.15">
      <c r="A114" s="96"/>
      <c r="B114" s="102"/>
      <c r="C114" s="299" t="s">
        <v>264</v>
      </c>
      <c r="D114" s="300"/>
      <c r="E114" s="324"/>
      <c r="F114" s="103"/>
      <c r="G114" s="84"/>
      <c r="H114" s="79"/>
      <c r="I114" s="60">
        <v>0</v>
      </c>
      <c r="J114" s="7" t="s">
        <v>62</v>
      </c>
      <c r="K114" s="7">
        <v>2</v>
      </c>
      <c r="L114" s="79">
        <v>60061</v>
      </c>
      <c r="M114" s="79"/>
      <c r="N114" s="79"/>
      <c r="O114" s="79"/>
      <c r="P114" s="79" t="str">
        <f>IF(I114=3,1,"")</f>
        <v/>
      </c>
      <c r="Q114" s="79" t="str">
        <f>IF(I114=2,1,"")</f>
        <v/>
      </c>
      <c r="R114" s="79" t="str">
        <f>IF(I114=1,1,"")</f>
        <v/>
      </c>
      <c r="S114" s="79"/>
      <c r="T114" s="79"/>
    </row>
    <row r="115" spans="1:20" ht="37.5" customHeight="1" x14ac:dyDescent="0.15">
      <c r="A115" s="96"/>
      <c r="B115" s="102"/>
      <c r="C115" s="299" t="s">
        <v>265</v>
      </c>
      <c r="D115" s="300"/>
      <c r="E115" s="324"/>
      <c r="F115" s="103"/>
      <c r="G115" s="84"/>
      <c r="H115" s="79"/>
      <c r="I115" s="60">
        <v>0</v>
      </c>
      <c r="J115" s="7" t="s">
        <v>62</v>
      </c>
      <c r="K115" s="7">
        <v>3</v>
      </c>
      <c r="L115" s="79">
        <v>60062</v>
      </c>
      <c r="M115" s="79"/>
      <c r="N115" s="79"/>
      <c r="O115" s="79"/>
      <c r="P115" s="79" t="str">
        <f>IF(I115=3,1,"")</f>
        <v/>
      </c>
      <c r="Q115" s="79" t="str">
        <f>IF(I115=2,1,"")</f>
        <v/>
      </c>
      <c r="R115" s="79" t="str">
        <f>IF(I115=1,1,"")</f>
        <v/>
      </c>
      <c r="S115" s="79"/>
      <c r="T115" s="79"/>
    </row>
    <row r="116" spans="1:20" ht="37.5" customHeight="1" x14ac:dyDescent="0.15">
      <c r="A116" s="96"/>
      <c r="B116" s="102"/>
      <c r="C116" s="299" t="s">
        <v>266</v>
      </c>
      <c r="D116" s="300"/>
      <c r="E116" s="324"/>
      <c r="F116" s="103"/>
      <c r="G116" s="84"/>
      <c r="H116" s="79"/>
      <c r="I116" s="60">
        <v>0</v>
      </c>
      <c r="J116" s="7" t="s">
        <v>62</v>
      </c>
      <c r="K116" s="7">
        <v>4</v>
      </c>
      <c r="L116" s="79">
        <v>60063</v>
      </c>
      <c r="M116" s="79"/>
      <c r="N116" s="79"/>
      <c r="O116" s="79"/>
      <c r="P116" s="79" t="str">
        <f>IF(I116=3,1,"")</f>
        <v/>
      </c>
      <c r="Q116" s="79" t="str">
        <f>IF(I116=2,1,"")</f>
        <v/>
      </c>
      <c r="R116" s="79" t="str">
        <f>IF(I116=1,1,"")</f>
        <v/>
      </c>
      <c r="S116" s="79"/>
      <c r="T116" s="79"/>
    </row>
    <row r="117" spans="1:20" ht="37.5" customHeight="1" thickBot="1" x14ac:dyDescent="0.2">
      <c r="A117" s="96"/>
      <c r="B117" s="102"/>
      <c r="C117" s="299" t="s">
        <v>267</v>
      </c>
      <c r="D117" s="300"/>
      <c r="E117" s="324"/>
      <c r="F117" s="103"/>
      <c r="G117" s="84"/>
      <c r="H117" s="79"/>
      <c r="I117" s="60">
        <v>0</v>
      </c>
      <c r="J117" s="7" t="s">
        <v>62</v>
      </c>
      <c r="K117" s="7">
        <v>5</v>
      </c>
      <c r="L117" s="79">
        <v>60064</v>
      </c>
      <c r="M117" s="79"/>
      <c r="N117" s="79"/>
      <c r="O117" s="79"/>
      <c r="P117" s="79" t="str">
        <f>IF(I117=3,1,"")</f>
        <v/>
      </c>
      <c r="Q117" s="79" t="str">
        <f>IF(I117=2,1,"")</f>
        <v/>
      </c>
      <c r="R117" s="79" t="str">
        <f>IF(I117=1,1,"")</f>
        <v/>
      </c>
      <c r="S117" s="79"/>
      <c r="T117" s="79"/>
    </row>
    <row r="118" spans="1:20" s="11" customFormat="1" ht="17.25" customHeight="1" x14ac:dyDescent="0.15">
      <c r="A118" s="90"/>
      <c r="B118" s="302" t="s">
        <v>269</v>
      </c>
      <c r="C118" s="303"/>
      <c r="D118" s="303"/>
      <c r="E118" s="303"/>
      <c r="F118" s="304"/>
      <c r="G118" s="91"/>
      <c r="H118" s="92"/>
      <c r="I118" s="93"/>
      <c r="J118" s="7" t="s">
        <v>71</v>
      </c>
      <c r="K118" s="92"/>
      <c r="L118" s="92"/>
      <c r="M118" s="94"/>
      <c r="N118" s="94"/>
      <c r="O118" s="94"/>
      <c r="P118" s="94"/>
      <c r="Q118" s="94"/>
      <c r="R118" s="94"/>
      <c r="S118" s="79"/>
      <c r="T118" s="94"/>
    </row>
    <row r="119" spans="1:20" s="89" customFormat="1" ht="30" customHeight="1" thickBot="1" x14ac:dyDescent="0.2">
      <c r="A119" s="95"/>
      <c r="B119" s="305" t="s">
        <v>268</v>
      </c>
      <c r="C119" s="306"/>
      <c r="D119" s="329" t="s">
        <v>95</v>
      </c>
      <c r="E119" s="329"/>
      <c r="F119" s="119" t="str">
        <f>IF(COUNT(P123:Q126) &gt; 0,COUNT(P123:P126) &amp; "／" &amp; COUNT(P123:Q126),"")</f>
        <v/>
      </c>
      <c r="G119" s="84"/>
      <c r="H119" s="85"/>
      <c r="I119" s="86"/>
      <c r="J119" s="87" t="s">
        <v>72</v>
      </c>
      <c r="K119" s="85">
        <v>2</v>
      </c>
      <c r="L119" s="85">
        <v>553</v>
      </c>
      <c r="M119" s="88"/>
      <c r="N119" s="88"/>
      <c r="O119" s="88"/>
      <c r="P119" s="88"/>
      <c r="Q119" s="88"/>
      <c r="R119" s="88"/>
      <c r="S119" s="79"/>
      <c r="T119" s="88"/>
    </row>
    <row r="120" spans="1:20" x14ac:dyDescent="0.15">
      <c r="A120" s="96"/>
      <c r="B120" s="97" t="s">
        <v>199</v>
      </c>
      <c r="C120" s="330" t="str">
        <f>IF((MIN(I123:I126)=0),"標準項目の「あり」「なし」を選択してください","")</f>
        <v>標準項目の「あり」「なし」を選択してください</v>
      </c>
      <c r="D120" s="330"/>
      <c r="E120" s="330"/>
      <c r="F120" s="331"/>
      <c r="H120" s="79"/>
      <c r="I120" s="60"/>
      <c r="J120" s="7" t="s">
        <v>73</v>
      </c>
      <c r="K120" s="7">
        <v>1</v>
      </c>
      <c r="L120" s="79">
        <v>17442</v>
      </c>
      <c r="M120" s="79"/>
      <c r="N120" s="79"/>
      <c r="O120" s="79"/>
      <c r="P120" s="79"/>
      <c r="Q120" s="79"/>
      <c r="R120" s="79"/>
      <c r="S120" s="79"/>
      <c r="T120" s="79"/>
    </row>
    <row r="121" spans="1:20" s="101" customFormat="1" ht="37.5" customHeight="1" x14ac:dyDescent="0.15">
      <c r="A121" s="98" t="s">
        <v>64</v>
      </c>
      <c r="B121" s="278" t="s">
        <v>268</v>
      </c>
      <c r="C121" s="279"/>
      <c r="D121" s="332" t="str">
        <f xml:space="preserve"> "評点（" &amp; REPT("○",COUNT(P123:P126)) &amp; REPT("●",COUNT(Q123:Q126)) &amp; "）"</f>
        <v>評点（）</v>
      </c>
      <c r="E121" s="332"/>
      <c r="F121" s="118" t="str">
        <f>IF(COUNT(R123:R126)&gt;0,"・非該当" &amp; COUNT(R123:R126),"")</f>
        <v/>
      </c>
      <c r="G121" s="84"/>
      <c r="H121" s="99"/>
      <c r="I121" s="100" t="str">
        <f>IF(MIN(I123:I126)=0,"",IF(COUNT(P123:Q126)=0,"-",IF(COUNT(P123:Q126)=COUNT(P123:P126),"A",IF(COUNT(P123:P126)=0,"C","B"))))</f>
        <v/>
      </c>
      <c r="J121" s="7" t="s">
        <v>58</v>
      </c>
      <c r="K121" s="100"/>
      <c r="L121" s="99"/>
      <c r="M121" s="99"/>
      <c r="N121" s="99"/>
      <c r="O121" s="99"/>
      <c r="P121" s="99"/>
      <c r="Q121" s="99"/>
      <c r="R121" s="99"/>
      <c r="S121" s="79"/>
      <c r="T121" s="99"/>
    </row>
    <row r="122" spans="1:20" x14ac:dyDescent="0.15">
      <c r="A122" s="96"/>
      <c r="B122" s="117" t="s">
        <v>59</v>
      </c>
      <c r="C122" s="321" t="s">
        <v>60</v>
      </c>
      <c r="D122" s="322"/>
      <c r="E122" s="322"/>
      <c r="F122" s="323"/>
      <c r="H122" s="79"/>
      <c r="I122" s="60"/>
      <c r="J122" s="7" t="s">
        <v>61</v>
      </c>
      <c r="K122" s="7"/>
      <c r="L122" s="79"/>
      <c r="M122" s="79"/>
      <c r="N122" s="79"/>
      <c r="O122" s="79"/>
      <c r="P122" s="79"/>
      <c r="Q122" s="79"/>
      <c r="R122" s="79"/>
      <c r="S122" s="79"/>
      <c r="T122" s="79"/>
    </row>
    <row r="123" spans="1:20" ht="37.5" customHeight="1" x14ac:dyDescent="0.15">
      <c r="A123" s="96"/>
      <c r="B123" s="102"/>
      <c r="C123" s="299" t="s">
        <v>270</v>
      </c>
      <c r="D123" s="300"/>
      <c r="E123" s="324"/>
      <c r="F123" s="103"/>
      <c r="G123" s="84"/>
      <c r="H123" s="79"/>
      <c r="I123" s="60">
        <v>0</v>
      </c>
      <c r="J123" s="7" t="s">
        <v>62</v>
      </c>
      <c r="K123" s="7">
        <v>1</v>
      </c>
      <c r="L123" s="79">
        <v>60065</v>
      </c>
      <c r="M123" s="79"/>
      <c r="N123" s="79"/>
      <c r="O123" s="79"/>
      <c r="P123" s="79" t="str">
        <f>IF(I123=3,1,"")</f>
        <v/>
      </c>
      <c r="Q123" s="79" t="str">
        <f>IF(I123=2,1,"")</f>
        <v/>
      </c>
      <c r="R123" s="79" t="str">
        <f>IF(I123=1,1,"")</f>
        <v/>
      </c>
      <c r="S123" s="79"/>
      <c r="T123" s="79"/>
    </row>
    <row r="124" spans="1:20" ht="37.5" customHeight="1" x14ac:dyDescent="0.15">
      <c r="A124" s="96"/>
      <c r="B124" s="102"/>
      <c r="C124" s="299" t="s">
        <v>271</v>
      </c>
      <c r="D124" s="300"/>
      <c r="E124" s="324"/>
      <c r="F124" s="103"/>
      <c r="G124" s="84"/>
      <c r="H124" s="79"/>
      <c r="I124" s="60">
        <v>0</v>
      </c>
      <c r="J124" s="7" t="s">
        <v>62</v>
      </c>
      <c r="K124" s="7">
        <v>2</v>
      </c>
      <c r="L124" s="79">
        <v>60066</v>
      </c>
      <c r="M124" s="79"/>
      <c r="N124" s="79"/>
      <c r="O124" s="79"/>
      <c r="P124" s="79" t="str">
        <f>IF(I124=3,1,"")</f>
        <v/>
      </c>
      <c r="Q124" s="79" t="str">
        <f>IF(I124=2,1,"")</f>
        <v/>
      </c>
      <c r="R124" s="79" t="str">
        <f>IF(I124=1,1,"")</f>
        <v/>
      </c>
      <c r="S124" s="79"/>
      <c r="T124" s="79"/>
    </row>
    <row r="125" spans="1:20" ht="37.5" customHeight="1" x14ac:dyDescent="0.15">
      <c r="A125" s="96"/>
      <c r="B125" s="102"/>
      <c r="C125" s="299" t="s">
        <v>272</v>
      </c>
      <c r="D125" s="300"/>
      <c r="E125" s="324"/>
      <c r="F125" s="103"/>
      <c r="G125" s="84"/>
      <c r="H125" s="79"/>
      <c r="I125" s="60">
        <v>0</v>
      </c>
      <c r="J125" s="7" t="s">
        <v>62</v>
      </c>
      <c r="K125" s="7">
        <v>3</v>
      </c>
      <c r="L125" s="79">
        <v>60067</v>
      </c>
      <c r="M125" s="79"/>
      <c r="N125" s="79"/>
      <c r="O125" s="79"/>
      <c r="P125" s="79" t="str">
        <f>IF(I125=3,1,"")</f>
        <v/>
      </c>
      <c r="Q125" s="79" t="str">
        <f>IF(I125=2,1,"")</f>
        <v/>
      </c>
      <c r="R125" s="79" t="str">
        <f>IF(I125=1,1,"")</f>
        <v/>
      </c>
      <c r="S125" s="79"/>
      <c r="T125" s="79"/>
    </row>
    <row r="126" spans="1:20" ht="37.5" customHeight="1" thickBot="1" x14ac:dyDescent="0.2">
      <c r="A126" s="96"/>
      <c r="B126" s="102"/>
      <c r="C126" s="299" t="s">
        <v>273</v>
      </c>
      <c r="D126" s="300"/>
      <c r="E126" s="324"/>
      <c r="F126" s="103"/>
      <c r="G126" s="84"/>
      <c r="H126" s="79"/>
      <c r="I126" s="60">
        <v>0</v>
      </c>
      <c r="J126" s="7" t="s">
        <v>62</v>
      </c>
      <c r="K126" s="7">
        <v>4</v>
      </c>
      <c r="L126" s="79">
        <v>60068</v>
      </c>
      <c r="M126" s="79"/>
      <c r="N126" s="79"/>
      <c r="O126" s="79"/>
      <c r="P126" s="79" t="str">
        <f>IF(I126=3,1,"")</f>
        <v/>
      </c>
      <c r="Q126" s="79" t="str">
        <f>IF(I126=2,1,"")</f>
        <v/>
      </c>
      <c r="R126" s="79" t="str">
        <f>IF(I126=1,1,"")</f>
        <v/>
      </c>
      <c r="S126" s="79"/>
      <c r="T126" s="79"/>
    </row>
    <row r="127" spans="1:20" ht="20.25" customHeight="1" x14ac:dyDescent="0.15">
      <c r="A127" s="104"/>
      <c r="B127" s="325" t="s">
        <v>274</v>
      </c>
      <c r="C127" s="326"/>
      <c r="D127" s="327" t="str">
        <f>IF(AND(LEN(case1_4)&lt;&gt;0,COUNT(R113:R126)=9),checkB_4,(IF(LEN(checkA_4)&lt;&gt;0,checkA_4, checkB_4)))</f>
        <v>カテゴリー4の講評を入力してください</v>
      </c>
      <c r="E127" s="327"/>
      <c r="F127" s="328"/>
      <c r="H127" s="79"/>
      <c r="I127" s="60"/>
      <c r="J127" s="7" t="s">
        <v>63</v>
      </c>
      <c r="K127" s="7"/>
      <c r="L127" s="79"/>
      <c r="M127" s="79"/>
      <c r="N127" s="79"/>
      <c r="O127" s="79"/>
      <c r="P127" s="79"/>
      <c r="Q127" s="79"/>
      <c r="R127" s="79"/>
      <c r="S127" s="79"/>
      <c r="T127" s="79"/>
    </row>
    <row r="128" spans="1:20" s="108" customFormat="1" ht="21" customHeight="1" x14ac:dyDescent="0.15">
      <c r="A128" s="115"/>
      <c r="B128" s="308"/>
      <c r="C128" s="309"/>
      <c r="D128" s="309"/>
      <c r="E128" s="309"/>
      <c r="F128" s="310"/>
      <c r="G128" s="2" t="str">
        <f>IF(LEN(B128)=0,"",IF(40-LEN(B128)&gt;0,"残り" &amp; 40-LEN(B128) &amp; "文字",IF(40-LEN(B128)=0,"","文字数がオーバーしています")))</f>
        <v/>
      </c>
      <c r="H128" s="105"/>
      <c r="I128" s="106"/>
      <c r="J128" s="7" t="s">
        <v>89</v>
      </c>
      <c r="K128" s="105"/>
      <c r="L128" s="105"/>
      <c r="M128" s="107"/>
      <c r="N128" s="107"/>
      <c r="O128" s="107"/>
      <c r="P128" s="107"/>
      <c r="Q128" s="107"/>
      <c r="R128" s="107"/>
      <c r="S128" s="79"/>
      <c r="T128" s="107"/>
    </row>
    <row r="129" spans="1:20" s="108" customFormat="1" ht="65.099999999999994" customHeight="1" x14ac:dyDescent="0.15">
      <c r="A129" s="116"/>
      <c r="B129" s="311"/>
      <c r="C129" s="312"/>
      <c r="D129" s="312"/>
      <c r="E129" s="312"/>
      <c r="F129" s="313"/>
      <c r="G129" s="2" t="str">
        <f>IF(LEN(B129)=0,"",IF(256-LEN(B129)&gt;0,"残り" &amp; 256-LEN(B129) &amp; "文字",IF(256-LEN(B129)=0,"","文字数がオーバーしています")))</f>
        <v/>
      </c>
      <c r="H129" s="105"/>
      <c r="I129" s="106"/>
      <c r="J129" s="7" t="s">
        <v>92</v>
      </c>
      <c r="K129" s="105"/>
      <c r="L129" s="105"/>
      <c r="M129" s="107"/>
      <c r="N129" s="107"/>
      <c r="O129" s="107"/>
      <c r="P129" s="107"/>
      <c r="Q129" s="107"/>
      <c r="R129" s="107"/>
      <c r="S129" s="79"/>
      <c r="T129" s="107"/>
    </row>
    <row r="130" spans="1:20" s="108" customFormat="1" ht="21" customHeight="1" x14ac:dyDescent="0.15">
      <c r="A130" s="116"/>
      <c r="B130" s="314"/>
      <c r="C130" s="315"/>
      <c r="D130" s="315"/>
      <c r="E130" s="315"/>
      <c r="F130" s="316"/>
      <c r="G130" s="2" t="str">
        <f>IF(LEN(B130)=0,"",IF(40-LEN(B130)&gt;0,"残り" &amp; 40-LEN(B130) &amp; "文字",IF(40-LEN(B130)=0,"","文字数がオーバーしています")))</f>
        <v/>
      </c>
      <c r="H130" s="105"/>
      <c r="I130" s="106"/>
      <c r="J130" s="7" t="s">
        <v>90</v>
      </c>
      <c r="K130" s="105"/>
      <c r="L130" s="105"/>
      <c r="M130" s="107"/>
      <c r="N130" s="107"/>
      <c r="O130" s="107"/>
      <c r="P130" s="107"/>
      <c r="Q130" s="107"/>
      <c r="R130" s="107"/>
      <c r="S130" s="79"/>
      <c r="T130" s="107"/>
    </row>
    <row r="131" spans="1:20" s="108" customFormat="1" ht="65.099999999999994" customHeight="1" x14ac:dyDescent="0.15">
      <c r="A131" s="116"/>
      <c r="B131" s="317"/>
      <c r="C131" s="317"/>
      <c r="D131" s="317"/>
      <c r="E131" s="317"/>
      <c r="F131" s="318"/>
      <c r="G131" s="2" t="str">
        <f>IF(LEN(B131)=0,"",IF(256-LEN(B131)&gt;0,"残り" &amp; 256-LEN(B131) &amp; "文字",IF(256-LEN(B131)=0,"","文字数がオーバーしています")))</f>
        <v/>
      </c>
      <c r="H131" s="105"/>
      <c r="I131" s="106"/>
      <c r="J131" s="7" t="s">
        <v>93</v>
      </c>
      <c r="K131" s="105"/>
      <c r="L131" s="105"/>
      <c r="M131" s="107"/>
      <c r="N131" s="107"/>
      <c r="O131" s="107"/>
      <c r="P131" s="107"/>
      <c r="Q131" s="107"/>
      <c r="R131" s="107"/>
      <c r="S131" s="79"/>
      <c r="T131" s="107"/>
    </row>
    <row r="132" spans="1:20" s="108" customFormat="1" ht="21" customHeight="1" x14ac:dyDescent="0.15">
      <c r="A132" s="116"/>
      <c r="B132" s="314"/>
      <c r="C132" s="315"/>
      <c r="D132" s="315"/>
      <c r="E132" s="315"/>
      <c r="F132" s="316"/>
      <c r="G132" s="2" t="str">
        <f>IF(LEN(B132)=0,"",IF(40-LEN(B132)&gt;0,"残り" &amp; 40-LEN(B132) &amp; "文字",IF(40-LEN(B132)=0,"","文字数がオーバーしています")))</f>
        <v/>
      </c>
      <c r="H132" s="105"/>
      <c r="I132" s="106"/>
      <c r="J132" s="7" t="s">
        <v>91</v>
      </c>
      <c r="K132" s="105"/>
      <c r="L132" s="105"/>
      <c r="M132" s="107"/>
      <c r="N132" s="107"/>
      <c r="O132" s="107"/>
      <c r="P132" s="107"/>
      <c r="Q132" s="107"/>
      <c r="R132" s="107"/>
      <c r="S132" s="79"/>
      <c r="T132" s="107"/>
    </row>
    <row r="133" spans="1:20" s="108" customFormat="1" ht="65.099999999999994" customHeight="1" thickBot="1" x14ac:dyDescent="0.2">
      <c r="A133" s="109"/>
      <c r="B133" s="319"/>
      <c r="C133" s="319"/>
      <c r="D133" s="319"/>
      <c r="E133" s="319"/>
      <c r="F133" s="320"/>
      <c r="G133" s="2" t="str">
        <f>IF(LEN(B133)=0,"",IF(256-LEN(B133)&gt;0,"残り" &amp; 256-LEN(B133) &amp; "文字",IF(256-LEN(B133)=0,"","文字数がオーバーしています")))</f>
        <v/>
      </c>
      <c r="H133" s="105"/>
      <c r="I133" s="106"/>
      <c r="J133" s="7" t="s">
        <v>94</v>
      </c>
      <c r="K133" s="105"/>
      <c r="L133" s="105"/>
      <c r="M133" s="107"/>
      <c r="N133" s="107"/>
      <c r="O133" s="107"/>
      <c r="P133" s="107"/>
      <c r="Q133" s="107"/>
      <c r="R133" s="107"/>
      <c r="S133" s="79"/>
      <c r="T133" s="107"/>
    </row>
    <row r="134" spans="1:20" ht="18" customHeight="1" thickTop="1" x14ac:dyDescent="0.15">
      <c r="A134" s="294">
        <v>5</v>
      </c>
      <c r="B134" s="296" t="s">
        <v>276</v>
      </c>
      <c r="C134" s="297"/>
      <c r="D134" s="297"/>
      <c r="E134" s="297"/>
      <c r="F134" s="298"/>
      <c r="H134" s="79"/>
      <c r="I134" s="60"/>
      <c r="J134" s="7" t="s">
        <v>63</v>
      </c>
      <c r="K134" s="7"/>
      <c r="L134" s="79"/>
      <c r="M134" s="79"/>
      <c r="N134" s="79"/>
      <c r="O134" s="79"/>
      <c r="P134" s="79"/>
      <c r="Q134" s="79"/>
      <c r="R134" s="79"/>
      <c r="S134" s="79"/>
      <c r="T134" s="79" t="s">
        <v>69</v>
      </c>
    </row>
    <row r="135" spans="1:20" s="89" customFormat="1" ht="30" customHeight="1" thickBot="1" x14ac:dyDescent="0.2">
      <c r="A135" s="295"/>
      <c r="B135" s="299" t="s">
        <v>275</v>
      </c>
      <c r="C135" s="300"/>
      <c r="D135" s="300"/>
      <c r="E135" s="300"/>
      <c r="F135" s="301"/>
      <c r="G135" s="84"/>
      <c r="H135" s="85"/>
      <c r="I135" s="86"/>
      <c r="J135" s="87" t="s">
        <v>70</v>
      </c>
      <c r="K135" s="85">
        <v>5</v>
      </c>
      <c r="L135" s="85">
        <v>124</v>
      </c>
      <c r="M135" s="88"/>
      <c r="N135" s="88"/>
      <c r="O135" s="88"/>
      <c r="P135" s="88"/>
      <c r="Q135" s="88"/>
      <c r="R135" s="88"/>
      <c r="S135" s="79"/>
      <c r="T135" s="88"/>
    </row>
    <row r="136" spans="1:20" s="11" customFormat="1" ht="17.25" customHeight="1" x14ac:dyDescent="0.15">
      <c r="A136" s="90"/>
      <c r="B136" s="302" t="s">
        <v>278</v>
      </c>
      <c r="C136" s="303"/>
      <c r="D136" s="303"/>
      <c r="E136" s="303"/>
      <c r="F136" s="304"/>
      <c r="G136" s="91"/>
      <c r="H136" s="92"/>
      <c r="I136" s="93"/>
      <c r="J136" s="7" t="s">
        <v>71</v>
      </c>
      <c r="K136" s="92"/>
      <c r="L136" s="92"/>
      <c r="M136" s="94"/>
      <c r="N136" s="94"/>
      <c r="O136" s="94"/>
      <c r="P136" s="94"/>
      <c r="Q136" s="94"/>
      <c r="R136" s="94"/>
      <c r="S136" s="79"/>
      <c r="T136" s="94"/>
    </row>
    <row r="137" spans="1:20" s="89" customFormat="1" ht="30" customHeight="1" thickBot="1" x14ac:dyDescent="0.2">
      <c r="A137" s="95"/>
      <c r="B137" s="305" t="s">
        <v>277</v>
      </c>
      <c r="C137" s="306"/>
      <c r="D137" s="329" t="s">
        <v>95</v>
      </c>
      <c r="E137" s="329"/>
      <c r="F137" s="119" t="str">
        <f>IF(COUNT(P141:Q161) &gt; 0,COUNT(P141:P161) &amp; "／" &amp; COUNT(P141:Q161),"")</f>
        <v/>
      </c>
      <c r="G137" s="84"/>
      <c r="H137" s="85"/>
      <c r="I137" s="86"/>
      <c r="J137" s="87" t="s">
        <v>72</v>
      </c>
      <c r="K137" s="85">
        <v>1</v>
      </c>
      <c r="L137" s="85">
        <v>554</v>
      </c>
      <c r="M137" s="88"/>
      <c r="N137" s="88"/>
      <c r="O137" s="88"/>
      <c r="P137" s="88"/>
      <c r="Q137" s="88"/>
      <c r="R137" s="88"/>
      <c r="S137" s="79"/>
      <c r="T137" s="88"/>
    </row>
    <row r="138" spans="1:20" x14ac:dyDescent="0.15">
      <c r="A138" s="96"/>
      <c r="B138" s="97" t="s">
        <v>199</v>
      </c>
      <c r="C138" s="330" t="str">
        <f>IF((MIN(I141:I142)=0),"標準項目の「あり」「なし」を選択してください","")</f>
        <v>標準項目の「あり」「なし」を選択してください</v>
      </c>
      <c r="D138" s="330"/>
      <c r="E138" s="330"/>
      <c r="F138" s="331"/>
      <c r="H138" s="79"/>
      <c r="I138" s="60"/>
      <c r="J138" s="7" t="s">
        <v>73</v>
      </c>
      <c r="K138" s="7">
        <v>1</v>
      </c>
      <c r="L138" s="79">
        <v>17443</v>
      </c>
      <c r="M138" s="79"/>
      <c r="N138" s="79"/>
      <c r="O138" s="79"/>
      <c r="P138" s="79"/>
      <c r="Q138" s="79"/>
      <c r="R138" s="79"/>
      <c r="S138" s="79"/>
      <c r="T138" s="79"/>
    </row>
    <row r="139" spans="1:20" s="101" customFormat="1" ht="37.5" customHeight="1" x14ac:dyDescent="0.15">
      <c r="A139" s="98" t="s">
        <v>64</v>
      </c>
      <c r="B139" s="278" t="s">
        <v>279</v>
      </c>
      <c r="C139" s="279"/>
      <c r="D139" s="332" t="str">
        <f xml:space="preserve"> "評点（" &amp; REPT("○",COUNT(P141:P142)) &amp; REPT("●",COUNT(Q141:Q142)) &amp; "）"</f>
        <v>評点（）</v>
      </c>
      <c r="E139" s="332"/>
      <c r="F139" s="118" t="str">
        <f>IF(COUNT(R141:R142)&gt;0,"・非該当" &amp; COUNT(R141:R142),"")</f>
        <v/>
      </c>
      <c r="G139" s="84"/>
      <c r="H139" s="99"/>
      <c r="I139" s="100" t="str">
        <f>IF(MIN(I141:I142)=0,"",IF(COUNT(P141:Q142)=0,"-",IF(COUNT(P141:Q142)=COUNT(P141:P142),"A",IF(COUNT(P141:P142)=0,"C","B"))))</f>
        <v/>
      </c>
      <c r="J139" s="7" t="s">
        <v>58</v>
      </c>
      <c r="K139" s="100"/>
      <c r="L139" s="99"/>
      <c r="M139" s="99"/>
      <c r="N139" s="99"/>
      <c r="O139" s="99"/>
      <c r="P139" s="99"/>
      <c r="Q139" s="99"/>
      <c r="R139" s="99"/>
      <c r="S139" s="79"/>
      <c r="T139" s="99"/>
    </row>
    <row r="140" spans="1:20" x14ac:dyDescent="0.15">
      <c r="A140" s="96"/>
      <c r="B140" s="117" t="s">
        <v>59</v>
      </c>
      <c r="C140" s="321" t="s">
        <v>60</v>
      </c>
      <c r="D140" s="322"/>
      <c r="E140" s="322"/>
      <c r="F140" s="323"/>
      <c r="H140" s="79"/>
      <c r="I140" s="60"/>
      <c r="J140" s="7" t="s">
        <v>61</v>
      </c>
      <c r="K140" s="7"/>
      <c r="L140" s="79"/>
      <c r="M140" s="79"/>
      <c r="N140" s="79"/>
      <c r="O140" s="79"/>
      <c r="P140" s="79"/>
      <c r="Q140" s="79"/>
      <c r="R140" s="79"/>
      <c r="S140" s="79"/>
      <c r="T140" s="79"/>
    </row>
    <row r="141" spans="1:20" ht="37.5" customHeight="1" x14ac:dyDescent="0.15">
      <c r="A141" s="96"/>
      <c r="B141" s="102"/>
      <c r="C141" s="299" t="s">
        <v>280</v>
      </c>
      <c r="D141" s="300"/>
      <c r="E141" s="324"/>
      <c r="F141" s="103"/>
      <c r="G141" s="84"/>
      <c r="H141" s="79"/>
      <c r="I141" s="60">
        <v>0</v>
      </c>
      <c r="J141" s="7" t="s">
        <v>62</v>
      </c>
      <c r="K141" s="7">
        <v>1</v>
      </c>
      <c r="L141" s="79">
        <v>60069</v>
      </c>
      <c r="M141" s="79"/>
      <c r="N141" s="79"/>
      <c r="O141" s="79"/>
      <c r="P141" s="79" t="str">
        <f>IF(I141=3,1,"")</f>
        <v/>
      </c>
      <c r="Q141" s="79" t="str">
        <f>IF(I141=2,1,"")</f>
        <v/>
      </c>
      <c r="R141" s="79" t="str">
        <f>IF(I141=1,1,"")</f>
        <v/>
      </c>
      <c r="S141" s="79"/>
      <c r="T141" s="79"/>
    </row>
    <row r="142" spans="1:20" ht="37.5" customHeight="1" thickBot="1" x14ac:dyDescent="0.2">
      <c r="A142" s="96"/>
      <c r="B142" s="102"/>
      <c r="C142" s="299" t="s">
        <v>281</v>
      </c>
      <c r="D142" s="300"/>
      <c r="E142" s="324"/>
      <c r="F142" s="103"/>
      <c r="G142" s="84"/>
      <c r="H142" s="79"/>
      <c r="I142" s="60">
        <v>0</v>
      </c>
      <c r="J142" s="7" t="s">
        <v>62</v>
      </c>
      <c r="K142" s="7">
        <v>2</v>
      </c>
      <c r="L142" s="79">
        <v>60070</v>
      </c>
      <c r="M142" s="79"/>
      <c r="N142" s="79"/>
      <c r="O142" s="79"/>
      <c r="P142" s="79" t="str">
        <f>IF(I142=3,1,"")</f>
        <v/>
      </c>
      <c r="Q142" s="79" t="str">
        <f>IF(I142=2,1,"")</f>
        <v/>
      </c>
      <c r="R142" s="79" t="str">
        <f>IF(I142=1,1,"")</f>
        <v/>
      </c>
      <c r="S142" s="79"/>
      <c r="T142" s="79"/>
    </row>
    <row r="143" spans="1:20" x14ac:dyDescent="0.15">
      <c r="A143" s="96"/>
      <c r="B143" s="97" t="s">
        <v>203</v>
      </c>
      <c r="C143" s="330" t="str">
        <f>IF((MIN(I146:I147)=0),"標準項目の「あり」「なし」を選択してください","")</f>
        <v>標準項目の「あり」「なし」を選択してください</v>
      </c>
      <c r="D143" s="330"/>
      <c r="E143" s="330"/>
      <c r="F143" s="331"/>
      <c r="H143" s="79"/>
      <c r="I143" s="60"/>
      <c r="J143" s="7" t="s">
        <v>73</v>
      </c>
      <c r="K143" s="7">
        <v>2</v>
      </c>
      <c r="L143" s="79">
        <v>17444</v>
      </c>
      <c r="M143" s="79"/>
      <c r="N143" s="79"/>
      <c r="O143" s="79"/>
      <c r="P143" s="79"/>
      <c r="Q143" s="79"/>
      <c r="R143" s="79"/>
      <c r="S143" s="79"/>
      <c r="T143" s="79"/>
    </row>
    <row r="144" spans="1:20" s="101" customFormat="1" ht="37.5" customHeight="1" x14ac:dyDescent="0.15">
      <c r="A144" s="98" t="s">
        <v>64</v>
      </c>
      <c r="B144" s="278" t="s">
        <v>282</v>
      </c>
      <c r="C144" s="279"/>
      <c r="D144" s="332" t="str">
        <f xml:space="preserve"> "評点（" &amp; REPT("○",COUNT(P146:P147)) &amp; REPT("●",COUNT(Q146:Q147)) &amp; "）"</f>
        <v>評点（）</v>
      </c>
      <c r="E144" s="332"/>
      <c r="F144" s="118" t="str">
        <f>IF(COUNT(R146:R147)&gt;0,"・非該当" &amp; COUNT(R146:R147),"")</f>
        <v/>
      </c>
      <c r="G144" s="84"/>
      <c r="H144" s="99"/>
      <c r="I144" s="100" t="str">
        <f>IF(MIN(I146:I147)=0,"",IF(COUNT(P146:Q147)=0,"-",IF(COUNT(P146:Q147)=COUNT(P146:P147),"A",IF(COUNT(P146:P147)=0,"C","B"))))</f>
        <v/>
      </c>
      <c r="J144" s="7" t="s">
        <v>58</v>
      </c>
      <c r="K144" s="100"/>
      <c r="L144" s="99"/>
      <c r="M144" s="99"/>
      <c r="N144" s="99"/>
      <c r="O144" s="99"/>
      <c r="P144" s="99"/>
      <c r="Q144" s="99"/>
      <c r="R144" s="99"/>
      <c r="S144" s="79"/>
      <c r="T144" s="99"/>
    </row>
    <row r="145" spans="1:20" x14ac:dyDescent="0.15">
      <c r="A145" s="96"/>
      <c r="B145" s="117" t="s">
        <v>59</v>
      </c>
      <c r="C145" s="321" t="s">
        <v>60</v>
      </c>
      <c r="D145" s="322"/>
      <c r="E145" s="322"/>
      <c r="F145" s="323"/>
      <c r="H145" s="79"/>
      <c r="I145" s="60"/>
      <c r="J145" s="7" t="s">
        <v>61</v>
      </c>
      <c r="K145" s="7"/>
      <c r="L145" s="79"/>
      <c r="M145" s="79"/>
      <c r="N145" s="79"/>
      <c r="O145" s="79"/>
      <c r="P145" s="79"/>
      <c r="Q145" s="79"/>
      <c r="R145" s="79"/>
      <c r="S145" s="79"/>
      <c r="T145" s="79"/>
    </row>
    <row r="146" spans="1:20" ht="37.5" customHeight="1" x14ac:dyDescent="0.15">
      <c r="A146" s="96"/>
      <c r="B146" s="102"/>
      <c r="C146" s="299" t="s">
        <v>283</v>
      </c>
      <c r="D146" s="300"/>
      <c r="E146" s="324"/>
      <c r="F146" s="103"/>
      <c r="G146" s="84"/>
      <c r="H146" s="79"/>
      <c r="I146" s="60">
        <v>0</v>
      </c>
      <c r="J146" s="7" t="s">
        <v>62</v>
      </c>
      <c r="K146" s="7">
        <v>1</v>
      </c>
      <c r="L146" s="79">
        <v>60071</v>
      </c>
      <c r="M146" s="79"/>
      <c r="N146" s="79"/>
      <c r="O146" s="79"/>
      <c r="P146" s="79" t="str">
        <f>IF(I146=3,1,"")</f>
        <v/>
      </c>
      <c r="Q146" s="79" t="str">
        <f>IF(I146=2,1,"")</f>
        <v/>
      </c>
      <c r="R146" s="79" t="str">
        <f>IF(I146=1,1,"")</f>
        <v/>
      </c>
      <c r="S146" s="79"/>
      <c r="T146" s="79"/>
    </row>
    <row r="147" spans="1:20" ht="37.5" customHeight="1" thickBot="1" x14ac:dyDescent="0.2">
      <c r="A147" s="96"/>
      <c r="B147" s="102"/>
      <c r="C147" s="299" t="s">
        <v>284</v>
      </c>
      <c r="D147" s="300"/>
      <c r="E147" s="324"/>
      <c r="F147" s="103"/>
      <c r="G147" s="84"/>
      <c r="H147" s="79"/>
      <c r="I147" s="60">
        <v>0</v>
      </c>
      <c r="J147" s="7" t="s">
        <v>62</v>
      </c>
      <c r="K147" s="7">
        <v>2</v>
      </c>
      <c r="L147" s="79">
        <v>60072</v>
      </c>
      <c r="M147" s="79"/>
      <c r="N147" s="79"/>
      <c r="O147" s="79"/>
      <c r="P147" s="79" t="str">
        <f>IF(I147=3,1,"")</f>
        <v/>
      </c>
      <c r="Q147" s="79" t="str">
        <f>IF(I147=2,1,"")</f>
        <v/>
      </c>
      <c r="R147" s="79" t="str">
        <f>IF(I147=1,1,"")</f>
        <v/>
      </c>
      <c r="S147" s="79"/>
      <c r="T147" s="79"/>
    </row>
    <row r="148" spans="1:20" x14ac:dyDescent="0.15">
      <c r="A148" s="96"/>
      <c r="B148" s="97" t="s">
        <v>207</v>
      </c>
      <c r="C148" s="330" t="str">
        <f>IF((MIN(I151:I154)=0),"標準項目の「あり」「なし」を選択してください","")</f>
        <v>標準項目の「あり」「なし」を選択してください</v>
      </c>
      <c r="D148" s="330"/>
      <c r="E148" s="330"/>
      <c r="F148" s="331"/>
      <c r="H148" s="79"/>
      <c r="I148" s="60"/>
      <c r="J148" s="7" t="s">
        <v>73</v>
      </c>
      <c r="K148" s="7">
        <v>3</v>
      </c>
      <c r="L148" s="79">
        <v>17445</v>
      </c>
      <c r="M148" s="79"/>
      <c r="N148" s="79"/>
      <c r="O148" s="79"/>
      <c r="P148" s="79"/>
      <c r="Q148" s="79"/>
      <c r="R148" s="79"/>
      <c r="S148" s="79"/>
      <c r="T148" s="79"/>
    </row>
    <row r="149" spans="1:20" s="101" customFormat="1" ht="37.5" customHeight="1" x14ac:dyDescent="0.15">
      <c r="A149" s="98" t="s">
        <v>64</v>
      </c>
      <c r="B149" s="278" t="s">
        <v>285</v>
      </c>
      <c r="C149" s="279"/>
      <c r="D149" s="332" t="str">
        <f xml:space="preserve"> "評点（" &amp; REPT("○",COUNT(P151:P154)) &amp; REPT("●",COUNT(Q151:Q154)) &amp; "）"</f>
        <v>評点（）</v>
      </c>
      <c r="E149" s="332"/>
      <c r="F149" s="118" t="str">
        <f>IF(COUNT(R151:R154)&gt;0,"・非該当" &amp; COUNT(R151:R154),"")</f>
        <v/>
      </c>
      <c r="G149" s="84"/>
      <c r="H149" s="99"/>
      <c r="I149" s="100" t="str">
        <f>IF(MIN(I151:I154)=0,"",IF(COUNT(P151:Q154)=0,"-",IF(COUNT(P151:Q154)=COUNT(P151:P154),"A",IF(COUNT(P151:P154)=0,"C","B"))))</f>
        <v/>
      </c>
      <c r="J149" s="7" t="s">
        <v>58</v>
      </c>
      <c r="K149" s="100"/>
      <c r="L149" s="99"/>
      <c r="M149" s="99"/>
      <c r="N149" s="99"/>
      <c r="O149" s="99"/>
      <c r="P149" s="99"/>
      <c r="Q149" s="99"/>
      <c r="R149" s="99"/>
      <c r="S149" s="79"/>
      <c r="T149" s="99"/>
    </row>
    <row r="150" spans="1:20" x14ac:dyDescent="0.15">
      <c r="A150" s="96"/>
      <c r="B150" s="117" t="s">
        <v>59</v>
      </c>
      <c r="C150" s="321" t="s">
        <v>60</v>
      </c>
      <c r="D150" s="322"/>
      <c r="E150" s="322"/>
      <c r="F150" s="323"/>
      <c r="H150" s="79"/>
      <c r="I150" s="60"/>
      <c r="J150" s="7" t="s">
        <v>61</v>
      </c>
      <c r="K150" s="7"/>
      <c r="L150" s="79"/>
      <c r="M150" s="79"/>
      <c r="N150" s="79"/>
      <c r="O150" s="79"/>
      <c r="P150" s="79"/>
      <c r="Q150" s="79"/>
      <c r="R150" s="79"/>
      <c r="S150" s="79"/>
      <c r="T150" s="79"/>
    </row>
    <row r="151" spans="1:20" ht="37.5" customHeight="1" x14ac:dyDescent="0.15">
      <c r="A151" s="96"/>
      <c r="B151" s="102"/>
      <c r="C151" s="299" t="s">
        <v>286</v>
      </c>
      <c r="D151" s="300"/>
      <c r="E151" s="324"/>
      <c r="F151" s="103"/>
      <c r="G151" s="84"/>
      <c r="H151" s="79"/>
      <c r="I151" s="60">
        <v>0</v>
      </c>
      <c r="J151" s="7" t="s">
        <v>62</v>
      </c>
      <c r="K151" s="7">
        <v>1</v>
      </c>
      <c r="L151" s="79">
        <v>60073</v>
      </c>
      <c r="M151" s="79"/>
      <c r="N151" s="79"/>
      <c r="O151" s="79"/>
      <c r="P151" s="79" t="str">
        <f>IF(I151=3,1,"")</f>
        <v/>
      </c>
      <c r="Q151" s="79" t="str">
        <f>IF(I151=2,1,"")</f>
        <v/>
      </c>
      <c r="R151" s="79" t="str">
        <f>IF(I151=1,1,"")</f>
        <v/>
      </c>
      <c r="S151" s="79"/>
      <c r="T151" s="79"/>
    </row>
    <row r="152" spans="1:20" ht="37.5" customHeight="1" x14ac:dyDescent="0.15">
      <c r="A152" s="96"/>
      <c r="B152" s="102"/>
      <c r="C152" s="299" t="s">
        <v>287</v>
      </c>
      <c r="D152" s="300"/>
      <c r="E152" s="324"/>
      <c r="F152" s="103"/>
      <c r="G152" s="84"/>
      <c r="H152" s="79"/>
      <c r="I152" s="60">
        <v>0</v>
      </c>
      <c r="J152" s="7" t="s">
        <v>62</v>
      </c>
      <c r="K152" s="7">
        <v>2</v>
      </c>
      <c r="L152" s="79">
        <v>60074</v>
      </c>
      <c r="M152" s="79"/>
      <c r="N152" s="79"/>
      <c r="O152" s="79"/>
      <c r="P152" s="79" t="str">
        <f>IF(I152=3,1,"")</f>
        <v/>
      </c>
      <c r="Q152" s="79" t="str">
        <f>IF(I152=2,1,"")</f>
        <v/>
      </c>
      <c r="R152" s="79" t="str">
        <f>IF(I152=1,1,"")</f>
        <v/>
      </c>
      <c r="S152" s="79"/>
      <c r="T152" s="79"/>
    </row>
    <row r="153" spans="1:20" ht="37.5" customHeight="1" x14ac:dyDescent="0.15">
      <c r="A153" s="96"/>
      <c r="B153" s="102"/>
      <c r="C153" s="299" t="s">
        <v>288</v>
      </c>
      <c r="D153" s="300"/>
      <c r="E153" s="324"/>
      <c r="F153" s="103"/>
      <c r="G153" s="84"/>
      <c r="H153" s="79"/>
      <c r="I153" s="60">
        <v>0</v>
      </c>
      <c r="J153" s="7" t="s">
        <v>62</v>
      </c>
      <c r="K153" s="7">
        <v>3</v>
      </c>
      <c r="L153" s="79">
        <v>60075</v>
      </c>
      <c r="M153" s="79"/>
      <c r="N153" s="79"/>
      <c r="O153" s="79"/>
      <c r="P153" s="79" t="str">
        <f>IF(I153=3,1,"")</f>
        <v/>
      </c>
      <c r="Q153" s="79" t="str">
        <f>IF(I153=2,1,"")</f>
        <v/>
      </c>
      <c r="R153" s="79" t="str">
        <f>IF(I153=1,1,"")</f>
        <v/>
      </c>
      <c r="S153" s="79"/>
      <c r="T153" s="79"/>
    </row>
    <row r="154" spans="1:20" ht="37.5" customHeight="1" thickBot="1" x14ac:dyDescent="0.2">
      <c r="A154" s="96"/>
      <c r="B154" s="102"/>
      <c r="C154" s="299" t="s">
        <v>289</v>
      </c>
      <c r="D154" s="300"/>
      <c r="E154" s="324"/>
      <c r="F154" s="103"/>
      <c r="G154" s="84"/>
      <c r="H154" s="79"/>
      <c r="I154" s="60">
        <v>0</v>
      </c>
      <c r="J154" s="7" t="s">
        <v>62</v>
      </c>
      <c r="K154" s="7">
        <v>4</v>
      </c>
      <c r="L154" s="79">
        <v>60076</v>
      </c>
      <c r="M154" s="79"/>
      <c r="N154" s="79"/>
      <c r="O154" s="79"/>
      <c r="P154" s="79" t="str">
        <f>IF(I154=3,1,"")</f>
        <v/>
      </c>
      <c r="Q154" s="79" t="str">
        <f>IF(I154=2,1,"")</f>
        <v/>
      </c>
      <c r="R154" s="79" t="str">
        <f>IF(I154=1,1,"")</f>
        <v/>
      </c>
      <c r="S154" s="79"/>
      <c r="T154" s="79"/>
    </row>
    <row r="155" spans="1:20" x14ac:dyDescent="0.15">
      <c r="A155" s="96"/>
      <c r="B155" s="97" t="s">
        <v>290</v>
      </c>
      <c r="C155" s="330" t="str">
        <f>IF((MIN(I158:I161)=0),"標準項目の「あり」「なし」を選択してください","")</f>
        <v>標準項目の「あり」「なし」を選択してください</v>
      </c>
      <c r="D155" s="330"/>
      <c r="E155" s="330"/>
      <c r="F155" s="331"/>
      <c r="H155" s="79"/>
      <c r="I155" s="60"/>
      <c r="J155" s="7" t="s">
        <v>73</v>
      </c>
      <c r="K155" s="7">
        <v>4</v>
      </c>
      <c r="L155" s="79">
        <v>17446</v>
      </c>
      <c r="M155" s="79"/>
      <c r="N155" s="79"/>
      <c r="O155" s="79"/>
      <c r="P155" s="79"/>
      <c r="Q155" s="79"/>
      <c r="R155" s="79"/>
      <c r="S155" s="79"/>
      <c r="T155" s="79"/>
    </row>
    <row r="156" spans="1:20" s="101" customFormat="1" ht="37.5" customHeight="1" x14ac:dyDescent="0.15">
      <c r="A156" s="98" t="s">
        <v>64</v>
      </c>
      <c r="B156" s="278" t="s">
        <v>291</v>
      </c>
      <c r="C156" s="279"/>
      <c r="D156" s="332" t="str">
        <f xml:space="preserve"> "評点（" &amp; REPT("○",COUNT(P158:P161)) &amp; REPT("●",COUNT(Q158:Q161)) &amp; "）"</f>
        <v>評点（）</v>
      </c>
      <c r="E156" s="332"/>
      <c r="F156" s="118" t="str">
        <f>IF(COUNT(R158:R161)&gt;0,"・非該当" &amp; COUNT(R158:R161),"")</f>
        <v/>
      </c>
      <c r="G156" s="84"/>
      <c r="H156" s="99"/>
      <c r="I156" s="100" t="str">
        <f>IF(MIN(I158:I161)=0,"",IF(COUNT(P158:Q161)=0,"-",IF(COUNT(P158:Q161)=COUNT(P158:P161),"A",IF(COUNT(P158:P161)=0,"C","B"))))</f>
        <v/>
      </c>
      <c r="J156" s="7" t="s">
        <v>58</v>
      </c>
      <c r="K156" s="100"/>
      <c r="L156" s="99"/>
      <c r="M156" s="99"/>
      <c r="N156" s="99"/>
      <c r="O156" s="99"/>
      <c r="P156" s="99"/>
      <c r="Q156" s="99"/>
      <c r="R156" s="99"/>
      <c r="S156" s="79"/>
      <c r="T156" s="99"/>
    </row>
    <row r="157" spans="1:20" x14ac:dyDescent="0.15">
      <c r="A157" s="96"/>
      <c r="B157" s="117" t="s">
        <v>59</v>
      </c>
      <c r="C157" s="321" t="s">
        <v>60</v>
      </c>
      <c r="D157" s="322"/>
      <c r="E157" s="322"/>
      <c r="F157" s="323"/>
      <c r="H157" s="79"/>
      <c r="I157" s="60"/>
      <c r="J157" s="7" t="s">
        <v>61</v>
      </c>
      <c r="K157" s="7"/>
      <c r="L157" s="79"/>
      <c r="M157" s="79"/>
      <c r="N157" s="79"/>
      <c r="O157" s="79"/>
      <c r="P157" s="79"/>
      <c r="Q157" s="79"/>
      <c r="R157" s="79"/>
      <c r="S157" s="79"/>
      <c r="T157" s="79"/>
    </row>
    <row r="158" spans="1:20" ht="37.5" customHeight="1" x14ac:dyDescent="0.15">
      <c r="A158" s="96"/>
      <c r="B158" s="102"/>
      <c r="C158" s="299" t="s">
        <v>292</v>
      </c>
      <c r="D158" s="300"/>
      <c r="E158" s="324"/>
      <c r="F158" s="103"/>
      <c r="G158" s="84"/>
      <c r="H158" s="79"/>
      <c r="I158" s="60">
        <v>0</v>
      </c>
      <c r="J158" s="7" t="s">
        <v>62</v>
      </c>
      <c r="K158" s="7">
        <v>1</v>
      </c>
      <c r="L158" s="79">
        <v>60077</v>
      </c>
      <c r="M158" s="79"/>
      <c r="N158" s="79"/>
      <c r="O158" s="79"/>
      <c r="P158" s="79" t="str">
        <f>IF(I158=3,1,"")</f>
        <v/>
      </c>
      <c r="Q158" s="79" t="str">
        <f>IF(I158=2,1,"")</f>
        <v/>
      </c>
      <c r="R158" s="79" t="str">
        <f>IF(I158=1,1,"")</f>
        <v/>
      </c>
      <c r="S158" s="79"/>
      <c r="T158" s="79"/>
    </row>
    <row r="159" spans="1:20" ht="37.5" customHeight="1" x14ac:dyDescent="0.15">
      <c r="A159" s="96"/>
      <c r="B159" s="102"/>
      <c r="C159" s="299" t="s">
        <v>293</v>
      </c>
      <c r="D159" s="300"/>
      <c r="E159" s="324"/>
      <c r="F159" s="103"/>
      <c r="G159" s="84"/>
      <c r="H159" s="79"/>
      <c r="I159" s="60">
        <v>0</v>
      </c>
      <c r="J159" s="7" t="s">
        <v>62</v>
      </c>
      <c r="K159" s="7">
        <v>2</v>
      </c>
      <c r="L159" s="79">
        <v>60078</v>
      </c>
      <c r="M159" s="79"/>
      <c r="N159" s="79"/>
      <c r="O159" s="79"/>
      <c r="P159" s="79" t="str">
        <f>IF(I159=3,1,"")</f>
        <v/>
      </c>
      <c r="Q159" s="79" t="str">
        <f>IF(I159=2,1,"")</f>
        <v/>
      </c>
      <c r="R159" s="79" t="str">
        <f>IF(I159=1,1,"")</f>
        <v/>
      </c>
      <c r="S159" s="79"/>
      <c r="T159" s="79"/>
    </row>
    <row r="160" spans="1:20" ht="37.5" customHeight="1" x14ac:dyDescent="0.15">
      <c r="A160" s="96"/>
      <c r="B160" s="102"/>
      <c r="C160" s="299" t="s">
        <v>294</v>
      </c>
      <c r="D160" s="300"/>
      <c r="E160" s="324"/>
      <c r="F160" s="103"/>
      <c r="G160" s="84"/>
      <c r="H160" s="79"/>
      <c r="I160" s="60">
        <v>0</v>
      </c>
      <c r="J160" s="7" t="s">
        <v>62</v>
      </c>
      <c r="K160" s="7">
        <v>3</v>
      </c>
      <c r="L160" s="79">
        <v>60079</v>
      </c>
      <c r="M160" s="79"/>
      <c r="N160" s="79"/>
      <c r="O160" s="79"/>
      <c r="P160" s="79" t="str">
        <f>IF(I160=3,1,"")</f>
        <v/>
      </c>
      <c r="Q160" s="79" t="str">
        <f>IF(I160=2,1,"")</f>
        <v/>
      </c>
      <c r="R160" s="79" t="str">
        <f>IF(I160=1,1,"")</f>
        <v/>
      </c>
      <c r="S160" s="79"/>
      <c r="T160" s="79"/>
    </row>
    <row r="161" spans="1:20" ht="37.5" customHeight="1" thickBot="1" x14ac:dyDescent="0.2">
      <c r="A161" s="96"/>
      <c r="B161" s="102"/>
      <c r="C161" s="299" t="s">
        <v>295</v>
      </c>
      <c r="D161" s="300"/>
      <c r="E161" s="324"/>
      <c r="F161" s="103"/>
      <c r="G161" s="84"/>
      <c r="H161" s="79"/>
      <c r="I161" s="60">
        <v>0</v>
      </c>
      <c r="J161" s="7" t="s">
        <v>62</v>
      </c>
      <c r="K161" s="7">
        <v>4</v>
      </c>
      <c r="L161" s="79">
        <v>60080</v>
      </c>
      <c r="M161" s="79"/>
      <c r="N161" s="79"/>
      <c r="O161" s="79"/>
      <c r="P161" s="79" t="str">
        <f>IF(I161=3,1,"")</f>
        <v/>
      </c>
      <c r="Q161" s="79" t="str">
        <f>IF(I161=2,1,"")</f>
        <v/>
      </c>
      <c r="R161" s="79" t="str">
        <f>IF(I161=1,1,"")</f>
        <v/>
      </c>
      <c r="S161" s="79"/>
      <c r="T161" s="79"/>
    </row>
    <row r="162" spans="1:20" s="11" customFormat="1" ht="17.25" customHeight="1" x14ac:dyDescent="0.15">
      <c r="A162" s="90"/>
      <c r="B162" s="302" t="s">
        <v>297</v>
      </c>
      <c r="C162" s="303"/>
      <c r="D162" s="303"/>
      <c r="E162" s="303"/>
      <c r="F162" s="304"/>
      <c r="G162" s="91"/>
      <c r="H162" s="92"/>
      <c r="I162" s="93"/>
      <c r="J162" s="7" t="s">
        <v>71</v>
      </c>
      <c r="K162" s="92"/>
      <c r="L162" s="92"/>
      <c r="M162" s="94"/>
      <c r="N162" s="94"/>
      <c r="O162" s="94"/>
      <c r="P162" s="94"/>
      <c r="Q162" s="94"/>
      <c r="R162" s="94"/>
      <c r="S162" s="79"/>
      <c r="T162" s="94"/>
    </row>
    <row r="163" spans="1:20" s="89" customFormat="1" ht="30" customHeight="1" thickBot="1" x14ac:dyDescent="0.2">
      <c r="A163" s="95"/>
      <c r="B163" s="305" t="s">
        <v>296</v>
      </c>
      <c r="C163" s="306"/>
      <c r="D163" s="329" t="s">
        <v>95</v>
      </c>
      <c r="E163" s="329"/>
      <c r="F163" s="119" t="str">
        <f>IF(COUNT(P167:Q169) &gt; 0,COUNT(P167:P169) &amp; "／" &amp; COUNT(P167:Q169),"")</f>
        <v/>
      </c>
      <c r="G163" s="84"/>
      <c r="H163" s="85"/>
      <c r="I163" s="86"/>
      <c r="J163" s="87" t="s">
        <v>72</v>
      </c>
      <c r="K163" s="85">
        <v>2</v>
      </c>
      <c r="L163" s="85">
        <v>555</v>
      </c>
      <c r="M163" s="88"/>
      <c r="N163" s="88"/>
      <c r="O163" s="88"/>
      <c r="P163" s="88"/>
      <c r="Q163" s="88"/>
      <c r="R163" s="88"/>
      <c r="S163" s="79"/>
      <c r="T163" s="88"/>
    </row>
    <row r="164" spans="1:20" x14ac:dyDescent="0.15">
      <c r="A164" s="96"/>
      <c r="B164" s="97" t="s">
        <v>199</v>
      </c>
      <c r="C164" s="330" t="str">
        <f>IF((MIN(I167:I169)=0),"標準項目の「あり」「なし」を選択してください","")</f>
        <v>標準項目の「あり」「なし」を選択してください</v>
      </c>
      <c r="D164" s="330"/>
      <c r="E164" s="330"/>
      <c r="F164" s="331"/>
      <c r="H164" s="79"/>
      <c r="I164" s="60"/>
      <c r="J164" s="7" t="s">
        <v>73</v>
      </c>
      <c r="K164" s="7">
        <v>1</v>
      </c>
      <c r="L164" s="79">
        <v>17447</v>
      </c>
      <c r="M164" s="79"/>
      <c r="N164" s="79"/>
      <c r="O164" s="79"/>
      <c r="P164" s="79"/>
      <c r="Q164" s="79"/>
      <c r="R164" s="79"/>
      <c r="S164" s="79"/>
      <c r="T164" s="79"/>
    </row>
    <row r="165" spans="1:20" s="101" customFormat="1" ht="37.5" customHeight="1" x14ac:dyDescent="0.15">
      <c r="A165" s="98" t="s">
        <v>64</v>
      </c>
      <c r="B165" s="278" t="s">
        <v>298</v>
      </c>
      <c r="C165" s="279"/>
      <c r="D165" s="332" t="str">
        <f xml:space="preserve"> "評点（" &amp; REPT("○",COUNT(P167:P169)) &amp; REPT("●",COUNT(Q167:Q169)) &amp; "）"</f>
        <v>評点（）</v>
      </c>
      <c r="E165" s="332"/>
      <c r="F165" s="118" t="str">
        <f>IF(COUNT(R167:R169)&gt;0,"・非該当" &amp; COUNT(R167:R169),"")</f>
        <v/>
      </c>
      <c r="G165" s="84"/>
      <c r="H165" s="99"/>
      <c r="I165" s="100" t="str">
        <f>IF(MIN(I167:I169)=0,"",IF(COUNT(P167:Q169)=0,"-",IF(COUNT(P167:Q169)=COUNT(P167:P169),"A",IF(COUNT(P167:P169)=0,"C","B"))))</f>
        <v/>
      </c>
      <c r="J165" s="7" t="s">
        <v>58</v>
      </c>
      <c r="K165" s="100"/>
      <c r="L165" s="99"/>
      <c r="M165" s="99"/>
      <c r="N165" s="99"/>
      <c r="O165" s="99"/>
      <c r="P165" s="99"/>
      <c r="Q165" s="99"/>
      <c r="R165" s="99"/>
      <c r="S165" s="79"/>
      <c r="T165" s="99"/>
    </row>
    <row r="166" spans="1:20" x14ac:dyDescent="0.15">
      <c r="A166" s="96"/>
      <c r="B166" s="117" t="s">
        <v>59</v>
      </c>
      <c r="C166" s="321" t="s">
        <v>60</v>
      </c>
      <c r="D166" s="322"/>
      <c r="E166" s="322"/>
      <c r="F166" s="323"/>
      <c r="H166" s="79"/>
      <c r="I166" s="60"/>
      <c r="J166" s="7" t="s">
        <v>61</v>
      </c>
      <c r="K166" s="7"/>
      <c r="L166" s="79"/>
      <c r="M166" s="79"/>
      <c r="N166" s="79"/>
      <c r="O166" s="79"/>
      <c r="P166" s="79"/>
      <c r="Q166" s="79"/>
      <c r="R166" s="79"/>
      <c r="S166" s="79"/>
      <c r="T166" s="79"/>
    </row>
    <row r="167" spans="1:20" ht="37.5" customHeight="1" x14ac:dyDescent="0.15">
      <c r="A167" s="96"/>
      <c r="B167" s="102"/>
      <c r="C167" s="299" t="s">
        <v>299</v>
      </c>
      <c r="D167" s="300"/>
      <c r="E167" s="324"/>
      <c r="F167" s="103"/>
      <c r="G167" s="84"/>
      <c r="H167" s="79"/>
      <c r="I167" s="60">
        <v>0</v>
      </c>
      <c r="J167" s="7" t="s">
        <v>62</v>
      </c>
      <c r="K167" s="7">
        <v>1</v>
      </c>
      <c r="L167" s="79">
        <v>60081</v>
      </c>
      <c r="M167" s="79"/>
      <c r="N167" s="79"/>
      <c r="O167" s="79"/>
      <c r="P167" s="79" t="str">
        <f>IF(I167=3,1,"")</f>
        <v/>
      </c>
      <c r="Q167" s="79" t="str">
        <f>IF(I167=2,1,"")</f>
        <v/>
      </c>
      <c r="R167" s="79" t="str">
        <f>IF(I167=1,1,"")</f>
        <v/>
      </c>
      <c r="S167" s="79"/>
      <c r="T167" s="79"/>
    </row>
    <row r="168" spans="1:20" ht="37.5" customHeight="1" x14ac:dyDescent="0.15">
      <c r="A168" s="96"/>
      <c r="B168" s="102"/>
      <c r="C168" s="299" t="s">
        <v>300</v>
      </c>
      <c r="D168" s="300"/>
      <c r="E168" s="324"/>
      <c r="F168" s="103"/>
      <c r="G168" s="84"/>
      <c r="H168" s="79"/>
      <c r="I168" s="60">
        <v>0</v>
      </c>
      <c r="J168" s="7" t="s">
        <v>62</v>
      </c>
      <c r="K168" s="7">
        <v>2</v>
      </c>
      <c r="L168" s="79">
        <v>60082</v>
      </c>
      <c r="M168" s="79"/>
      <c r="N168" s="79"/>
      <c r="O168" s="79"/>
      <c r="P168" s="79" t="str">
        <f>IF(I168=3,1,"")</f>
        <v/>
      </c>
      <c r="Q168" s="79" t="str">
        <f>IF(I168=2,1,"")</f>
        <v/>
      </c>
      <c r="R168" s="79" t="str">
        <f>IF(I168=1,1,"")</f>
        <v/>
      </c>
      <c r="S168" s="79"/>
      <c r="T168" s="79"/>
    </row>
    <row r="169" spans="1:20" ht="37.5" customHeight="1" thickBot="1" x14ac:dyDescent="0.2">
      <c r="A169" s="96"/>
      <c r="B169" s="102"/>
      <c r="C169" s="299" t="s">
        <v>301</v>
      </c>
      <c r="D169" s="300"/>
      <c r="E169" s="324"/>
      <c r="F169" s="103"/>
      <c r="G169" s="84"/>
      <c r="H169" s="79"/>
      <c r="I169" s="60">
        <v>0</v>
      </c>
      <c r="J169" s="7" t="s">
        <v>62</v>
      </c>
      <c r="K169" s="7">
        <v>3</v>
      </c>
      <c r="L169" s="79">
        <v>60083</v>
      </c>
      <c r="M169" s="79"/>
      <c r="N169" s="79"/>
      <c r="O169" s="79"/>
      <c r="P169" s="79" t="str">
        <f>IF(I169=3,1,"")</f>
        <v/>
      </c>
      <c r="Q169" s="79" t="str">
        <f>IF(I169=2,1,"")</f>
        <v/>
      </c>
      <c r="R169" s="79" t="str">
        <f>IF(I169=1,1,"")</f>
        <v/>
      </c>
      <c r="S169" s="79"/>
      <c r="T169" s="79"/>
    </row>
    <row r="170" spans="1:20" ht="20.25" customHeight="1" x14ac:dyDescent="0.15">
      <c r="A170" s="104"/>
      <c r="B170" s="325" t="s">
        <v>302</v>
      </c>
      <c r="C170" s="326"/>
      <c r="D170" s="327" t="str">
        <f>IF(AND(LEN(case1_5)&lt;&gt;0,COUNT(R141:R169)=15),checkB_5,(IF(LEN(checkA_5)&lt;&gt;0,checkA_5, checkB_5)))</f>
        <v>カテゴリー5の講評を入力してください</v>
      </c>
      <c r="E170" s="327"/>
      <c r="F170" s="328"/>
      <c r="H170" s="79"/>
      <c r="I170" s="60"/>
      <c r="J170" s="7" t="s">
        <v>63</v>
      </c>
      <c r="K170" s="7"/>
      <c r="L170" s="79"/>
      <c r="M170" s="79"/>
      <c r="N170" s="79"/>
      <c r="O170" s="79"/>
      <c r="P170" s="79"/>
      <c r="Q170" s="79"/>
      <c r="R170" s="79"/>
      <c r="S170" s="79"/>
      <c r="T170" s="79"/>
    </row>
    <row r="171" spans="1:20" s="108" customFormat="1" ht="21" customHeight="1" x14ac:dyDescent="0.15">
      <c r="A171" s="115"/>
      <c r="B171" s="308"/>
      <c r="C171" s="309"/>
      <c r="D171" s="309"/>
      <c r="E171" s="309"/>
      <c r="F171" s="310"/>
      <c r="G171" s="2" t="str">
        <f>IF(LEN(B171)=0,"",IF(40-LEN(B171)&gt;0,"残り" &amp; 40-LEN(B171) &amp; "文字",IF(40-LEN(B171)=0,"","文字数がオーバーしています")))</f>
        <v/>
      </c>
      <c r="H171" s="105"/>
      <c r="I171" s="106"/>
      <c r="J171" s="7" t="s">
        <v>89</v>
      </c>
      <c r="K171" s="105"/>
      <c r="L171" s="105"/>
      <c r="M171" s="107"/>
      <c r="N171" s="107"/>
      <c r="O171" s="107"/>
      <c r="P171" s="107"/>
      <c r="Q171" s="107"/>
      <c r="R171" s="107"/>
      <c r="S171" s="79"/>
      <c r="T171" s="107"/>
    </row>
    <row r="172" spans="1:20" s="108" customFormat="1" ht="65.099999999999994" customHeight="1" x14ac:dyDescent="0.15">
      <c r="A172" s="116"/>
      <c r="B172" s="311"/>
      <c r="C172" s="312"/>
      <c r="D172" s="312"/>
      <c r="E172" s="312"/>
      <c r="F172" s="313"/>
      <c r="G172" s="2" t="str">
        <f>IF(LEN(B172)=0,"",IF(256-LEN(B172)&gt;0,"残り" &amp; 256-LEN(B172) &amp; "文字",IF(256-LEN(B172)=0,"","文字数がオーバーしています")))</f>
        <v/>
      </c>
      <c r="H172" s="105"/>
      <c r="I172" s="106"/>
      <c r="J172" s="7" t="s">
        <v>92</v>
      </c>
      <c r="K172" s="105"/>
      <c r="L172" s="105"/>
      <c r="M172" s="107"/>
      <c r="N172" s="107"/>
      <c r="O172" s="107"/>
      <c r="P172" s="107"/>
      <c r="Q172" s="107"/>
      <c r="R172" s="107"/>
      <c r="S172" s="79"/>
      <c r="T172" s="107"/>
    </row>
    <row r="173" spans="1:20" s="108" customFormat="1" ht="21" customHeight="1" x14ac:dyDescent="0.15">
      <c r="A173" s="116"/>
      <c r="B173" s="314"/>
      <c r="C173" s="315"/>
      <c r="D173" s="315"/>
      <c r="E173" s="315"/>
      <c r="F173" s="316"/>
      <c r="G173" s="2" t="str">
        <f>IF(LEN(B173)=0,"",IF(40-LEN(B173)&gt;0,"残り" &amp; 40-LEN(B173) &amp; "文字",IF(40-LEN(B173)=0,"","文字数がオーバーしています")))</f>
        <v/>
      </c>
      <c r="H173" s="105"/>
      <c r="I173" s="106"/>
      <c r="J173" s="7" t="s">
        <v>90</v>
      </c>
      <c r="K173" s="105"/>
      <c r="L173" s="105"/>
      <c r="M173" s="107"/>
      <c r="N173" s="107"/>
      <c r="O173" s="107"/>
      <c r="P173" s="107"/>
      <c r="Q173" s="107"/>
      <c r="R173" s="107"/>
      <c r="S173" s="79"/>
      <c r="T173" s="107"/>
    </row>
    <row r="174" spans="1:20" s="108" customFormat="1" ht="65.099999999999994" customHeight="1" x14ac:dyDescent="0.15">
      <c r="A174" s="116"/>
      <c r="B174" s="317"/>
      <c r="C174" s="317"/>
      <c r="D174" s="317"/>
      <c r="E174" s="317"/>
      <c r="F174" s="318"/>
      <c r="G174" s="2" t="str">
        <f>IF(LEN(B174)=0,"",IF(256-LEN(B174)&gt;0,"残り" &amp; 256-LEN(B174) &amp; "文字",IF(256-LEN(B174)=0,"","文字数がオーバーしています")))</f>
        <v/>
      </c>
      <c r="H174" s="105"/>
      <c r="I174" s="106"/>
      <c r="J174" s="7" t="s">
        <v>93</v>
      </c>
      <c r="K174" s="105"/>
      <c r="L174" s="105"/>
      <c r="M174" s="107"/>
      <c r="N174" s="107"/>
      <c r="O174" s="107"/>
      <c r="P174" s="107"/>
      <c r="Q174" s="107"/>
      <c r="R174" s="107"/>
      <c r="S174" s="79"/>
      <c r="T174" s="107"/>
    </row>
    <row r="175" spans="1:20" s="108" customFormat="1" ht="21" customHeight="1" x14ac:dyDescent="0.15">
      <c r="A175" s="116"/>
      <c r="B175" s="314"/>
      <c r="C175" s="315"/>
      <c r="D175" s="315"/>
      <c r="E175" s="315"/>
      <c r="F175" s="316"/>
      <c r="G175" s="2" t="str">
        <f>IF(LEN(B175)=0,"",IF(40-LEN(B175)&gt;0,"残り" &amp; 40-LEN(B175) &amp; "文字",IF(40-LEN(B175)=0,"","文字数がオーバーしています")))</f>
        <v/>
      </c>
      <c r="H175" s="105"/>
      <c r="I175" s="106"/>
      <c r="J175" s="7" t="s">
        <v>91</v>
      </c>
      <c r="K175" s="105"/>
      <c r="L175" s="105"/>
      <c r="M175" s="107"/>
      <c r="N175" s="107"/>
      <c r="O175" s="107"/>
      <c r="P175" s="107"/>
      <c r="Q175" s="107"/>
      <c r="R175" s="107"/>
      <c r="S175" s="79"/>
      <c r="T175" s="107"/>
    </row>
    <row r="176" spans="1:20" s="108" customFormat="1" ht="65.099999999999994" customHeight="1" thickBot="1" x14ac:dyDescent="0.2">
      <c r="A176" s="109"/>
      <c r="B176" s="319"/>
      <c r="C176" s="319"/>
      <c r="D176" s="319"/>
      <c r="E176" s="319"/>
      <c r="F176" s="320"/>
      <c r="G176" s="2" t="str">
        <f>IF(LEN(B176)=0,"",IF(256-LEN(B176)&gt;0,"残り" &amp; 256-LEN(B176) &amp; "文字",IF(256-LEN(B176)=0,"","文字数がオーバーしています")))</f>
        <v/>
      </c>
      <c r="H176" s="105"/>
      <c r="I176" s="106"/>
      <c r="J176" s="7" t="s">
        <v>94</v>
      </c>
      <c r="K176" s="105"/>
      <c r="L176" s="105"/>
      <c r="M176" s="107"/>
      <c r="N176" s="107"/>
      <c r="O176" s="107"/>
      <c r="P176" s="107"/>
      <c r="Q176" s="107"/>
      <c r="R176" s="107"/>
      <c r="S176" s="79"/>
      <c r="T176" s="107"/>
    </row>
    <row r="177" spans="1:20" ht="18" customHeight="1" thickTop="1" x14ac:dyDescent="0.15">
      <c r="A177" s="294">
        <v>7</v>
      </c>
      <c r="B177" s="296" t="s">
        <v>304</v>
      </c>
      <c r="C177" s="297"/>
      <c r="D177" s="297"/>
      <c r="E177" s="297"/>
      <c r="F177" s="298"/>
      <c r="H177" s="79"/>
      <c r="I177" s="60"/>
      <c r="J177" s="7" t="s">
        <v>63</v>
      </c>
      <c r="K177" s="7"/>
      <c r="L177" s="79"/>
      <c r="M177" s="79"/>
      <c r="N177" s="79"/>
      <c r="O177" s="79"/>
      <c r="P177" s="79"/>
      <c r="Q177" s="79"/>
      <c r="R177" s="79"/>
      <c r="S177" s="79"/>
      <c r="T177" s="79" t="s">
        <v>69</v>
      </c>
    </row>
    <row r="178" spans="1:20" s="89" customFormat="1" ht="30" customHeight="1" thickBot="1" x14ac:dyDescent="0.2">
      <c r="A178" s="295"/>
      <c r="B178" s="299" t="s">
        <v>303</v>
      </c>
      <c r="C178" s="300"/>
      <c r="D178" s="300"/>
      <c r="E178" s="300"/>
      <c r="F178" s="301"/>
      <c r="G178" s="84"/>
      <c r="H178" s="85"/>
      <c r="I178" s="86"/>
      <c r="J178" s="87" t="s">
        <v>70</v>
      </c>
      <c r="K178" s="85">
        <v>7</v>
      </c>
      <c r="L178" s="85">
        <v>125</v>
      </c>
      <c r="M178" s="88"/>
      <c r="N178" s="88"/>
      <c r="O178" s="88"/>
      <c r="P178" s="88"/>
      <c r="Q178" s="88"/>
      <c r="R178" s="88"/>
      <c r="S178" s="79"/>
      <c r="T178" s="88"/>
    </row>
    <row r="179" spans="1:20" s="11" customFormat="1" ht="17.25" customHeight="1" x14ac:dyDescent="0.15">
      <c r="A179" s="90"/>
      <c r="B179" s="302" t="s">
        <v>306</v>
      </c>
      <c r="C179" s="303"/>
      <c r="D179" s="303"/>
      <c r="E179" s="303"/>
      <c r="F179" s="304"/>
      <c r="G179" s="91"/>
      <c r="H179" s="92"/>
      <c r="I179" s="93"/>
      <c r="J179" s="7" t="s">
        <v>71</v>
      </c>
      <c r="K179" s="92"/>
      <c r="L179" s="92"/>
      <c r="M179" s="94"/>
      <c r="N179" s="94"/>
      <c r="O179" s="94"/>
      <c r="P179" s="94"/>
      <c r="Q179" s="94"/>
      <c r="R179" s="94"/>
      <c r="S179" s="79"/>
      <c r="T179" s="94"/>
    </row>
    <row r="180" spans="1:20" s="89" customFormat="1" ht="30" customHeight="1" thickBot="1" x14ac:dyDescent="0.2">
      <c r="A180" s="95"/>
      <c r="B180" s="305" t="s">
        <v>305</v>
      </c>
      <c r="C180" s="306"/>
      <c r="D180" s="306"/>
      <c r="E180" s="306"/>
      <c r="F180" s="307"/>
      <c r="G180" s="84"/>
      <c r="H180" s="85"/>
      <c r="I180" s="86"/>
      <c r="J180" s="87" t="s">
        <v>72</v>
      </c>
      <c r="K180" s="85">
        <v>1</v>
      </c>
      <c r="L180" s="85">
        <v>556</v>
      </c>
      <c r="M180" s="88"/>
      <c r="N180" s="88"/>
      <c r="O180" s="88"/>
      <c r="P180" s="88"/>
      <c r="Q180" s="88"/>
      <c r="R180" s="88"/>
      <c r="S180" s="79"/>
      <c r="T180" s="88"/>
    </row>
    <row r="181" spans="1:20" customFormat="1" ht="16.5" customHeight="1" x14ac:dyDescent="0.15">
      <c r="A181" s="110"/>
      <c r="B181" s="154" t="s">
        <v>199</v>
      </c>
      <c r="C181" s="155"/>
      <c r="D181" s="276"/>
      <c r="E181" s="276"/>
      <c r="F181" s="277"/>
      <c r="H181" s="79"/>
      <c r="I181" s="60"/>
      <c r="J181" s="7" t="s">
        <v>134</v>
      </c>
      <c r="K181" s="7"/>
      <c r="L181" s="79"/>
      <c r="M181" s="79"/>
      <c r="N181" s="79"/>
      <c r="O181" s="79"/>
      <c r="P181" s="79"/>
      <c r="Q181" s="79"/>
      <c r="R181" s="79"/>
      <c r="S181" s="79"/>
      <c r="T181" s="79"/>
    </row>
    <row r="182" spans="1:20" s="101" customFormat="1" ht="37.5" customHeight="1" x14ac:dyDescent="0.15">
      <c r="A182" s="98" t="s">
        <v>64</v>
      </c>
      <c r="B182" s="278" t="s">
        <v>307</v>
      </c>
      <c r="C182" s="279"/>
      <c r="D182" s="280"/>
      <c r="E182" s="280"/>
      <c r="F182" s="281"/>
      <c r="G182" s="84"/>
      <c r="H182" s="99"/>
      <c r="I182" s="100"/>
      <c r="J182" s="7" t="s">
        <v>144</v>
      </c>
      <c r="K182" s="100">
        <v>1</v>
      </c>
      <c r="L182" s="99">
        <v>17448</v>
      </c>
      <c r="M182" s="99"/>
      <c r="N182" s="99"/>
      <c r="O182" s="99"/>
      <c r="P182" s="99"/>
      <c r="Q182" s="99"/>
      <c r="R182" s="99"/>
      <c r="S182" s="79"/>
      <c r="T182" s="99"/>
    </row>
    <row r="183" spans="1:20" customFormat="1" ht="20.25" customHeight="1" x14ac:dyDescent="0.15">
      <c r="A183" s="110"/>
      <c r="B183" s="153" t="s">
        <v>139</v>
      </c>
      <c r="C183" s="120"/>
      <c r="D183" s="169"/>
      <c r="E183" s="282" t="str">
        <f>IF(LEN(B184)=0,"入力してください",IF(ISBLANK(I185)=TRUE,"評語を選択してください",IF(ISBLANK(I186)=TRUE,"評語を選択してください",IF(ISBLANK(I187)=TRUE,"評語を選択してください"," "))))</f>
        <v>入力してください</v>
      </c>
      <c r="F183" s="283"/>
      <c r="H183" s="79"/>
      <c r="I183" s="60"/>
      <c r="J183" s="7" t="s">
        <v>140</v>
      </c>
      <c r="K183" s="7"/>
      <c r="L183" s="79"/>
      <c r="M183" s="79"/>
      <c r="N183" s="79"/>
      <c r="O183" s="79"/>
      <c r="P183" s="79"/>
      <c r="Q183" s="79"/>
      <c r="R183" s="79"/>
      <c r="S183" s="79"/>
      <c r="T183" s="79"/>
    </row>
    <row r="184" spans="1:20" customFormat="1" ht="189.75" customHeight="1" x14ac:dyDescent="0.15">
      <c r="A184" s="110"/>
      <c r="B184" s="284"/>
      <c r="C184" s="186"/>
      <c r="D184" s="186"/>
      <c r="E184" s="186"/>
      <c r="F184" s="285"/>
      <c r="G184" s="2" t="str">
        <f>IF(LEN(B184)=0,"",IF(512-LEN(B184)&gt;0,"残り" &amp; 512-LEN(B184) &amp; "文字",IF(512-LEN(B184)=0,"","文字数がオーバーしています")))</f>
        <v/>
      </c>
      <c r="H184" s="79"/>
      <c r="I184" s="60"/>
      <c r="J184" s="7" t="s">
        <v>142</v>
      </c>
      <c r="K184" s="7"/>
      <c r="L184" s="79"/>
      <c r="M184" s="79"/>
      <c r="N184" s="79"/>
      <c r="O184" s="79"/>
      <c r="P184" s="79"/>
      <c r="Q184" s="79"/>
      <c r="R184" s="79"/>
      <c r="S184" s="79"/>
      <c r="T184" s="79"/>
    </row>
    <row r="185" spans="1:20" customFormat="1" ht="75" customHeight="1" x14ac:dyDescent="0.15">
      <c r="A185" s="110" t="s">
        <v>64</v>
      </c>
      <c r="B185" s="156" t="s">
        <v>136</v>
      </c>
      <c r="C185" s="157"/>
      <c r="D185" s="158"/>
      <c r="E185" s="159"/>
      <c r="F185" s="160"/>
      <c r="H185" s="79"/>
      <c r="I185" s="60"/>
      <c r="J185" s="7" t="s">
        <v>135</v>
      </c>
      <c r="K185" s="7"/>
      <c r="L185" s="79"/>
      <c r="M185" s="79"/>
      <c r="N185" s="79"/>
      <c r="O185" s="369" t="s">
        <v>557</v>
      </c>
      <c r="P185" s="369" t="s">
        <v>558</v>
      </c>
      <c r="Q185" s="369" t="s">
        <v>559</v>
      </c>
      <c r="R185" s="79"/>
      <c r="S185" s="79"/>
      <c r="T185" s="79"/>
    </row>
    <row r="186" spans="1:20" customFormat="1" ht="75" customHeight="1" x14ac:dyDescent="0.15">
      <c r="A186" s="110" t="s">
        <v>64</v>
      </c>
      <c r="B186" s="151" t="s">
        <v>137</v>
      </c>
      <c r="C186" s="152"/>
      <c r="D186" s="111"/>
      <c r="E186" s="112"/>
      <c r="F186" s="113"/>
      <c r="H186" s="79"/>
      <c r="I186" s="60"/>
      <c r="J186" s="7" t="s">
        <v>135</v>
      </c>
      <c r="K186" s="7"/>
      <c r="L186" s="79"/>
      <c r="M186" s="79"/>
      <c r="N186" s="79"/>
      <c r="O186" s="369" t="s">
        <v>560</v>
      </c>
      <c r="P186" s="369" t="s">
        <v>561</v>
      </c>
      <c r="Q186" s="369" t="s">
        <v>562</v>
      </c>
      <c r="R186" s="79"/>
      <c r="S186" s="79"/>
      <c r="T186" s="79"/>
    </row>
    <row r="187" spans="1:20" customFormat="1" ht="75" customHeight="1" x14ac:dyDescent="0.15">
      <c r="A187" s="110" t="s">
        <v>64</v>
      </c>
      <c r="B187" s="151" t="s">
        <v>138</v>
      </c>
      <c r="C187" s="152"/>
      <c r="D187" s="111"/>
      <c r="E187" s="112"/>
      <c r="F187" s="113"/>
      <c r="H187" s="79"/>
      <c r="I187" s="60"/>
      <c r="J187" s="7" t="s">
        <v>135</v>
      </c>
      <c r="K187" s="7"/>
      <c r="L187" s="79"/>
      <c r="M187" s="79"/>
      <c r="N187" s="79"/>
      <c r="O187" s="369">
        <v>10</v>
      </c>
      <c r="P187" s="369">
        <v>11</v>
      </c>
      <c r="Q187" s="369">
        <v>12</v>
      </c>
      <c r="R187" s="79"/>
      <c r="S187" s="79"/>
      <c r="T187" s="79"/>
    </row>
    <row r="188" spans="1:20" customFormat="1" ht="20.25" customHeight="1" x14ac:dyDescent="0.15">
      <c r="A188" s="110"/>
      <c r="B188" s="153" t="s">
        <v>308</v>
      </c>
      <c r="C188" s="120"/>
      <c r="D188" s="169"/>
      <c r="E188" s="286" t="str">
        <f>IF(LEN(B189)=0,"入力してください"," ")</f>
        <v>入力してください</v>
      </c>
      <c r="F188" s="287"/>
      <c r="H188" s="79"/>
      <c r="I188" s="60"/>
      <c r="J188" s="7" t="s">
        <v>140</v>
      </c>
      <c r="K188" s="7"/>
      <c r="L188" s="79"/>
      <c r="M188" s="79"/>
      <c r="N188" s="79"/>
      <c r="O188" s="79"/>
      <c r="P188" s="79"/>
      <c r="Q188" s="79"/>
      <c r="R188" s="79"/>
      <c r="S188" s="79"/>
      <c r="T188" s="79"/>
    </row>
    <row r="189" spans="1:20" customFormat="1" ht="189.75" customHeight="1" thickBot="1" x14ac:dyDescent="0.2">
      <c r="A189" s="110"/>
      <c r="B189" s="291"/>
      <c r="C189" s="292"/>
      <c r="D189" s="292"/>
      <c r="E189" s="292"/>
      <c r="F189" s="293"/>
      <c r="G189" s="2" t="str">
        <f>IF(LEN(B189)=0,"",IF(512-LEN(B189)&gt;0,"残り" &amp; 512-LEN(B189) &amp; "文字",IF(512-LEN(B189)=0,"","文字数がオーバーしています")))</f>
        <v/>
      </c>
      <c r="H189" s="79"/>
      <c r="I189" s="60"/>
      <c r="J189" s="7" t="s">
        <v>143</v>
      </c>
      <c r="K189" s="7"/>
      <c r="L189" s="79"/>
      <c r="M189" s="79"/>
      <c r="N189" s="79"/>
      <c r="O189" s="79"/>
      <c r="P189" s="79"/>
      <c r="Q189" s="79"/>
      <c r="R189" s="79"/>
      <c r="S189" s="79"/>
      <c r="T189" s="79"/>
    </row>
    <row r="190" spans="1:20" customFormat="1" ht="16.5" customHeight="1" x14ac:dyDescent="0.15">
      <c r="A190" s="110"/>
      <c r="B190" s="154" t="s">
        <v>203</v>
      </c>
      <c r="C190" s="155"/>
      <c r="D190" s="276"/>
      <c r="E190" s="276"/>
      <c r="F190" s="277"/>
      <c r="H190" s="79"/>
      <c r="I190" s="60"/>
      <c r="J190" s="7" t="s">
        <v>134</v>
      </c>
      <c r="K190" s="7"/>
      <c r="L190" s="79"/>
      <c r="M190" s="79"/>
      <c r="N190" s="79"/>
      <c r="O190" s="79"/>
      <c r="P190" s="79"/>
      <c r="Q190" s="79"/>
      <c r="R190" s="79"/>
      <c r="S190" s="79"/>
      <c r="T190" s="79"/>
    </row>
    <row r="191" spans="1:20" s="101" customFormat="1" ht="37.5" customHeight="1" x14ac:dyDescent="0.15">
      <c r="A191" s="98" t="s">
        <v>64</v>
      </c>
      <c r="B191" s="278" t="s">
        <v>309</v>
      </c>
      <c r="C191" s="279"/>
      <c r="D191" s="280"/>
      <c r="E191" s="280"/>
      <c r="F191" s="281"/>
      <c r="G191" s="84"/>
      <c r="H191" s="99"/>
      <c r="I191" s="100"/>
      <c r="J191" s="7" t="s">
        <v>144</v>
      </c>
      <c r="K191" s="100">
        <v>2</v>
      </c>
      <c r="L191" s="99">
        <v>17449</v>
      </c>
      <c r="M191" s="99"/>
      <c r="N191" s="99"/>
      <c r="O191" s="99"/>
      <c r="P191" s="99"/>
      <c r="Q191" s="99"/>
      <c r="R191" s="99"/>
      <c r="S191" s="79"/>
      <c r="T191" s="99"/>
    </row>
    <row r="192" spans="1:20" customFormat="1" ht="20.25" customHeight="1" x14ac:dyDescent="0.15">
      <c r="A192" s="110"/>
      <c r="B192" s="153" t="s">
        <v>139</v>
      </c>
      <c r="C192" s="120"/>
      <c r="D192" s="169"/>
      <c r="E192" s="282" t="str">
        <f>IF(LEN(B193)=0,"入力してください",IF(ISBLANK(I194)=TRUE,"評語を選択してください",IF(ISBLANK(I195)=TRUE,"評語を選択してください",IF(ISBLANK(I196)=TRUE,"評語を選択してください"," "))))</f>
        <v>入力してください</v>
      </c>
      <c r="F192" s="283"/>
      <c r="H192" s="79"/>
      <c r="I192" s="60"/>
      <c r="J192" s="7" t="s">
        <v>140</v>
      </c>
      <c r="K192" s="7"/>
      <c r="L192" s="79"/>
      <c r="M192" s="79"/>
      <c r="N192" s="79"/>
      <c r="O192" s="79"/>
      <c r="P192" s="79"/>
      <c r="Q192" s="79"/>
      <c r="R192" s="79"/>
      <c r="S192" s="79"/>
      <c r="T192" s="79"/>
    </row>
    <row r="193" spans="1:20" customFormat="1" ht="189.75" customHeight="1" x14ac:dyDescent="0.15">
      <c r="A193" s="110"/>
      <c r="B193" s="284"/>
      <c r="C193" s="186"/>
      <c r="D193" s="186"/>
      <c r="E193" s="186"/>
      <c r="F193" s="285"/>
      <c r="G193" s="2" t="str">
        <f>IF(LEN(B193)=0,"",IF(512-LEN(B193)&gt;0,"残り" &amp; 512-LEN(B193) &amp; "文字",IF(512-LEN(B193)=0,"","文字数がオーバーしています")))</f>
        <v/>
      </c>
      <c r="H193" s="79"/>
      <c r="I193" s="60"/>
      <c r="J193" s="7" t="s">
        <v>142</v>
      </c>
      <c r="K193" s="7"/>
      <c r="L193" s="79"/>
      <c r="M193" s="79"/>
      <c r="N193" s="79"/>
      <c r="O193" s="79"/>
      <c r="P193" s="79"/>
      <c r="Q193" s="79"/>
      <c r="R193" s="79"/>
      <c r="S193" s="79"/>
      <c r="T193" s="79"/>
    </row>
    <row r="194" spans="1:20" customFormat="1" ht="75" customHeight="1" x14ac:dyDescent="0.15">
      <c r="A194" s="110" t="s">
        <v>64</v>
      </c>
      <c r="B194" s="156" t="s">
        <v>136</v>
      </c>
      <c r="C194" s="157"/>
      <c r="D194" s="158"/>
      <c r="E194" s="159"/>
      <c r="F194" s="160"/>
      <c r="H194" s="79"/>
      <c r="I194" s="60"/>
      <c r="J194" s="7" t="s">
        <v>135</v>
      </c>
      <c r="K194" s="7"/>
      <c r="L194" s="79"/>
      <c r="M194" s="79"/>
      <c r="N194" s="79"/>
      <c r="O194" s="369" t="s">
        <v>557</v>
      </c>
      <c r="P194" s="369" t="s">
        <v>558</v>
      </c>
      <c r="Q194" s="369" t="s">
        <v>559</v>
      </c>
      <c r="R194" s="79"/>
      <c r="S194" s="79"/>
      <c r="T194" s="79"/>
    </row>
    <row r="195" spans="1:20" customFormat="1" ht="75" customHeight="1" x14ac:dyDescent="0.15">
      <c r="A195" s="110" t="s">
        <v>64</v>
      </c>
      <c r="B195" s="151" t="s">
        <v>137</v>
      </c>
      <c r="C195" s="152"/>
      <c r="D195" s="111"/>
      <c r="E195" s="112"/>
      <c r="F195" s="113"/>
      <c r="H195" s="79"/>
      <c r="I195" s="60"/>
      <c r="J195" s="7" t="s">
        <v>135</v>
      </c>
      <c r="K195" s="7"/>
      <c r="L195" s="79"/>
      <c r="M195" s="79"/>
      <c r="N195" s="79"/>
      <c r="O195" s="369" t="s">
        <v>560</v>
      </c>
      <c r="P195" s="369" t="s">
        <v>561</v>
      </c>
      <c r="Q195" s="369" t="s">
        <v>562</v>
      </c>
      <c r="R195" s="79"/>
      <c r="S195" s="79"/>
      <c r="T195" s="79"/>
    </row>
    <row r="196" spans="1:20" customFormat="1" ht="75" customHeight="1" x14ac:dyDescent="0.15">
      <c r="A196" s="110" t="s">
        <v>64</v>
      </c>
      <c r="B196" s="151" t="s">
        <v>138</v>
      </c>
      <c r="C196" s="152"/>
      <c r="D196" s="111"/>
      <c r="E196" s="112"/>
      <c r="F196" s="113"/>
      <c r="H196" s="79"/>
      <c r="I196" s="60"/>
      <c r="J196" s="7" t="s">
        <v>135</v>
      </c>
      <c r="K196" s="7"/>
      <c r="L196" s="79"/>
      <c r="M196" s="79"/>
      <c r="N196" s="79"/>
      <c r="O196" s="369">
        <v>10</v>
      </c>
      <c r="P196" s="369">
        <v>11</v>
      </c>
      <c r="Q196" s="369">
        <v>12</v>
      </c>
      <c r="R196" s="79"/>
      <c r="S196" s="79"/>
      <c r="T196" s="79"/>
    </row>
    <row r="197" spans="1:20" customFormat="1" ht="20.25" customHeight="1" x14ac:dyDescent="0.15">
      <c r="A197" s="110"/>
      <c r="B197" s="153" t="s">
        <v>310</v>
      </c>
      <c r="C197" s="120"/>
      <c r="D197" s="169"/>
      <c r="E197" s="286" t="str">
        <f>IF(LEN(B198)=0,"入力してください"," ")</f>
        <v>入力してください</v>
      </c>
      <c r="F197" s="287"/>
      <c r="H197" s="79"/>
      <c r="I197" s="60"/>
      <c r="J197" s="7" t="s">
        <v>140</v>
      </c>
      <c r="K197" s="7"/>
      <c r="L197" s="79"/>
      <c r="M197" s="79"/>
      <c r="N197" s="79"/>
      <c r="O197" s="79"/>
      <c r="P197" s="79"/>
      <c r="Q197" s="79"/>
      <c r="R197" s="79"/>
      <c r="S197" s="79"/>
      <c r="T197" s="79"/>
    </row>
    <row r="198" spans="1:20" customFormat="1" ht="189.75" customHeight="1" thickBot="1" x14ac:dyDescent="0.2">
      <c r="A198" s="173"/>
      <c r="B198" s="288"/>
      <c r="C198" s="289"/>
      <c r="D198" s="289"/>
      <c r="E198" s="289"/>
      <c r="F198" s="290"/>
      <c r="G198" s="2" t="str">
        <f>IF(LEN(B198)=0,"",IF(512-LEN(B198)&gt;0,"残り" &amp; 512-LEN(B198) &amp; "文字",IF(512-LEN(B198)=0,"","文字数がオーバーしています")))</f>
        <v/>
      </c>
      <c r="H198" s="79"/>
      <c r="I198" s="60"/>
      <c r="J198" s="7" t="s">
        <v>143</v>
      </c>
      <c r="K198" s="7"/>
      <c r="L198" s="79"/>
      <c r="M198" s="79"/>
      <c r="N198" s="79"/>
      <c r="O198" s="79"/>
      <c r="P198" s="79"/>
      <c r="Q198" s="79"/>
      <c r="R198" s="79"/>
      <c r="S198" s="79"/>
      <c r="T198" s="79"/>
    </row>
    <row r="199" spans="1:20" ht="14.25" thickTop="1" x14ac:dyDescent="0.15">
      <c r="J199" s="28"/>
    </row>
    <row r="200" spans="1:20" x14ac:dyDescent="0.15">
      <c r="J200" s="28"/>
    </row>
    <row r="201" spans="1:20" x14ac:dyDescent="0.15">
      <c r="J201" s="28"/>
    </row>
    <row r="202" spans="1:20"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s7kQ+sxAcY3H8kyubB+aylWr6lSmbngK6Fd7oCsPt9nmlRJR+gL7M7oHQUEDMSvMdVq95QDEVD1sQ52x43bNHg==" saltValue="8jk2Gda6L8tF1QStLnCEvA==" spinCount="100000" sheet="1" objects="1" scenarios="1" formatCells="0"/>
  <mergeCells count="228">
    <mergeCell ref="C9:F9"/>
    <mergeCell ref="B10:C10"/>
    <mergeCell ref="D10:E10"/>
    <mergeCell ref="C11:F11"/>
    <mergeCell ref="C12:E12"/>
    <mergeCell ref="C13:E13"/>
    <mergeCell ref="B4:F4"/>
    <mergeCell ref="A5:A6"/>
    <mergeCell ref="B5:F5"/>
    <mergeCell ref="B6:F6"/>
    <mergeCell ref="B7:F7"/>
    <mergeCell ref="B8:C8"/>
    <mergeCell ref="D8:E8"/>
    <mergeCell ref="C19:F19"/>
    <mergeCell ref="B20:C20"/>
    <mergeCell ref="D20:E20"/>
    <mergeCell ref="C21:F21"/>
    <mergeCell ref="C22:E22"/>
    <mergeCell ref="C23:E23"/>
    <mergeCell ref="C14:F14"/>
    <mergeCell ref="B15:C15"/>
    <mergeCell ref="D15:E15"/>
    <mergeCell ref="C16:F16"/>
    <mergeCell ref="C17:E17"/>
    <mergeCell ref="C18:E18"/>
    <mergeCell ref="B29:F29"/>
    <mergeCell ref="B30:F30"/>
    <mergeCell ref="B31:F31"/>
    <mergeCell ref="A32:A33"/>
    <mergeCell ref="B32:F32"/>
    <mergeCell ref="B33:F33"/>
    <mergeCell ref="C24:E24"/>
    <mergeCell ref="B25:C25"/>
    <mergeCell ref="D25:F25"/>
    <mergeCell ref="B26:F26"/>
    <mergeCell ref="B27:F27"/>
    <mergeCell ref="B28:F28"/>
    <mergeCell ref="C38:F38"/>
    <mergeCell ref="C39:E39"/>
    <mergeCell ref="C40:E40"/>
    <mergeCell ref="C41:E41"/>
    <mergeCell ref="C42:E42"/>
    <mergeCell ref="C43:E43"/>
    <mergeCell ref="B34:F34"/>
    <mergeCell ref="B35:C35"/>
    <mergeCell ref="D35:E35"/>
    <mergeCell ref="C36:F36"/>
    <mergeCell ref="B37:C37"/>
    <mergeCell ref="D37:E37"/>
    <mergeCell ref="C49:F49"/>
    <mergeCell ref="C50:E50"/>
    <mergeCell ref="C51:E51"/>
    <mergeCell ref="C52:E52"/>
    <mergeCell ref="C53:F53"/>
    <mergeCell ref="B54:C54"/>
    <mergeCell ref="D54:E54"/>
    <mergeCell ref="C44:E44"/>
    <mergeCell ref="B45:F45"/>
    <mergeCell ref="B46:C46"/>
    <mergeCell ref="D46:E46"/>
    <mergeCell ref="C47:F47"/>
    <mergeCell ref="B48:C48"/>
    <mergeCell ref="D48:E48"/>
    <mergeCell ref="B60:F60"/>
    <mergeCell ref="B61:F61"/>
    <mergeCell ref="B62:F62"/>
    <mergeCell ref="B63:F63"/>
    <mergeCell ref="B64:F64"/>
    <mergeCell ref="A65:A66"/>
    <mergeCell ref="B65:F65"/>
    <mergeCell ref="B66:F66"/>
    <mergeCell ref="C55:F55"/>
    <mergeCell ref="C56:E56"/>
    <mergeCell ref="C57:E57"/>
    <mergeCell ref="B58:C58"/>
    <mergeCell ref="D58:F58"/>
    <mergeCell ref="B59:F59"/>
    <mergeCell ref="C71:F71"/>
    <mergeCell ref="C72:E72"/>
    <mergeCell ref="C73:E73"/>
    <mergeCell ref="B74:F74"/>
    <mergeCell ref="B75:C75"/>
    <mergeCell ref="D75:E75"/>
    <mergeCell ref="B67:F67"/>
    <mergeCell ref="B68:C68"/>
    <mergeCell ref="D68:E68"/>
    <mergeCell ref="C69:F69"/>
    <mergeCell ref="B70:C70"/>
    <mergeCell ref="D70:E70"/>
    <mergeCell ref="C81:F81"/>
    <mergeCell ref="B82:C82"/>
    <mergeCell ref="D82:E82"/>
    <mergeCell ref="C83:F83"/>
    <mergeCell ref="C84:E84"/>
    <mergeCell ref="C85:E85"/>
    <mergeCell ref="C76:F76"/>
    <mergeCell ref="B77:C77"/>
    <mergeCell ref="D77:E77"/>
    <mergeCell ref="C78:F78"/>
    <mergeCell ref="C79:E79"/>
    <mergeCell ref="C80:E80"/>
    <mergeCell ref="C90:F90"/>
    <mergeCell ref="C91:E91"/>
    <mergeCell ref="C92:E92"/>
    <mergeCell ref="C93:F93"/>
    <mergeCell ref="B94:C94"/>
    <mergeCell ref="D94:E94"/>
    <mergeCell ref="B86:F86"/>
    <mergeCell ref="B87:C87"/>
    <mergeCell ref="D87:E87"/>
    <mergeCell ref="C88:F88"/>
    <mergeCell ref="B89:C89"/>
    <mergeCell ref="D89:E89"/>
    <mergeCell ref="B100:F100"/>
    <mergeCell ref="B101:F101"/>
    <mergeCell ref="B102:F102"/>
    <mergeCell ref="B103:F103"/>
    <mergeCell ref="B104:F104"/>
    <mergeCell ref="B105:F105"/>
    <mergeCell ref="C95:F95"/>
    <mergeCell ref="C96:E96"/>
    <mergeCell ref="C97:E97"/>
    <mergeCell ref="C98:E98"/>
    <mergeCell ref="B99:C99"/>
    <mergeCell ref="D99:F99"/>
    <mergeCell ref="C110:F110"/>
    <mergeCell ref="B111:C111"/>
    <mergeCell ref="D111:E111"/>
    <mergeCell ref="C112:F112"/>
    <mergeCell ref="C113:E113"/>
    <mergeCell ref="C114:E114"/>
    <mergeCell ref="A106:A107"/>
    <mergeCell ref="B106:F106"/>
    <mergeCell ref="B107:F107"/>
    <mergeCell ref="B108:F108"/>
    <mergeCell ref="B109:C109"/>
    <mergeCell ref="D109:E109"/>
    <mergeCell ref="C120:F120"/>
    <mergeCell ref="B121:C121"/>
    <mergeCell ref="D121:E121"/>
    <mergeCell ref="C122:F122"/>
    <mergeCell ref="C123:E123"/>
    <mergeCell ref="C124:E124"/>
    <mergeCell ref="C115:E115"/>
    <mergeCell ref="C116:E116"/>
    <mergeCell ref="C117:E117"/>
    <mergeCell ref="B118:F118"/>
    <mergeCell ref="B119:C119"/>
    <mergeCell ref="D119:E119"/>
    <mergeCell ref="A134:A135"/>
    <mergeCell ref="B134:F134"/>
    <mergeCell ref="B135:F135"/>
    <mergeCell ref="C125:E125"/>
    <mergeCell ref="C126:E126"/>
    <mergeCell ref="B127:C127"/>
    <mergeCell ref="D127:F127"/>
    <mergeCell ref="B128:F128"/>
    <mergeCell ref="B129:F129"/>
    <mergeCell ref="B136:F136"/>
    <mergeCell ref="B137:C137"/>
    <mergeCell ref="D137:E137"/>
    <mergeCell ref="C138:F138"/>
    <mergeCell ref="B139:C139"/>
    <mergeCell ref="D139:E139"/>
    <mergeCell ref="B130:F130"/>
    <mergeCell ref="B131:F131"/>
    <mergeCell ref="B132:F132"/>
    <mergeCell ref="B133:F133"/>
    <mergeCell ref="C145:F145"/>
    <mergeCell ref="C146:E146"/>
    <mergeCell ref="C147:E147"/>
    <mergeCell ref="C148:F148"/>
    <mergeCell ref="B149:C149"/>
    <mergeCell ref="D149:E149"/>
    <mergeCell ref="C140:F140"/>
    <mergeCell ref="C141:E141"/>
    <mergeCell ref="C142:E142"/>
    <mergeCell ref="C143:F143"/>
    <mergeCell ref="B144:C144"/>
    <mergeCell ref="D144:E144"/>
    <mergeCell ref="B156:C156"/>
    <mergeCell ref="D156:E156"/>
    <mergeCell ref="C157:F157"/>
    <mergeCell ref="C158:E158"/>
    <mergeCell ref="C159:E159"/>
    <mergeCell ref="C160:E160"/>
    <mergeCell ref="C150:F150"/>
    <mergeCell ref="C151:E151"/>
    <mergeCell ref="C152:E152"/>
    <mergeCell ref="C153:E153"/>
    <mergeCell ref="C154:E154"/>
    <mergeCell ref="C155:F155"/>
    <mergeCell ref="C166:F166"/>
    <mergeCell ref="C167:E167"/>
    <mergeCell ref="C168:E168"/>
    <mergeCell ref="C169:E169"/>
    <mergeCell ref="B170:C170"/>
    <mergeCell ref="D170:F170"/>
    <mergeCell ref="C161:E161"/>
    <mergeCell ref="B162:F162"/>
    <mergeCell ref="B163:C163"/>
    <mergeCell ref="D163:E163"/>
    <mergeCell ref="C164:F164"/>
    <mergeCell ref="B165:C165"/>
    <mergeCell ref="D165:E165"/>
    <mergeCell ref="A177:A178"/>
    <mergeCell ref="B177:F177"/>
    <mergeCell ref="B178:F178"/>
    <mergeCell ref="B179:F179"/>
    <mergeCell ref="B180:F180"/>
    <mergeCell ref="B171:F171"/>
    <mergeCell ref="B172:F172"/>
    <mergeCell ref="B173:F173"/>
    <mergeCell ref="B174:F174"/>
    <mergeCell ref="B175:F175"/>
    <mergeCell ref="B176:F176"/>
    <mergeCell ref="D190:F190"/>
    <mergeCell ref="B191:F191"/>
    <mergeCell ref="E192:F192"/>
    <mergeCell ref="B193:F193"/>
    <mergeCell ref="E197:F197"/>
    <mergeCell ref="B198:F198"/>
    <mergeCell ref="D181:F181"/>
    <mergeCell ref="B182:F182"/>
    <mergeCell ref="E183:F183"/>
    <mergeCell ref="B184:F184"/>
    <mergeCell ref="E188:F188"/>
    <mergeCell ref="B189:F189"/>
  </mergeCells>
  <phoneticPr fontId="2"/>
  <dataValidations count="3">
    <dataValidation type="textLength" imeMode="on" operator="lessThanOrEqual" allowBlank="1" showErrorMessage="1" errorTitle="もう一度入力してください！" error="文字数がオーバーしました。_x000a_（256文字までになるように短くしてください。）" sqref="B10:B11 C11 B15:B16 C16 B20:B21 C21 B31:F31 B27:F27 B29:F29 B37:B38 C38 B48:B49 C49 B54:B55 C55 B64:F64 B60:F60 B62:F62 B70:B71 C71 B77:B78 C78 B82:B83 C83 B89:B90 C90 B94:B95 C95 B105:F105 B101:F101 B103:F103 B111:B112 C112 B121:B122 C122 B133:F133 B129:F129 B131:F131 B139:B140 C140 B144:B145 C145 B149:B150 C150 B156:B157 C157 B165:B166 C166 B176:F176 B172:F172 B174:F174 B182 B185:B187 B191 B194:B196" xr:uid="{1888E89F-91FA-4133-881A-D0DD650191F0}">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6:F26 B28:F28 B30:F30 B59:F59 B61:F61 B63:F63 B100:F100 B102:F102 B104:F104 B128:F128 B130:F130 B132:F132 B171:F171 B173:F173 B175:F175" xr:uid="{1734231D-B688-4A70-A064-58E40ADA3E5A}">
      <formula1>40</formula1>
    </dataValidation>
    <dataValidation type="textLength" imeMode="on" operator="lessThanOrEqual" allowBlank="1" showInputMessage="1" showErrorMessage="1" errorTitle="もう一度入力してください！" error="文字数がオーバーしました。_x000a_（512文字までになるように短くしてください。）" sqref="B184:F184 B189 B198:F198 B193:F193" xr:uid="{65B1CD53-D246-4776-816B-7AE7A9433E51}">
      <formula1>512</formula1>
    </dataValidation>
  </dataValidations>
  <printOptions horizontalCentered="1"/>
  <pageMargins left="0.59055118110236227" right="0.59055118110236227" top="0.59055118110236227" bottom="0.39370078740157483" header="0.51181102362204722" footer="0.31496062992125984"/>
  <pageSetup paperSize="9" scale="79" orientation="portrait" blackAndWhite="1" r:id="rId1"/>
  <headerFooter alignWithMargins="0">
    <oddFooter>&amp;R&amp;P／&amp;N</oddFooter>
  </headerFooter>
  <rowBreaks count="8" manualBreakCount="8">
    <brk id="31" max="5" man="1"/>
    <brk id="64" max="5" man="1"/>
    <brk id="92" max="5" man="1"/>
    <brk id="105" max="5" man="1"/>
    <brk id="133" max="5" man="1"/>
    <brk id="161" max="5" man="1"/>
    <brk id="176" max="5" man="1"/>
    <brk id="189"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Group Box 1">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8674" r:id="rId5" name="Option Button 2">
              <controlPr defaultSize="0" autoFill="0" autoLine="0" autoPict="0">
                <anchor moveWithCells="1" sizeWithCells="1">
                  <from>
                    <xdr:col>5</xdr:col>
                    <xdr:colOff>19050</xdr:colOff>
                    <xdr:row>11</xdr:row>
                    <xdr:rowOff>200025</xdr:rowOff>
                  </from>
                  <to>
                    <xdr:col>5</xdr:col>
                    <xdr:colOff>609600</xdr:colOff>
                    <xdr:row>11</xdr:row>
                    <xdr:rowOff>428625</xdr:rowOff>
                  </to>
                </anchor>
              </controlPr>
            </control>
          </mc:Choice>
        </mc:AlternateContent>
        <mc:AlternateContent xmlns:mc="http://schemas.openxmlformats.org/markup-compatibility/2006">
          <mc:Choice Requires="x14">
            <control shapeId="28675" r:id="rId6" name="Option Button 3">
              <controlPr defaultSize="0" autoFill="0" autoLine="0" autoPict="0">
                <anchor moveWithCells="1" sizeWithCells="1">
                  <from>
                    <xdr:col>1</xdr:col>
                    <xdr:colOff>504825</xdr:colOff>
                    <xdr:row>11</xdr:row>
                    <xdr:rowOff>200025</xdr:rowOff>
                  </from>
                  <to>
                    <xdr:col>1</xdr:col>
                    <xdr:colOff>904875</xdr:colOff>
                    <xdr:row>11</xdr:row>
                    <xdr:rowOff>428625</xdr:rowOff>
                  </to>
                </anchor>
              </controlPr>
            </control>
          </mc:Choice>
        </mc:AlternateContent>
        <mc:AlternateContent xmlns:mc="http://schemas.openxmlformats.org/markup-compatibility/2006">
          <mc:Choice Requires="x14">
            <control shapeId="28676" r:id="rId7" name="Option Button 4">
              <controlPr defaultSize="0" autoFill="0" autoLine="0" autoPict="0">
                <anchor moveWithCells="1" sizeWithCells="1">
                  <from>
                    <xdr:col>1</xdr:col>
                    <xdr:colOff>57150</xdr:colOff>
                    <xdr:row>11</xdr:row>
                    <xdr:rowOff>200025</xdr:rowOff>
                  </from>
                  <to>
                    <xdr:col>1</xdr:col>
                    <xdr:colOff>466725</xdr:colOff>
                    <xdr:row>11</xdr:row>
                    <xdr:rowOff>428625</xdr:rowOff>
                  </to>
                </anchor>
              </controlPr>
            </control>
          </mc:Choice>
        </mc:AlternateContent>
        <mc:AlternateContent xmlns:mc="http://schemas.openxmlformats.org/markup-compatibility/2006">
          <mc:Choice Requires="x14">
            <control shapeId="28677" r:id="rId8" name="Group Box 5">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8678" r:id="rId9" name="Option Button 6">
              <controlPr defaultSize="0" autoFill="0" autoLine="0" autoPict="0">
                <anchor moveWithCells="1" sizeWithCells="1">
                  <from>
                    <xdr:col>5</xdr:col>
                    <xdr:colOff>19050</xdr:colOff>
                    <xdr:row>12</xdr:row>
                    <xdr:rowOff>200025</xdr:rowOff>
                  </from>
                  <to>
                    <xdr:col>5</xdr:col>
                    <xdr:colOff>609600</xdr:colOff>
                    <xdr:row>12</xdr:row>
                    <xdr:rowOff>428625</xdr:rowOff>
                  </to>
                </anchor>
              </controlPr>
            </control>
          </mc:Choice>
        </mc:AlternateContent>
        <mc:AlternateContent xmlns:mc="http://schemas.openxmlformats.org/markup-compatibility/2006">
          <mc:Choice Requires="x14">
            <control shapeId="28679" r:id="rId10" name="Option Button 7">
              <controlPr defaultSize="0" autoFill="0" autoLine="0" autoPict="0">
                <anchor moveWithCells="1" sizeWithCells="1">
                  <from>
                    <xdr:col>1</xdr:col>
                    <xdr:colOff>504825</xdr:colOff>
                    <xdr:row>12</xdr:row>
                    <xdr:rowOff>200025</xdr:rowOff>
                  </from>
                  <to>
                    <xdr:col>1</xdr:col>
                    <xdr:colOff>904875</xdr:colOff>
                    <xdr:row>12</xdr:row>
                    <xdr:rowOff>428625</xdr:rowOff>
                  </to>
                </anchor>
              </controlPr>
            </control>
          </mc:Choice>
        </mc:AlternateContent>
        <mc:AlternateContent xmlns:mc="http://schemas.openxmlformats.org/markup-compatibility/2006">
          <mc:Choice Requires="x14">
            <control shapeId="28680" r:id="rId11" name="Option Button 8">
              <controlPr defaultSize="0" autoFill="0" autoLine="0" autoPict="0">
                <anchor moveWithCells="1" sizeWithCells="1">
                  <from>
                    <xdr:col>1</xdr:col>
                    <xdr:colOff>57150</xdr:colOff>
                    <xdr:row>12</xdr:row>
                    <xdr:rowOff>200025</xdr:rowOff>
                  </from>
                  <to>
                    <xdr:col>1</xdr:col>
                    <xdr:colOff>466725</xdr:colOff>
                    <xdr:row>12</xdr:row>
                    <xdr:rowOff>428625</xdr:rowOff>
                  </to>
                </anchor>
              </controlPr>
            </control>
          </mc:Choice>
        </mc:AlternateContent>
        <mc:AlternateContent xmlns:mc="http://schemas.openxmlformats.org/markup-compatibility/2006">
          <mc:Choice Requires="x14">
            <control shapeId="28681" r:id="rId12" name="Group Box 9">
              <controlPr defaultSize="0" autoFill="0" autoPict="0">
                <anchor moveWithCells="1" sizeWithCells="1">
                  <from>
                    <xdr:col>1</xdr:col>
                    <xdr:colOff>0</xdr:colOff>
                    <xdr:row>16</xdr:row>
                    <xdr:rowOff>0</xdr:rowOff>
                  </from>
                  <to>
                    <xdr:col>5</xdr:col>
                    <xdr:colOff>800100</xdr:colOff>
                    <xdr:row>17</xdr:row>
                    <xdr:rowOff>0</xdr:rowOff>
                  </to>
                </anchor>
              </controlPr>
            </control>
          </mc:Choice>
        </mc:AlternateContent>
        <mc:AlternateContent xmlns:mc="http://schemas.openxmlformats.org/markup-compatibility/2006">
          <mc:Choice Requires="x14">
            <control shapeId="28682" r:id="rId13" name="Option Button 10">
              <controlPr defaultSize="0" autoFill="0" autoLine="0" autoPict="0">
                <anchor moveWithCells="1" sizeWithCells="1">
                  <from>
                    <xdr:col>5</xdr:col>
                    <xdr:colOff>19050</xdr:colOff>
                    <xdr:row>16</xdr:row>
                    <xdr:rowOff>200025</xdr:rowOff>
                  </from>
                  <to>
                    <xdr:col>5</xdr:col>
                    <xdr:colOff>609600</xdr:colOff>
                    <xdr:row>16</xdr:row>
                    <xdr:rowOff>428625</xdr:rowOff>
                  </to>
                </anchor>
              </controlPr>
            </control>
          </mc:Choice>
        </mc:AlternateContent>
        <mc:AlternateContent xmlns:mc="http://schemas.openxmlformats.org/markup-compatibility/2006">
          <mc:Choice Requires="x14">
            <control shapeId="28683" r:id="rId14" name="Option Button 11">
              <controlPr defaultSize="0" autoFill="0" autoLine="0" autoPict="0">
                <anchor moveWithCells="1" sizeWithCells="1">
                  <from>
                    <xdr:col>1</xdr:col>
                    <xdr:colOff>504825</xdr:colOff>
                    <xdr:row>16</xdr:row>
                    <xdr:rowOff>200025</xdr:rowOff>
                  </from>
                  <to>
                    <xdr:col>1</xdr:col>
                    <xdr:colOff>904875</xdr:colOff>
                    <xdr:row>16</xdr:row>
                    <xdr:rowOff>428625</xdr:rowOff>
                  </to>
                </anchor>
              </controlPr>
            </control>
          </mc:Choice>
        </mc:AlternateContent>
        <mc:AlternateContent xmlns:mc="http://schemas.openxmlformats.org/markup-compatibility/2006">
          <mc:Choice Requires="x14">
            <control shapeId="28684" r:id="rId15" name="Option Button 12">
              <controlPr defaultSize="0" autoFill="0" autoLine="0" autoPict="0">
                <anchor moveWithCells="1" sizeWithCells="1">
                  <from>
                    <xdr:col>1</xdr:col>
                    <xdr:colOff>57150</xdr:colOff>
                    <xdr:row>16</xdr:row>
                    <xdr:rowOff>200025</xdr:rowOff>
                  </from>
                  <to>
                    <xdr:col>1</xdr:col>
                    <xdr:colOff>466725</xdr:colOff>
                    <xdr:row>16</xdr:row>
                    <xdr:rowOff>428625</xdr:rowOff>
                  </to>
                </anchor>
              </controlPr>
            </control>
          </mc:Choice>
        </mc:AlternateContent>
        <mc:AlternateContent xmlns:mc="http://schemas.openxmlformats.org/markup-compatibility/2006">
          <mc:Choice Requires="x14">
            <control shapeId="28685" r:id="rId16" name="Group Box 13">
              <controlPr defaultSize="0" autoFill="0" autoPict="0">
                <anchor moveWithCells="1" sizeWithCells="1">
                  <from>
                    <xdr:col>1</xdr:col>
                    <xdr:colOff>0</xdr:colOff>
                    <xdr:row>17</xdr:row>
                    <xdr:rowOff>0</xdr:rowOff>
                  </from>
                  <to>
                    <xdr:col>5</xdr:col>
                    <xdr:colOff>800100</xdr:colOff>
                    <xdr:row>18</xdr:row>
                    <xdr:rowOff>0</xdr:rowOff>
                  </to>
                </anchor>
              </controlPr>
            </control>
          </mc:Choice>
        </mc:AlternateContent>
        <mc:AlternateContent xmlns:mc="http://schemas.openxmlformats.org/markup-compatibility/2006">
          <mc:Choice Requires="x14">
            <control shapeId="28686" r:id="rId17" name="Option Button 14">
              <controlPr defaultSize="0" autoFill="0" autoLine="0" autoPict="0">
                <anchor moveWithCells="1" sizeWithCells="1">
                  <from>
                    <xdr:col>5</xdr:col>
                    <xdr:colOff>19050</xdr:colOff>
                    <xdr:row>17</xdr:row>
                    <xdr:rowOff>200025</xdr:rowOff>
                  </from>
                  <to>
                    <xdr:col>5</xdr:col>
                    <xdr:colOff>609600</xdr:colOff>
                    <xdr:row>17</xdr:row>
                    <xdr:rowOff>428625</xdr:rowOff>
                  </to>
                </anchor>
              </controlPr>
            </control>
          </mc:Choice>
        </mc:AlternateContent>
        <mc:AlternateContent xmlns:mc="http://schemas.openxmlformats.org/markup-compatibility/2006">
          <mc:Choice Requires="x14">
            <control shapeId="28687" r:id="rId18" name="Option Button 15">
              <controlPr defaultSize="0" autoFill="0" autoLine="0" autoPict="0">
                <anchor moveWithCells="1" sizeWithCells="1">
                  <from>
                    <xdr:col>1</xdr:col>
                    <xdr:colOff>504825</xdr:colOff>
                    <xdr:row>17</xdr:row>
                    <xdr:rowOff>200025</xdr:rowOff>
                  </from>
                  <to>
                    <xdr:col>1</xdr:col>
                    <xdr:colOff>904875</xdr:colOff>
                    <xdr:row>17</xdr:row>
                    <xdr:rowOff>428625</xdr:rowOff>
                  </to>
                </anchor>
              </controlPr>
            </control>
          </mc:Choice>
        </mc:AlternateContent>
        <mc:AlternateContent xmlns:mc="http://schemas.openxmlformats.org/markup-compatibility/2006">
          <mc:Choice Requires="x14">
            <control shapeId="28688" r:id="rId19" name="Option Button 16">
              <controlPr defaultSize="0" autoFill="0" autoLine="0" autoPict="0">
                <anchor moveWithCells="1" sizeWithCells="1">
                  <from>
                    <xdr:col>1</xdr:col>
                    <xdr:colOff>57150</xdr:colOff>
                    <xdr:row>17</xdr:row>
                    <xdr:rowOff>200025</xdr:rowOff>
                  </from>
                  <to>
                    <xdr:col>1</xdr:col>
                    <xdr:colOff>466725</xdr:colOff>
                    <xdr:row>17</xdr:row>
                    <xdr:rowOff>428625</xdr:rowOff>
                  </to>
                </anchor>
              </controlPr>
            </control>
          </mc:Choice>
        </mc:AlternateContent>
        <mc:AlternateContent xmlns:mc="http://schemas.openxmlformats.org/markup-compatibility/2006">
          <mc:Choice Requires="x14">
            <control shapeId="28689" r:id="rId20" name="Group Box 17">
              <controlPr defaultSize="0" autoFill="0" autoPict="0">
                <anchor moveWithCells="1" sizeWithCells="1">
                  <from>
                    <xdr:col>1</xdr:col>
                    <xdr:colOff>0</xdr:colOff>
                    <xdr:row>21</xdr:row>
                    <xdr:rowOff>0</xdr:rowOff>
                  </from>
                  <to>
                    <xdr:col>5</xdr:col>
                    <xdr:colOff>800100</xdr:colOff>
                    <xdr:row>22</xdr:row>
                    <xdr:rowOff>0</xdr:rowOff>
                  </to>
                </anchor>
              </controlPr>
            </control>
          </mc:Choice>
        </mc:AlternateContent>
        <mc:AlternateContent xmlns:mc="http://schemas.openxmlformats.org/markup-compatibility/2006">
          <mc:Choice Requires="x14">
            <control shapeId="28690" r:id="rId21" name="Option Button 18">
              <controlPr defaultSize="0" autoFill="0" autoLine="0" autoPict="0">
                <anchor moveWithCells="1" sizeWithCells="1">
                  <from>
                    <xdr:col>5</xdr:col>
                    <xdr:colOff>19050</xdr:colOff>
                    <xdr:row>21</xdr:row>
                    <xdr:rowOff>200025</xdr:rowOff>
                  </from>
                  <to>
                    <xdr:col>5</xdr:col>
                    <xdr:colOff>609600</xdr:colOff>
                    <xdr:row>21</xdr:row>
                    <xdr:rowOff>428625</xdr:rowOff>
                  </to>
                </anchor>
              </controlPr>
            </control>
          </mc:Choice>
        </mc:AlternateContent>
        <mc:AlternateContent xmlns:mc="http://schemas.openxmlformats.org/markup-compatibility/2006">
          <mc:Choice Requires="x14">
            <control shapeId="28691" r:id="rId22" name="Option Button 19">
              <controlPr defaultSize="0" autoFill="0" autoLine="0" autoPict="0">
                <anchor moveWithCells="1" sizeWithCells="1">
                  <from>
                    <xdr:col>1</xdr:col>
                    <xdr:colOff>504825</xdr:colOff>
                    <xdr:row>21</xdr:row>
                    <xdr:rowOff>200025</xdr:rowOff>
                  </from>
                  <to>
                    <xdr:col>1</xdr:col>
                    <xdr:colOff>904875</xdr:colOff>
                    <xdr:row>21</xdr:row>
                    <xdr:rowOff>428625</xdr:rowOff>
                  </to>
                </anchor>
              </controlPr>
            </control>
          </mc:Choice>
        </mc:AlternateContent>
        <mc:AlternateContent xmlns:mc="http://schemas.openxmlformats.org/markup-compatibility/2006">
          <mc:Choice Requires="x14">
            <control shapeId="28692" r:id="rId23" name="Option Button 20">
              <controlPr defaultSize="0" autoFill="0" autoLine="0" autoPict="0">
                <anchor moveWithCells="1" sizeWithCells="1">
                  <from>
                    <xdr:col>1</xdr:col>
                    <xdr:colOff>57150</xdr:colOff>
                    <xdr:row>21</xdr:row>
                    <xdr:rowOff>200025</xdr:rowOff>
                  </from>
                  <to>
                    <xdr:col>1</xdr:col>
                    <xdr:colOff>466725</xdr:colOff>
                    <xdr:row>21</xdr:row>
                    <xdr:rowOff>428625</xdr:rowOff>
                  </to>
                </anchor>
              </controlPr>
            </control>
          </mc:Choice>
        </mc:AlternateContent>
        <mc:AlternateContent xmlns:mc="http://schemas.openxmlformats.org/markup-compatibility/2006">
          <mc:Choice Requires="x14">
            <control shapeId="28693" r:id="rId24" name="Group Box 21">
              <controlPr defaultSize="0" autoFill="0" autoPict="0">
                <anchor moveWithCells="1" sizeWithCells="1">
                  <from>
                    <xdr:col>1</xdr:col>
                    <xdr:colOff>0</xdr:colOff>
                    <xdr:row>22</xdr:row>
                    <xdr:rowOff>0</xdr:rowOff>
                  </from>
                  <to>
                    <xdr:col>5</xdr:col>
                    <xdr:colOff>800100</xdr:colOff>
                    <xdr:row>23</xdr:row>
                    <xdr:rowOff>0</xdr:rowOff>
                  </to>
                </anchor>
              </controlPr>
            </control>
          </mc:Choice>
        </mc:AlternateContent>
        <mc:AlternateContent xmlns:mc="http://schemas.openxmlformats.org/markup-compatibility/2006">
          <mc:Choice Requires="x14">
            <control shapeId="28694" r:id="rId25" name="Option Button 22">
              <controlPr defaultSize="0" autoFill="0" autoLine="0" autoPict="0">
                <anchor moveWithCells="1" sizeWithCells="1">
                  <from>
                    <xdr:col>5</xdr:col>
                    <xdr:colOff>19050</xdr:colOff>
                    <xdr:row>22</xdr:row>
                    <xdr:rowOff>200025</xdr:rowOff>
                  </from>
                  <to>
                    <xdr:col>5</xdr:col>
                    <xdr:colOff>609600</xdr:colOff>
                    <xdr:row>22</xdr:row>
                    <xdr:rowOff>428625</xdr:rowOff>
                  </to>
                </anchor>
              </controlPr>
            </control>
          </mc:Choice>
        </mc:AlternateContent>
        <mc:AlternateContent xmlns:mc="http://schemas.openxmlformats.org/markup-compatibility/2006">
          <mc:Choice Requires="x14">
            <control shapeId="28695" r:id="rId26" name="Option Button 23">
              <controlPr defaultSize="0" autoFill="0" autoLine="0" autoPict="0">
                <anchor moveWithCells="1" sizeWithCells="1">
                  <from>
                    <xdr:col>1</xdr:col>
                    <xdr:colOff>504825</xdr:colOff>
                    <xdr:row>22</xdr:row>
                    <xdr:rowOff>200025</xdr:rowOff>
                  </from>
                  <to>
                    <xdr:col>1</xdr:col>
                    <xdr:colOff>904875</xdr:colOff>
                    <xdr:row>22</xdr:row>
                    <xdr:rowOff>428625</xdr:rowOff>
                  </to>
                </anchor>
              </controlPr>
            </control>
          </mc:Choice>
        </mc:AlternateContent>
        <mc:AlternateContent xmlns:mc="http://schemas.openxmlformats.org/markup-compatibility/2006">
          <mc:Choice Requires="x14">
            <control shapeId="28696" r:id="rId27" name="Option Button 24">
              <controlPr defaultSize="0" autoFill="0" autoLine="0" autoPict="0">
                <anchor moveWithCells="1" sizeWithCells="1">
                  <from>
                    <xdr:col>1</xdr:col>
                    <xdr:colOff>57150</xdr:colOff>
                    <xdr:row>22</xdr:row>
                    <xdr:rowOff>200025</xdr:rowOff>
                  </from>
                  <to>
                    <xdr:col>1</xdr:col>
                    <xdr:colOff>466725</xdr:colOff>
                    <xdr:row>22</xdr:row>
                    <xdr:rowOff>428625</xdr:rowOff>
                  </to>
                </anchor>
              </controlPr>
            </control>
          </mc:Choice>
        </mc:AlternateContent>
        <mc:AlternateContent xmlns:mc="http://schemas.openxmlformats.org/markup-compatibility/2006">
          <mc:Choice Requires="x14">
            <control shapeId="28697" r:id="rId28" name="Group Box 25">
              <controlPr defaultSize="0" autoFill="0" autoPict="0">
                <anchor moveWithCells="1" sizeWithCells="1">
                  <from>
                    <xdr:col>1</xdr:col>
                    <xdr:colOff>0</xdr:colOff>
                    <xdr:row>23</xdr:row>
                    <xdr:rowOff>0</xdr:rowOff>
                  </from>
                  <to>
                    <xdr:col>5</xdr:col>
                    <xdr:colOff>800100</xdr:colOff>
                    <xdr:row>24</xdr:row>
                    <xdr:rowOff>0</xdr:rowOff>
                  </to>
                </anchor>
              </controlPr>
            </control>
          </mc:Choice>
        </mc:AlternateContent>
        <mc:AlternateContent xmlns:mc="http://schemas.openxmlformats.org/markup-compatibility/2006">
          <mc:Choice Requires="x14">
            <control shapeId="28698" r:id="rId29" name="Option Button 26">
              <controlPr defaultSize="0" autoFill="0" autoLine="0" autoPict="0">
                <anchor moveWithCells="1" sizeWithCells="1">
                  <from>
                    <xdr:col>5</xdr:col>
                    <xdr:colOff>19050</xdr:colOff>
                    <xdr:row>23</xdr:row>
                    <xdr:rowOff>200025</xdr:rowOff>
                  </from>
                  <to>
                    <xdr:col>5</xdr:col>
                    <xdr:colOff>609600</xdr:colOff>
                    <xdr:row>23</xdr:row>
                    <xdr:rowOff>428625</xdr:rowOff>
                  </to>
                </anchor>
              </controlPr>
            </control>
          </mc:Choice>
        </mc:AlternateContent>
        <mc:AlternateContent xmlns:mc="http://schemas.openxmlformats.org/markup-compatibility/2006">
          <mc:Choice Requires="x14">
            <control shapeId="28699" r:id="rId30" name="Option Button 27">
              <controlPr defaultSize="0" autoFill="0" autoLine="0" autoPict="0">
                <anchor moveWithCells="1" sizeWithCells="1">
                  <from>
                    <xdr:col>1</xdr:col>
                    <xdr:colOff>504825</xdr:colOff>
                    <xdr:row>23</xdr:row>
                    <xdr:rowOff>200025</xdr:rowOff>
                  </from>
                  <to>
                    <xdr:col>1</xdr:col>
                    <xdr:colOff>904875</xdr:colOff>
                    <xdr:row>23</xdr:row>
                    <xdr:rowOff>428625</xdr:rowOff>
                  </to>
                </anchor>
              </controlPr>
            </control>
          </mc:Choice>
        </mc:AlternateContent>
        <mc:AlternateContent xmlns:mc="http://schemas.openxmlformats.org/markup-compatibility/2006">
          <mc:Choice Requires="x14">
            <control shapeId="28700" r:id="rId31" name="Option Button 28">
              <controlPr defaultSize="0" autoFill="0" autoLine="0" autoPict="0">
                <anchor moveWithCells="1" sizeWithCells="1">
                  <from>
                    <xdr:col>1</xdr:col>
                    <xdr:colOff>57150</xdr:colOff>
                    <xdr:row>23</xdr:row>
                    <xdr:rowOff>200025</xdr:rowOff>
                  </from>
                  <to>
                    <xdr:col>1</xdr:col>
                    <xdr:colOff>466725</xdr:colOff>
                    <xdr:row>23</xdr:row>
                    <xdr:rowOff>428625</xdr:rowOff>
                  </to>
                </anchor>
              </controlPr>
            </control>
          </mc:Choice>
        </mc:AlternateContent>
        <mc:AlternateContent xmlns:mc="http://schemas.openxmlformats.org/markup-compatibility/2006">
          <mc:Choice Requires="x14">
            <control shapeId="28701" r:id="rId32" name="Group Box 29">
              <controlPr defaultSize="0" autoFill="0" autoPict="0">
                <anchor moveWithCells="1" sizeWithCells="1">
                  <from>
                    <xdr:col>1</xdr:col>
                    <xdr:colOff>0</xdr:colOff>
                    <xdr:row>38</xdr:row>
                    <xdr:rowOff>0</xdr:rowOff>
                  </from>
                  <to>
                    <xdr:col>5</xdr:col>
                    <xdr:colOff>800100</xdr:colOff>
                    <xdr:row>39</xdr:row>
                    <xdr:rowOff>0</xdr:rowOff>
                  </to>
                </anchor>
              </controlPr>
            </control>
          </mc:Choice>
        </mc:AlternateContent>
        <mc:AlternateContent xmlns:mc="http://schemas.openxmlformats.org/markup-compatibility/2006">
          <mc:Choice Requires="x14">
            <control shapeId="28702" r:id="rId33" name="Option Button 30">
              <controlPr defaultSize="0" autoFill="0" autoLine="0" autoPict="0">
                <anchor moveWithCells="1" sizeWithCells="1">
                  <from>
                    <xdr:col>5</xdr:col>
                    <xdr:colOff>19050</xdr:colOff>
                    <xdr:row>38</xdr:row>
                    <xdr:rowOff>200025</xdr:rowOff>
                  </from>
                  <to>
                    <xdr:col>5</xdr:col>
                    <xdr:colOff>609600</xdr:colOff>
                    <xdr:row>38</xdr:row>
                    <xdr:rowOff>428625</xdr:rowOff>
                  </to>
                </anchor>
              </controlPr>
            </control>
          </mc:Choice>
        </mc:AlternateContent>
        <mc:AlternateContent xmlns:mc="http://schemas.openxmlformats.org/markup-compatibility/2006">
          <mc:Choice Requires="x14">
            <control shapeId="28703" r:id="rId34" name="Option Button 31">
              <controlPr defaultSize="0" autoFill="0" autoLine="0" autoPict="0">
                <anchor moveWithCells="1" sizeWithCells="1">
                  <from>
                    <xdr:col>1</xdr:col>
                    <xdr:colOff>504825</xdr:colOff>
                    <xdr:row>38</xdr:row>
                    <xdr:rowOff>200025</xdr:rowOff>
                  </from>
                  <to>
                    <xdr:col>1</xdr:col>
                    <xdr:colOff>904875</xdr:colOff>
                    <xdr:row>38</xdr:row>
                    <xdr:rowOff>428625</xdr:rowOff>
                  </to>
                </anchor>
              </controlPr>
            </control>
          </mc:Choice>
        </mc:AlternateContent>
        <mc:AlternateContent xmlns:mc="http://schemas.openxmlformats.org/markup-compatibility/2006">
          <mc:Choice Requires="x14">
            <control shapeId="28704" r:id="rId35" name="Option Button 32">
              <controlPr defaultSize="0" autoFill="0" autoLine="0" autoPict="0">
                <anchor moveWithCells="1" sizeWithCells="1">
                  <from>
                    <xdr:col>1</xdr:col>
                    <xdr:colOff>57150</xdr:colOff>
                    <xdr:row>38</xdr:row>
                    <xdr:rowOff>200025</xdr:rowOff>
                  </from>
                  <to>
                    <xdr:col>1</xdr:col>
                    <xdr:colOff>466725</xdr:colOff>
                    <xdr:row>38</xdr:row>
                    <xdr:rowOff>428625</xdr:rowOff>
                  </to>
                </anchor>
              </controlPr>
            </control>
          </mc:Choice>
        </mc:AlternateContent>
        <mc:AlternateContent xmlns:mc="http://schemas.openxmlformats.org/markup-compatibility/2006">
          <mc:Choice Requires="x14">
            <control shapeId="28705" r:id="rId36" name="Group Box 33">
              <controlPr defaultSize="0" autoFill="0" autoPict="0">
                <anchor moveWithCells="1" sizeWithCells="1">
                  <from>
                    <xdr:col>1</xdr:col>
                    <xdr:colOff>0</xdr:colOff>
                    <xdr:row>39</xdr:row>
                    <xdr:rowOff>0</xdr:rowOff>
                  </from>
                  <to>
                    <xdr:col>5</xdr:col>
                    <xdr:colOff>800100</xdr:colOff>
                    <xdr:row>40</xdr:row>
                    <xdr:rowOff>0</xdr:rowOff>
                  </to>
                </anchor>
              </controlPr>
            </control>
          </mc:Choice>
        </mc:AlternateContent>
        <mc:AlternateContent xmlns:mc="http://schemas.openxmlformats.org/markup-compatibility/2006">
          <mc:Choice Requires="x14">
            <control shapeId="28706" r:id="rId37" name="Option Button 34">
              <controlPr defaultSize="0" autoFill="0" autoLine="0" autoPict="0">
                <anchor moveWithCells="1" sizeWithCells="1">
                  <from>
                    <xdr:col>5</xdr:col>
                    <xdr:colOff>19050</xdr:colOff>
                    <xdr:row>39</xdr:row>
                    <xdr:rowOff>200025</xdr:rowOff>
                  </from>
                  <to>
                    <xdr:col>5</xdr:col>
                    <xdr:colOff>609600</xdr:colOff>
                    <xdr:row>39</xdr:row>
                    <xdr:rowOff>428625</xdr:rowOff>
                  </to>
                </anchor>
              </controlPr>
            </control>
          </mc:Choice>
        </mc:AlternateContent>
        <mc:AlternateContent xmlns:mc="http://schemas.openxmlformats.org/markup-compatibility/2006">
          <mc:Choice Requires="x14">
            <control shapeId="28707" r:id="rId38" name="Option Button 35">
              <controlPr defaultSize="0" autoFill="0" autoLine="0" autoPict="0">
                <anchor moveWithCells="1" sizeWithCells="1">
                  <from>
                    <xdr:col>1</xdr:col>
                    <xdr:colOff>504825</xdr:colOff>
                    <xdr:row>39</xdr:row>
                    <xdr:rowOff>200025</xdr:rowOff>
                  </from>
                  <to>
                    <xdr:col>1</xdr:col>
                    <xdr:colOff>904875</xdr:colOff>
                    <xdr:row>39</xdr:row>
                    <xdr:rowOff>428625</xdr:rowOff>
                  </to>
                </anchor>
              </controlPr>
            </control>
          </mc:Choice>
        </mc:AlternateContent>
        <mc:AlternateContent xmlns:mc="http://schemas.openxmlformats.org/markup-compatibility/2006">
          <mc:Choice Requires="x14">
            <control shapeId="28708" r:id="rId39" name="Option Button 36">
              <controlPr defaultSize="0" autoFill="0" autoLine="0" autoPict="0">
                <anchor moveWithCells="1" sizeWithCells="1">
                  <from>
                    <xdr:col>1</xdr:col>
                    <xdr:colOff>57150</xdr:colOff>
                    <xdr:row>39</xdr:row>
                    <xdr:rowOff>200025</xdr:rowOff>
                  </from>
                  <to>
                    <xdr:col>1</xdr:col>
                    <xdr:colOff>466725</xdr:colOff>
                    <xdr:row>39</xdr:row>
                    <xdr:rowOff>428625</xdr:rowOff>
                  </to>
                </anchor>
              </controlPr>
            </control>
          </mc:Choice>
        </mc:AlternateContent>
        <mc:AlternateContent xmlns:mc="http://schemas.openxmlformats.org/markup-compatibility/2006">
          <mc:Choice Requires="x14">
            <control shapeId="28709" r:id="rId40" name="Group Box 37">
              <controlPr defaultSize="0" autoFill="0" autoPict="0">
                <anchor moveWithCells="1" sizeWithCells="1">
                  <from>
                    <xdr:col>1</xdr:col>
                    <xdr:colOff>0</xdr:colOff>
                    <xdr:row>40</xdr:row>
                    <xdr:rowOff>0</xdr:rowOff>
                  </from>
                  <to>
                    <xdr:col>5</xdr:col>
                    <xdr:colOff>800100</xdr:colOff>
                    <xdr:row>41</xdr:row>
                    <xdr:rowOff>0</xdr:rowOff>
                  </to>
                </anchor>
              </controlPr>
            </control>
          </mc:Choice>
        </mc:AlternateContent>
        <mc:AlternateContent xmlns:mc="http://schemas.openxmlformats.org/markup-compatibility/2006">
          <mc:Choice Requires="x14">
            <control shapeId="28710" r:id="rId41" name="Option Button 38">
              <controlPr defaultSize="0" autoFill="0" autoLine="0" autoPict="0">
                <anchor moveWithCells="1" sizeWithCells="1">
                  <from>
                    <xdr:col>5</xdr:col>
                    <xdr:colOff>19050</xdr:colOff>
                    <xdr:row>40</xdr:row>
                    <xdr:rowOff>200025</xdr:rowOff>
                  </from>
                  <to>
                    <xdr:col>5</xdr:col>
                    <xdr:colOff>609600</xdr:colOff>
                    <xdr:row>40</xdr:row>
                    <xdr:rowOff>428625</xdr:rowOff>
                  </to>
                </anchor>
              </controlPr>
            </control>
          </mc:Choice>
        </mc:AlternateContent>
        <mc:AlternateContent xmlns:mc="http://schemas.openxmlformats.org/markup-compatibility/2006">
          <mc:Choice Requires="x14">
            <control shapeId="28711" r:id="rId42" name="Option Button 39">
              <controlPr defaultSize="0" autoFill="0" autoLine="0" autoPict="0">
                <anchor moveWithCells="1" sizeWithCells="1">
                  <from>
                    <xdr:col>1</xdr:col>
                    <xdr:colOff>504825</xdr:colOff>
                    <xdr:row>40</xdr:row>
                    <xdr:rowOff>200025</xdr:rowOff>
                  </from>
                  <to>
                    <xdr:col>1</xdr:col>
                    <xdr:colOff>904875</xdr:colOff>
                    <xdr:row>40</xdr:row>
                    <xdr:rowOff>428625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1</xdr:col>
                    <xdr:colOff>57150</xdr:colOff>
                    <xdr:row>40</xdr:row>
                    <xdr:rowOff>200025</xdr:rowOff>
                  </from>
                  <to>
                    <xdr:col>1</xdr:col>
                    <xdr:colOff>466725</xdr:colOff>
                    <xdr:row>40</xdr:row>
                    <xdr:rowOff>428625</xdr:rowOff>
                  </to>
                </anchor>
              </controlPr>
            </control>
          </mc:Choice>
        </mc:AlternateContent>
        <mc:AlternateContent xmlns:mc="http://schemas.openxmlformats.org/markup-compatibility/2006">
          <mc:Choice Requires="x14">
            <control shapeId="28713" r:id="rId44" name="Group Box 41">
              <controlPr defaultSize="0" autoFill="0" autoPict="0">
                <anchor moveWithCells="1" sizeWithCells="1">
                  <from>
                    <xdr:col>1</xdr:col>
                    <xdr:colOff>0</xdr:colOff>
                    <xdr:row>41</xdr:row>
                    <xdr:rowOff>0</xdr:rowOff>
                  </from>
                  <to>
                    <xdr:col>5</xdr:col>
                    <xdr:colOff>800100</xdr:colOff>
                    <xdr:row>42</xdr:row>
                    <xdr:rowOff>0</xdr:rowOff>
                  </to>
                </anchor>
              </controlPr>
            </control>
          </mc:Choice>
        </mc:AlternateContent>
        <mc:AlternateContent xmlns:mc="http://schemas.openxmlformats.org/markup-compatibility/2006">
          <mc:Choice Requires="x14">
            <control shapeId="28714" r:id="rId45" name="Option Button 42">
              <controlPr defaultSize="0" autoFill="0" autoLine="0" autoPict="0">
                <anchor moveWithCells="1" sizeWithCells="1">
                  <from>
                    <xdr:col>5</xdr:col>
                    <xdr:colOff>19050</xdr:colOff>
                    <xdr:row>41</xdr:row>
                    <xdr:rowOff>200025</xdr:rowOff>
                  </from>
                  <to>
                    <xdr:col>5</xdr:col>
                    <xdr:colOff>609600</xdr:colOff>
                    <xdr:row>41</xdr:row>
                    <xdr:rowOff>428625</xdr:rowOff>
                  </to>
                </anchor>
              </controlPr>
            </control>
          </mc:Choice>
        </mc:AlternateContent>
        <mc:AlternateContent xmlns:mc="http://schemas.openxmlformats.org/markup-compatibility/2006">
          <mc:Choice Requires="x14">
            <control shapeId="28715" r:id="rId46" name="Option Button 43">
              <controlPr defaultSize="0" autoFill="0" autoLine="0" autoPict="0">
                <anchor moveWithCells="1" sizeWithCells="1">
                  <from>
                    <xdr:col>1</xdr:col>
                    <xdr:colOff>504825</xdr:colOff>
                    <xdr:row>41</xdr:row>
                    <xdr:rowOff>200025</xdr:rowOff>
                  </from>
                  <to>
                    <xdr:col>1</xdr:col>
                    <xdr:colOff>904875</xdr:colOff>
                    <xdr:row>41</xdr:row>
                    <xdr:rowOff>428625</xdr:rowOff>
                  </to>
                </anchor>
              </controlPr>
            </control>
          </mc:Choice>
        </mc:AlternateContent>
        <mc:AlternateContent xmlns:mc="http://schemas.openxmlformats.org/markup-compatibility/2006">
          <mc:Choice Requires="x14">
            <control shapeId="28716" r:id="rId47" name="Option Button 44">
              <controlPr defaultSize="0" autoFill="0" autoLine="0" autoPict="0">
                <anchor moveWithCells="1" sizeWithCells="1">
                  <from>
                    <xdr:col>1</xdr:col>
                    <xdr:colOff>57150</xdr:colOff>
                    <xdr:row>41</xdr:row>
                    <xdr:rowOff>200025</xdr:rowOff>
                  </from>
                  <to>
                    <xdr:col>1</xdr:col>
                    <xdr:colOff>466725</xdr:colOff>
                    <xdr:row>41</xdr:row>
                    <xdr:rowOff>428625</xdr:rowOff>
                  </to>
                </anchor>
              </controlPr>
            </control>
          </mc:Choice>
        </mc:AlternateContent>
        <mc:AlternateContent xmlns:mc="http://schemas.openxmlformats.org/markup-compatibility/2006">
          <mc:Choice Requires="x14">
            <control shapeId="28717" r:id="rId48" name="Group Box 45">
              <controlPr defaultSize="0" autoFill="0" autoPict="0">
                <anchor moveWithCells="1" sizeWithCells="1">
                  <from>
                    <xdr:col>1</xdr:col>
                    <xdr:colOff>0</xdr:colOff>
                    <xdr:row>42</xdr:row>
                    <xdr:rowOff>0</xdr:rowOff>
                  </from>
                  <to>
                    <xdr:col>5</xdr:col>
                    <xdr:colOff>800100</xdr:colOff>
                    <xdr:row>43</xdr:row>
                    <xdr:rowOff>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5</xdr:col>
                    <xdr:colOff>19050</xdr:colOff>
                    <xdr:row>42</xdr:row>
                    <xdr:rowOff>200025</xdr:rowOff>
                  </from>
                  <to>
                    <xdr:col>5</xdr:col>
                    <xdr:colOff>609600</xdr:colOff>
                    <xdr:row>42</xdr:row>
                    <xdr:rowOff>428625</xdr:rowOff>
                  </to>
                </anchor>
              </controlPr>
            </control>
          </mc:Choice>
        </mc:AlternateContent>
        <mc:AlternateContent xmlns:mc="http://schemas.openxmlformats.org/markup-compatibility/2006">
          <mc:Choice Requires="x14">
            <control shapeId="28719" r:id="rId50" name="Option Button 47">
              <controlPr defaultSize="0" autoFill="0" autoLine="0" autoPict="0">
                <anchor moveWithCells="1" sizeWithCells="1">
                  <from>
                    <xdr:col>1</xdr:col>
                    <xdr:colOff>504825</xdr:colOff>
                    <xdr:row>42</xdr:row>
                    <xdr:rowOff>200025</xdr:rowOff>
                  </from>
                  <to>
                    <xdr:col>1</xdr:col>
                    <xdr:colOff>904875</xdr:colOff>
                    <xdr:row>42</xdr:row>
                    <xdr:rowOff>428625</xdr:rowOff>
                  </to>
                </anchor>
              </controlPr>
            </control>
          </mc:Choice>
        </mc:AlternateContent>
        <mc:AlternateContent xmlns:mc="http://schemas.openxmlformats.org/markup-compatibility/2006">
          <mc:Choice Requires="x14">
            <control shapeId="28720" r:id="rId51" name="Option Button 48">
              <controlPr defaultSize="0" autoFill="0" autoLine="0" autoPict="0">
                <anchor moveWithCells="1" sizeWithCells="1">
                  <from>
                    <xdr:col>1</xdr:col>
                    <xdr:colOff>57150</xdr:colOff>
                    <xdr:row>42</xdr:row>
                    <xdr:rowOff>200025</xdr:rowOff>
                  </from>
                  <to>
                    <xdr:col>1</xdr:col>
                    <xdr:colOff>466725</xdr:colOff>
                    <xdr:row>42</xdr:row>
                    <xdr:rowOff>428625</xdr:rowOff>
                  </to>
                </anchor>
              </controlPr>
            </control>
          </mc:Choice>
        </mc:AlternateContent>
        <mc:AlternateContent xmlns:mc="http://schemas.openxmlformats.org/markup-compatibility/2006">
          <mc:Choice Requires="x14">
            <control shapeId="28721" r:id="rId52" name="Group Box 49">
              <controlPr defaultSize="0" autoFill="0" autoPict="0">
                <anchor moveWithCells="1" sizeWithCells="1">
                  <from>
                    <xdr:col>1</xdr:col>
                    <xdr:colOff>0</xdr:colOff>
                    <xdr:row>43</xdr:row>
                    <xdr:rowOff>0</xdr:rowOff>
                  </from>
                  <to>
                    <xdr:col>5</xdr:col>
                    <xdr:colOff>800100</xdr:colOff>
                    <xdr:row>44</xdr:row>
                    <xdr:rowOff>0</xdr:rowOff>
                  </to>
                </anchor>
              </controlPr>
            </control>
          </mc:Choice>
        </mc:AlternateContent>
        <mc:AlternateContent xmlns:mc="http://schemas.openxmlformats.org/markup-compatibility/2006">
          <mc:Choice Requires="x14">
            <control shapeId="28722" r:id="rId53" name="Option Button 50">
              <controlPr defaultSize="0" autoFill="0" autoLine="0" autoPict="0">
                <anchor moveWithCells="1" sizeWithCells="1">
                  <from>
                    <xdr:col>5</xdr:col>
                    <xdr:colOff>19050</xdr:colOff>
                    <xdr:row>43</xdr:row>
                    <xdr:rowOff>200025</xdr:rowOff>
                  </from>
                  <to>
                    <xdr:col>5</xdr:col>
                    <xdr:colOff>609600</xdr:colOff>
                    <xdr:row>43</xdr:row>
                    <xdr:rowOff>428625</xdr:rowOff>
                  </to>
                </anchor>
              </controlPr>
            </control>
          </mc:Choice>
        </mc:AlternateContent>
        <mc:AlternateContent xmlns:mc="http://schemas.openxmlformats.org/markup-compatibility/2006">
          <mc:Choice Requires="x14">
            <control shapeId="28723" r:id="rId54" name="Option Button 51">
              <controlPr defaultSize="0" autoFill="0" autoLine="0" autoPict="0">
                <anchor moveWithCells="1" sizeWithCells="1">
                  <from>
                    <xdr:col>1</xdr:col>
                    <xdr:colOff>504825</xdr:colOff>
                    <xdr:row>43</xdr:row>
                    <xdr:rowOff>200025</xdr:rowOff>
                  </from>
                  <to>
                    <xdr:col>1</xdr:col>
                    <xdr:colOff>904875</xdr:colOff>
                    <xdr:row>43</xdr:row>
                    <xdr:rowOff>428625</xdr:rowOff>
                  </to>
                </anchor>
              </controlPr>
            </control>
          </mc:Choice>
        </mc:AlternateContent>
        <mc:AlternateContent xmlns:mc="http://schemas.openxmlformats.org/markup-compatibility/2006">
          <mc:Choice Requires="x14">
            <control shapeId="28724" r:id="rId55" name="Option Button 52">
              <controlPr defaultSize="0" autoFill="0" autoLine="0" autoPict="0">
                <anchor moveWithCells="1" sizeWithCells="1">
                  <from>
                    <xdr:col>1</xdr:col>
                    <xdr:colOff>57150</xdr:colOff>
                    <xdr:row>43</xdr:row>
                    <xdr:rowOff>200025</xdr:rowOff>
                  </from>
                  <to>
                    <xdr:col>1</xdr:col>
                    <xdr:colOff>466725</xdr:colOff>
                    <xdr:row>43</xdr:row>
                    <xdr:rowOff>428625</xdr:rowOff>
                  </to>
                </anchor>
              </controlPr>
            </control>
          </mc:Choice>
        </mc:AlternateContent>
        <mc:AlternateContent xmlns:mc="http://schemas.openxmlformats.org/markup-compatibility/2006">
          <mc:Choice Requires="x14">
            <control shapeId="28725"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8726" r:id="rId57" name="Option Button 54">
              <controlPr defaultSize="0" autoFill="0" autoLine="0" autoPict="0">
                <anchor moveWithCells="1" sizeWithCells="1">
                  <from>
                    <xdr:col>5</xdr:col>
                    <xdr:colOff>19050</xdr:colOff>
                    <xdr:row>49</xdr:row>
                    <xdr:rowOff>200025</xdr:rowOff>
                  </from>
                  <to>
                    <xdr:col>5</xdr:col>
                    <xdr:colOff>609600</xdr:colOff>
                    <xdr:row>49</xdr:row>
                    <xdr:rowOff>428625</xdr:rowOff>
                  </to>
                </anchor>
              </controlPr>
            </control>
          </mc:Choice>
        </mc:AlternateContent>
        <mc:AlternateContent xmlns:mc="http://schemas.openxmlformats.org/markup-compatibility/2006">
          <mc:Choice Requires="x14">
            <control shapeId="28727" r:id="rId58" name="Option Button 55">
              <controlPr defaultSize="0" autoFill="0" autoLine="0" autoPict="0">
                <anchor moveWithCells="1" sizeWithCells="1">
                  <from>
                    <xdr:col>1</xdr:col>
                    <xdr:colOff>504825</xdr:colOff>
                    <xdr:row>49</xdr:row>
                    <xdr:rowOff>200025</xdr:rowOff>
                  </from>
                  <to>
                    <xdr:col>1</xdr:col>
                    <xdr:colOff>904875</xdr:colOff>
                    <xdr:row>49</xdr:row>
                    <xdr:rowOff>428625</xdr:rowOff>
                  </to>
                </anchor>
              </controlPr>
            </control>
          </mc:Choice>
        </mc:AlternateContent>
        <mc:AlternateContent xmlns:mc="http://schemas.openxmlformats.org/markup-compatibility/2006">
          <mc:Choice Requires="x14">
            <control shapeId="28728" r:id="rId59" name="Option Button 56">
              <controlPr defaultSize="0" autoFill="0" autoLine="0" autoPict="0">
                <anchor moveWithCells="1" sizeWithCells="1">
                  <from>
                    <xdr:col>1</xdr:col>
                    <xdr:colOff>57150</xdr:colOff>
                    <xdr:row>49</xdr:row>
                    <xdr:rowOff>200025</xdr:rowOff>
                  </from>
                  <to>
                    <xdr:col>1</xdr:col>
                    <xdr:colOff>466725</xdr:colOff>
                    <xdr:row>49</xdr:row>
                    <xdr:rowOff>428625</xdr:rowOff>
                  </to>
                </anchor>
              </controlPr>
            </control>
          </mc:Choice>
        </mc:AlternateContent>
        <mc:AlternateContent xmlns:mc="http://schemas.openxmlformats.org/markup-compatibility/2006">
          <mc:Choice Requires="x14">
            <control shapeId="28729" r:id="rId60" name="Group Box 57">
              <controlPr defaultSize="0" autoFill="0" autoPict="0">
                <anchor moveWithCells="1" sizeWithCells="1">
                  <from>
                    <xdr:col>1</xdr:col>
                    <xdr:colOff>0</xdr:colOff>
                    <xdr:row>50</xdr:row>
                    <xdr:rowOff>0</xdr:rowOff>
                  </from>
                  <to>
                    <xdr:col>5</xdr:col>
                    <xdr:colOff>800100</xdr:colOff>
                    <xdr:row>51</xdr:row>
                    <xdr:rowOff>0</xdr:rowOff>
                  </to>
                </anchor>
              </controlPr>
            </control>
          </mc:Choice>
        </mc:AlternateContent>
        <mc:AlternateContent xmlns:mc="http://schemas.openxmlformats.org/markup-compatibility/2006">
          <mc:Choice Requires="x14">
            <control shapeId="28730" r:id="rId61" name="Option Button 58">
              <controlPr defaultSize="0" autoFill="0" autoLine="0" autoPict="0">
                <anchor moveWithCells="1" sizeWithCells="1">
                  <from>
                    <xdr:col>5</xdr:col>
                    <xdr:colOff>19050</xdr:colOff>
                    <xdr:row>50</xdr:row>
                    <xdr:rowOff>200025</xdr:rowOff>
                  </from>
                  <to>
                    <xdr:col>5</xdr:col>
                    <xdr:colOff>609600</xdr:colOff>
                    <xdr:row>50</xdr:row>
                    <xdr:rowOff>428625</xdr:rowOff>
                  </to>
                </anchor>
              </controlPr>
            </control>
          </mc:Choice>
        </mc:AlternateContent>
        <mc:AlternateContent xmlns:mc="http://schemas.openxmlformats.org/markup-compatibility/2006">
          <mc:Choice Requires="x14">
            <control shapeId="28731" r:id="rId62" name="Option Button 59">
              <controlPr defaultSize="0" autoFill="0" autoLine="0" autoPict="0">
                <anchor moveWithCells="1" sizeWithCells="1">
                  <from>
                    <xdr:col>1</xdr:col>
                    <xdr:colOff>504825</xdr:colOff>
                    <xdr:row>50</xdr:row>
                    <xdr:rowOff>200025</xdr:rowOff>
                  </from>
                  <to>
                    <xdr:col>1</xdr:col>
                    <xdr:colOff>904875</xdr:colOff>
                    <xdr:row>50</xdr:row>
                    <xdr:rowOff>428625</xdr:rowOff>
                  </to>
                </anchor>
              </controlPr>
            </control>
          </mc:Choice>
        </mc:AlternateContent>
        <mc:AlternateContent xmlns:mc="http://schemas.openxmlformats.org/markup-compatibility/2006">
          <mc:Choice Requires="x14">
            <control shapeId="28732" r:id="rId63" name="Option Button 60">
              <controlPr defaultSize="0" autoFill="0" autoLine="0" autoPict="0">
                <anchor moveWithCells="1" sizeWithCells="1">
                  <from>
                    <xdr:col>1</xdr:col>
                    <xdr:colOff>57150</xdr:colOff>
                    <xdr:row>50</xdr:row>
                    <xdr:rowOff>200025</xdr:rowOff>
                  </from>
                  <to>
                    <xdr:col>1</xdr:col>
                    <xdr:colOff>466725</xdr:colOff>
                    <xdr:row>50</xdr:row>
                    <xdr:rowOff>428625</xdr:rowOff>
                  </to>
                </anchor>
              </controlPr>
            </control>
          </mc:Choice>
        </mc:AlternateContent>
        <mc:AlternateContent xmlns:mc="http://schemas.openxmlformats.org/markup-compatibility/2006">
          <mc:Choice Requires="x14">
            <control shapeId="28733" r:id="rId64" name="Group Box 61">
              <controlPr defaultSize="0" autoFill="0" autoPict="0">
                <anchor moveWithCells="1" sizeWithCells="1">
                  <from>
                    <xdr:col>1</xdr:col>
                    <xdr:colOff>0</xdr:colOff>
                    <xdr:row>51</xdr:row>
                    <xdr:rowOff>0</xdr:rowOff>
                  </from>
                  <to>
                    <xdr:col>5</xdr:col>
                    <xdr:colOff>800100</xdr:colOff>
                    <xdr:row>52</xdr:row>
                    <xdr:rowOff>0</xdr:rowOff>
                  </to>
                </anchor>
              </controlPr>
            </control>
          </mc:Choice>
        </mc:AlternateContent>
        <mc:AlternateContent xmlns:mc="http://schemas.openxmlformats.org/markup-compatibility/2006">
          <mc:Choice Requires="x14">
            <control shapeId="28734" r:id="rId65" name="Option Button 62">
              <controlPr defaultSize="0" autoFill="0" autoLine="0" autoPict="0">
                <anchor moveWithCells="1" sizeWithCells="1">
                  <from>
                    <xdr:col>5</xdr:col>
                    <xdr:colOff>19050</xdr:colOff>
                    <xdr:row>51</xdr:row>
                    <xdr:rowOff>200025</xdr:rowOff>
                  </from>
                  <to>
                    <xdr:col>5</xdr:col>
                    <xdr:colOff>609600</xdr:colOff>
                    <xdr:row>51</xdr:row>
                    <xdr:rowOff>428625</xdr:rowOff>
                  </to>
                </anchor>
              </controlPr>
            </control>
          </mc:Choice>
        </mc:AlternateContent>
        <mc:AlternateContent xmlns:mc="http://schemas.openxmlformats.org/markup-compatibility/2006">
          <mc:Choice Requires="x14">
            <control shapeId="28735" r:id="rId66" name="Option Button 63">
              <controlPr defaultSize="0" autoFill="0" autoLine="0" autoPict="0">
                <anchor moveWithCells="1" sizeWithCells="1">
                  <from>
                    <xdr:col>1</xdr:col>
                    <xdr:colOff>504825</xdr:colOff>
                    <xdr:row>51</xdr:row>
                    <xdr:rowOff>200025</xdr:rowOff>
                  </from>
                  <to>
                    <xdr:col>1</xdr:col>
                    <xdr:colOff>904875</xdr:colOff>
                    <xdr:row>51</xdr:row>
                    <xdr:rowOff>428625</xdr:rowOff>
                  </to>
                </anchor>
              </controlPr>
            </control>
          </mc:Choice>
        </mc:AlternateContent>
        <mc:AlternateContent xmlns:mc="http://schemas.openxmlformats.org/markup-compatibility/2006">
          <mc:Choice Requires="x14">
            <control shapeId="28736" r:id="rId67" name="Option Button 64">
              <controlPr defaultSize="0" autoFill="0" autoLine="0" autoPict="0">
                <anchor moveWithCells="1" sizeWithCells="1">
                  <from>
                    <xdr:col>1</xdr:col>
                    <xdr:colOff>57150</xdr:colOff>
                    <xdr:row>51</xdr:row>
                    <xdr:rowOff>200025</xdr:rowOff>
                  </from>
                  <to>
                    <xdr:col>1</xdr:col>
                    <xdr:colOff>466725</xdr:colOff>
                    <xdr:row>51</xdr:row>
                    <xdr:rowOff>428625</xdr:rowOff>
                  </to>
                </anchor>
              </controlPr>
            </control>
          </mc:Choice>
        </mc:AlternateContent>
        <mc:AlternateContent xmlns:mc="http://schemas.openxmlformats.org/markup-compatibility/2006">
          <mc:Choice Requires="x14">
            <control shapeId="28737"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8738" r:id="rId69" name="Option Button 66">
              <controlPr defaultSize="0" autoFill="0" autoLine="0" autoPict="0">
                <anchor moveWithCells="1" sizeWithCells="1">
                  <from>
                    <xdr:col>5</xdr:col>
                    <xdr:colOff>19050</xdr:colOff>
                    <xdr:row>55</xdr:row>
                    <xdr:rowOff>200025</xdr:rowOff>
                  </from>
                  <to>
                    <xdr:col>5</xdr:col>
                    <xdr:colOff>609600</xdr:colOff>
                    <xdr:row>55</xdr:row>
                    <xdr:rowOff>428625</xdr:rowOff>
                  </to>
                </anchor>
              </controlPr>
            </control>
          </mc:Choice>
        </mc:AlternateContent>
        <mc:AlternateContent xmlns:mc="http://schemas.openxmlformats.org/markup-compatibility/2006">
          <mc:Choice Requires="x14">
            <control shapeId="28739" r:id="rId70" name="Option Button 67">
              <controlPr defaultSize="0" autoFill="0" autoLine="0" autoPict="0">
                <anchor moveWithCells="1" sizeWithCells="1">
                  <from>
                    <xdr:col>1</xdr:col>
                    <xdr:colOff>504825</xdr:colOff>
                    <xdr:row>55</xdr:row>
                    <xdr:rowOff>200025</xdr:rowOff>
                  </from>
                  <to>
                    <xdr:col>1</xdr:col>
                    <xdr:colOff>904875</xdr:colOff>
                    <xdr:row>55</xdr:row>
                    <xdr:rowOff>428625</xdr:rowOff>
                  </to>
                </anchor>
              </controlPr>
            </control>
          </mc:Choice>
        </mc:AlternateContent>
        <mc:AlternateContent xmlns:mc="http://schemas.openxmlformats.org/markup-compatibility/2006">
          <mc:Choice Requires="x14">
            <control shapeId="28740" r:id="rId71" name="Option Button 68">
              <controlPr defaultSize="0" autoFill="0" autoLine="0" autoPict="0">
                <anchor moveWithCells="1" sizeWithCells="1">
                  <from>
                    <xdr:col>1</xdr:col>
                    <xdr:colOff>57150</xdr:colOff>
                    <xdr:row>55</xdr:row>
                    <xdr:rowOff>200025</xdr:rowOff>
                  </from>
                  <to>
                    <xdr:col>1</xdr:col>
                    <xdr:colOff>466725</xdr:colOff>
                    <xdr:row>55</xdr:row>
                    <xdr:rowOff>428625</xdr:rowOff>
                  </to>
                </anchor>
              </controlPr>
            </control>
          </mc:Choice>
        </mc:AlternateContent>
        <mc:AlternateContent xmlns:mc="http://schemas.openxmlformats.org/markup-compatibility/2006">
          <mc:Choice Requires="x14">
            <control shapeId="28741"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8742" r:id="rId73" name="Option Button 70">
              <controlPr defaultSize="0" autoFill="0" autoLine="0" autoPict="0">
                <anchor moveWithCells="1" sizeWithCells="1">
                  <from>
                    <xdr:col>5</xdr:col>
                    <xdr:colOff>19050</xdr:colOff>
                    <xdr:row>56</xdr:row>
                    <xdr:rowOff>200025</xdr:rowOff>
                  </from>
                  <to>
                    <xdr:col>5</xdr:col>
                    <xdr:colOff>609600</xdr:colOff>
                    <xdr:row>56</xdr:row>
                    <xdr:rowOff>428625</xdr:rowOff>
                  </to>
                </anchor>
              </controlPr>
            </control>
          </mc:Choice>
        </mc:AlternateContent>
        <mc:AlternateContent xmlns:mc="http://schemas.openxmlformats.org/markup-compatibility/2006">
          <mc:Choice Requires="x14">
            <control shapeId="28743" r:id="rId74" name="Option Button 71">
              <controlPr defaultSize="0" autoFill="0" autoLine="0" autoPict="0">
                <anchor moveWithCells="1" sizeWithCells="1">
                  <from>
                    <xdr:col>1</xdr:col>
                    <xdr:colOff>504825</xdr:colOff>
                    <xdr:row>56</xdr:row>
                    <xdr:rowOff>200025</xdr:rowOff>
                  </from>
                  <to>
                    <xdr:col>1</xdr:col>
                    <xdr:colOff>904875</xdr:colOff>
                    <xdr:row>56</xdr:row>
                    <xdr:rowOff>428625</xdr:rowOff>
                  </to>
                </anchor>
              </controlPr>
            </control>
          </mc:Choice>
        </mc:AlternateContent>
        <mc:AlternateContent xmlns:mc="http://schemas.openxmlformats.org/markup-compatibility/2006">
          <mc:Choice Requires="x14">
            <control shapeId="28744" r:id="rId75" name="Option Button 72">
              <controlPr defaultSize="0" autoFill="0" autoLine="0" autoPict="0">
                <anchor moveWithCells="1" sizeWithCells="1">
                  <from>
                    <xdr:col>1</xdr:col>
                    <xdr:colOff>57150</xdr:colOff>
                    <xdr:row>56</xdr:row>
                    <xdr:rowOff>200025</xdr:rowOff>
                  </from>
                  <to>
                    <xdr:col>1</xdr:col>
                    <xdr:colOff>466725</xdr:colOff>
                    <xdr:row>56</xdr:row>
                    <xdr:rowOff>428625</xdr:rowOff>
                  </to>
                </anchor>
              </controlPr>
            </control>
          </mc:Choice>
        </mc:AlternateContent>
        <mc:AlternateContent xmlns:mc="http://schemas.openxmlformats.org/markup-compatibility/2006">
          <mc:Choice Requires="x14">
            <control shapeId="28745" r:id="rId76" name="Group Box 73">
              <controlPr defaultSize="0" autoFill="0" autoPict="0">
                <anchor moveWithCells="1" sizeWithCells="1">
                  <from>
                    <xdr:col>1</xdr:col>
                    <xdr:colOff>0</xdr:colOff>
                    <xdr:row>71</xdr:row>
                    <xdr:rowOff>0</xdr:rowOff>
                  </from>
                  <to>
                    <xdr:col>5</xdr:col>
                    <xdr:colOff>800100</xdr:colOff>
                    <xdr:row>72</xdr:row>
                    <xdr:rowOff>0</xdr:rowOff>
                  </to>
                </anchor>
              </controlPr>
            </control>
          </mc:Choice>
        </mc:AlternateContent>
        <mc:AlternateContent xmlns:mc="http://schemas.openxmlformats.org/markup-compatibility/2006">
          <mc:Choice Requires="x14">
            <control shapeId="28746" r:id="rId77" name="Option Button 74">
              <controlPr defaultSize="0" autoFill="0" autoLine="0" autoPict="0">
                <anchor moveWithCells="1" sizeWithCells="1">
                  <from>
                    <xdr:col>5</xdr:col>
                    <xdr:colOff>19050</xdr:colOff>
                    <xdr:row>71</xdr:row>
                    <xdr:rowOff>200025</xdr:rowOff>
                  </from>
                  <to>
                    <xdr:col>5</xdr:col>
                    <xdr:colOff>609600</xdr:colOff>
                    <xdr:row>71</xdr:row>
                    <xdr:rowOff>428625</xdr:rowOff>
                  </to>
                </anchor>
              </controlPr>
            </control>
          </mc:Choice>
        </mc:AlternateContent>
        <mc:AlternateContent xmlns:mc="http://schemas.openxmlformats.org/markup-compatibility/2006">
          <mc:Choice Requires="x14">
            <control shapeId="28747" r:id="rId78" name="Option Button 75">
              <controlPr defaultSize="0" autoFill="0" autoLine="0" autoPict="0">
                <anchor moveWithCells="1" sizeWithCells="1">
                  <from>
                    <xdr:col>1</xdr:col>
                    <xdr:colOff>504825</xdr:colOff>
                    <xdr:row>71</xdr:row>
                    <xdr:rowOff>200025</xdr:rowOff>
                  </from>
                  <to>
                    <xdr:col>1</xdr:col>
                    <xdr:colOff>904875</xdr:colOff>
                    <xdr:row>71</xdr:row>
                    <xdr:rowOff>428625</xdr:rowOff>
                  </to>
                </anchor>
              </controlPr>
            </control>
          </mc:Choice>
        </mc:AlternateContent>
        <mc:AlternateContent xmlns:mc="http://schemas.openxmlformats.org/markup-compatibility/2006">
          <mc:Choice Requires="x14">
            <control shapeId="28748" r:id="rId79" name="Option Button 76">
              <controlPr defaultSize="0" autoFill="0" autoLine="0" autoPict="0">
                <anchor moveWithCells="1" sizeWithCells="1">
                  <from>
                    <xdr:col>1</xdr:col>
                    <xdr:colOff>57150</xdr:colOff>
                    <xdr:row>71</xdr:row>
                    <xdr:rowOff>200025</xdr:rowOff>
                  </from>
                  <to>
                    <xdr:col>1</xdr:col>
                    <xdr:colOff>466725</xdr:colOff>
                    <xdr:row>71</xdr:row>
                    <xdr:rowOff>428625</xdr:rowOff>
                  </to>
                </anchor>
              </controlPr>
            </control>
          </mc:Choice>
        </mc:AlternateContent>
        <mc:AlternateContent xmlns:mc="http://schemas.openxmlformats.org/markup-compatibility/2006">
          <mc:Choice Requires="x14">
            <control shapeId="28749" r:id="rId80" name="Group Box 77">
              <controlPr defaultSize="0" autoFill="0" autoPict="0">
                <anchor moveWithCells="1" sizeWithCells="1">
                  <from>
                    <xdr:col>1</xdr:col>
                    <xdr:colOff>0</xdr:colOff>
                    <xdr:row>72</xdr:row>
                    <xdr:rowOff>0</xdr:rowOff>
                  </from>
                  <to>
                    <xdr:col>5</xdr:col>
                    <xdr:colOff>800100</xdr:colOff>
                    <xdr:row>73</xdr:row>
                    <xdr:rowOff>0</xdr:rowOff>
                  </to>
                </anchor>
              </controlPr>
            </control>
          </mc:Choice>
        </mc:AlternateContent>
        <mc:AlternateContent xmlns:mc="http://schemas.openxmlformats.org/markup-compatibility/2006">
          <mc:Choice Requires="x14">
            <control shapeId="28750" r:id="rId81" name="Option Button 78">
              <controlPr defaultSize="0" autoFill="0" autoLine="0" autoPict="0">
                <anchor moveWithCells="1" sizeWithCells="1">
                  <from>
                    <xdr:col>5</xdr:col>
                    <xdr:colOff>19050</xdr:colOff>
                    <xdr:row>72</xdr:row>
                    <xdr:rowOff>200025</xdr:rowOff>
                  </from>
                  <to>
                    <xdr:col>5</xdr:col>
                    <xdr:colOff>609600</xdr:colOff>
                    <xdr:row>72</xdr:row>
                    <xdr:rowOff>428625</xdr:rowOff>
                  </to>
                </anchor>
              </controlPr>
            </control>
          </mc:Choice>
        </mc:AlternateContent>
        <mc:AlternateContent xmlns:mc="http://schemas.openxmlformats.org/markup-compatibility/2006">
          <mc:Choice Requires="x14">
            <control shapeId="28751" r:id="rId82" name="Option Button 79">
              <controlPr defaultSize="0" autoFill="0" autoLine="0" autoPict="0">
                <anchor moveWithCells="1" sizeWithCells="1">
                  <from>
                    <xdr:col>1</xdr:col>
                    <xdr:colOff>504825</xdr:colOff>
                    <xdr:row>72</xdr:row>
                    <xdr:rowOff>200025</xdr:rowOff>
                  </from>
                  <to>
                    <xdr:col>1</xdr:col>
                    <xdr:colOff>904875</xdr:colOff>
                    <xdr:row>72</xdr:row>
                    <xdr:rowOff>428625</xdr:rowOff>
                  </to>
                </anchor>
              </controlPr>
            </control>
          </mc:Choice>
        </mc:AlternateContent>
        <mc:AlternateContent xmlns:mc="http://schemas.openxmlformats.org/markup-compatibility/2006">
          <mc:Choice Requires="x14">
            <control shapeId="28752" r:id="rId83" name="Option Button 80">
              <controlPr defaultSize="0" autoFill="0" autoLine="0" autoPict="0">
                <anchor moveWithCells="1" sizeWithCells="1">
                  <from>
                    <xdr:col>1</xdr:col>
                    <xdr:colOff>57150</xdr:colOff>
                    <xdr:row>72</xdr:row>
                    <xdr:rowOff>200025</xdr:rowOff>
                  </from>
                  <to>
                    <xdr:col>1</xdr:col>
                    <xdr:colOff>466725</xdr:colOff>
                    <xdr:row>72</xdr:row>
                    <xdr:rowOff>428625</xdr:rowOff>
                  </to>
                </anchor>
              </controlPr>
            </control>
          </mc:Choice>
        </mc:AlternateContent>
        <mc:AlternateContent xmlns:mc="http://schemas.openxmlformats.org/markup-compatibility/2006">
          <mc:Choice Requires="x14">
            <control shapeId="28753" r:id="rId84" name="Group Box 81">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8754" r:id="rId85" name="Option Button 82">
              <controlPr defaultSize="0" autoFill="0" autoLine="0" autoPict="0">
                <anchor moveWithCells="1" sizeWithCells="1">
                  <from>
                    <xdr:col>5</xdr:col>
                    <xdr:colOff>19050</xdr:colOff>
                    <xdr:row>78</xdr:row>
                    <xdr:rowOff>200025</xdr:rowOff>
                  </from>
                  <to>
                    <xdr:col>5</xdr:col>
                    <xdr:colOff>609600</xdr:colOff>
                    <xdr:row>78</xdr:row>
                    <xdr:rowOff>428625</xdr:rowOff>
                  </to>
                </anchor>
              </controlPr>
            </control>
          </mc:Choice>
        </mc:AlternateContent>
        <mc:AlternateContent xmlns:mc="http://schemas.openxmlformats.org/markup-compatibility/2006">
          <mc:Choice Requires="x14">
            <control shapeId="28755" r:id="rId86" name="Option Button 83">
              <controlPr defaultSize="0" autoFill="0" autoLine="0" autoPict="0">
                <anchor moveWithCells="1" sizeWithCells="1">
                  <from>
                    <xdr:col>1</xdr:col>
                    <xdr:colOff>504825</xdr:colOff>
                    <xdr:row>78</xdr:row>
                    <xdr:rowOff>200025</xdr:rowOff>
                  </from>
                  <to>
                    <xdr:col>1</xdr:col>
                    <xdr:colOff>904875</xdr:colOff>
                    <xdr:row>78</xdr:row>
                    <xdr:rowOff>428625</xdr:rowOff>
                  </to>
                </anchor>
              </controlPr>
            </control>
          </mc:Choice>
        </mc:AlternateContent>
        <mc:AlternateContent xmlns:mc="http://schemas.openxmlformats.org/markup-compatibility/2006">
          <mc:Choice Requires="x14">
            <control shapeId="28756" r:id="rId87" name="Option Button 84">
              <controlPr defaultSize="0" autoFill="0" autoLine="0" autoPict="0">
                <anchor moveWithCells="1" sizeWithCells="1">
                  <from>
                    <xdr:col>1</xdr:col>
                    <xdr:colOff>57150</xdr:colOff>
                    <xdr:row>78</xdr:row>
                    <xdr:rowOff>200025</xdr:rowOff>
                  </from>
                  <to>
                    <xdr:col>1</xdr:col>
                    <xdr:colOff>466725</xdr:colOff>
                    <xdr:row>78</xdr:row>
                    <xdr:rowOff>428625</xdr:rowOff>
                  </to>
                </anchor>
              </controlPr>
            </control>
          </mc:Choice>
        </mc:AlternateContent>
        <mc:AlternateContent xmlns:mc="http://schemas.openxmlformats.org/markup-compatibility/2006">
          <mc:Choice Requires="x14">
            <control shapeId="28757" r:id="rId88" name="Group Box 85">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8758" r:id="rId89" name="Option Button 86">
              <controlPr defaultSize="0" autoFill="0" autoLine="0" autoPict="0">
                <anchor moveWithCells="1" sizeWithCells="1">
                  <from>
                    <xdr:col>5</xdr:col>
                    <xdr:colOff>19050</xdr:colOff>
                    <xdr:row>79</xdr:row>
                    <xdr:rowOff>200025</xdr:rowOff>
                  </from>
                  <to>
                    <xdr:col>5</xdr:col>
                    <xdr:colOff>609600</xdr:colOff>
                    <xdr:row>79</xdr:row>
                    <xdr:rowOff>428625</xdr:rowOff>
                  </to>
                </anchor>
              </controlPr>
            </control>
          </mc:Choice>
        </mc:AlternateContent>
        <mc:AlternateContent xmlns:mc="http://schemas.openxmlformats.org/markup-compatibility/2006">
          <mc:Choice Requires="x14">
            <control shapeId="28759" r:id="rId90" name="Option Button 87">
              <controlPr defaultSize="0" autoFill="0" autoLine="0" autoPict="0">
                <anchor moveWithCells="1" sizeWithCells="1">
                  <from>
                    <xdr:col>1</xdr:col>
                    <xdr:colOff>504825</xdr:colOff>
                    <xdr:row>79</xdr:row>
                    <xdr:rowOff>200025</xdr:rowOff>
                  </from>
                  <to>
                    <xdr:col>1</xdr:col>
                    <xdr:colOff>904875</xdr:colOff>
                    <xdr:row>79</xdr:row>
                    <xdr:rowOff>428625</xdr:rowOff>
                  </to>
                </anchor>
              </controlPr>
            </control>
          </mc:Choice>
        </mc:AlternateContent>
        <mc:AlternateContent xmlns:mc="http://schemas.openxmlformats.org/markup-compatibility/2006">
          <mc:Choice Requires="x14">
            <control shapeId="28760" r:id="rId91" name="Option Button 88">
              <controlPr defaultSize="0" autoFill="0" autoLine="0" autoPict="0">
                <anchor moveWithCells="1" sizeWithCells="1">
                  <from>
                    <xdr:col>1</xdr:col>
                    <xdr:colOff>57150</xdr:colOff>
                    <xdr:row>79</xdr:row>
                    <xdr:rowOff>200025</xdr:rowOff>
                  </from>
                  <to>
                    <xdr:col>1</xdr:col>
                    <xdr:colOff>466725</xdr:colOff>
                    <xdr:row>79</xdr:row>
                    <xdr:rowOff>428625</xdr:rowOff>
                  </to>
                </anchor>
              </controlPr>
            </control>
          </mc:Choice>
        </mc:AlternateContent>
        <mc:AlternateContent xmlns:mc="http://schemas.openxmlformats.org/markup-compatibility/2006">
          <mc:Choice Requires="x14">
            <control shapeId="28761" r:id="rId92" name="Group Box 89">
              <controlPr defaultSize="0" autoFill="0" autoPict="0">
                <anchor moveWithCells="1" sizeWithCells="1">
                  <from>
                    <xdr:col>1</xdr:col>
                    <xdr:colOff>0</xdr:colOff>
                    <xdr:row>83</xdr:row>
                    <xdr:rowOff>0</xdr:rowOff>
                  </from>
                  <to>
                    <xdr:col>5</xdr:col>
                    <xdr:colOff>800100</xdr:colOff>
                    <xdr:row>84</xdr:row>
                    <xdr:rowOff>0</xdr:rowOff>
                  </to>
                </anchor>
              </controlPr>
            </control>
          </mc:Choice>
        </mc:AlternateContent>
        <mc:AlternateContent xmlns:mc="http://schemas.openxmlformats.org/markup-compatibility/2006">
          <mc:Choice Requires="x14">
            <control shapeId="28762" r:id="rId93" name="Option Button 90">
              <controlPr defaultSize="0" autoFill="0" autoLine="0" autoPict="0">
                <anchor moveWithCells="1" sizeWithCells="1">
                  <from>
                    <xdr:col>5</xdr:col>
                    <xdr:colOff>19050</xdr:colOff>
                    <xdr:row>83</xdr:row>
                    <xdr:rowOff>200025</xdr:rowOff>
                  </from>
                  <to>
                    <xdr:col>5</xdr:col>
                    <xdr:colOff>609600</xdr:colOff>
                    <xdr:row>83</xdr:row>
                    <xdr:rowOff>428625</xdr:rowOff>
                  </to>
                </anchor>
              </controlPr>
            </control>
          </mc:Choice>
        </mc:AlternateContent>
        <mc:AlternateContent xmlns:mc="http://schemas.openxmlformats.org/markup-compatibility/2006">
          <mc:Choice Requires="x14">
            <control shapeId="28763" r:id="rId94" name="Option Button 91">
              <controlPr defaultSize="0" autoFill="0" autoLine="0" autoPict="0">
                <anchor moveWithCells="1" sizeWithCells="1">
                  <from>
                    <xdr:col>1</xdr:col>
                    <xdr:colOff>504825</xdr:colOff>
                    <xdr:row>83</xdr:row>
                    <xdr:rowOff>200025</xdr:rowOff>
                  </from>
                  <to>
                    <xdr:col>1</xdr:col>
                    <xdr:colOff>904875</xdr:colOff>
                    <xdr:row>83</xdr:row>
                    <xdr:rowOff>428625</xdr:rowOff>
                  </to>
                </anchor>
              </controlPr>
            </control>
          </mc:Choice>
        </mc:AlternateContent>
        <mc:AlternateContent xmlns:mc="http://schemas.openxmlformats.org/markup-compatibility/2006">
          <mc:Choice Requires="x14">
            <control shapeId="28764" r:id="rId95" name="Option Button 92">
              <controlPr defaultSize="0" autoFill="0" autoLine="0" autoPict="0">
                <anchor moveWithCells="1" sizeWithCells="1">
                  <from>
                    <xdr:col>1</xdr:col>
                    <xdr:colOff>57150</xdr:colOff>
                    <xdr:row>83</xdr:row>
                    <xdr:rowOff>200025</xdr:rowOff>
                  </from>
                  <to>
                    <xdr:col>1</xdr:col>
                    <xdr:colOff>466725</xdr:colOff>
                    <xdr:row>83</xdr:row>
                    <xdr:rowOff>428625</xdr:rowOff>
                  </to>
                </anchor>
              </controlPr>
            </control>
          </mc:Choice>
        </mc:AlternateContent>
        <mc:AlternateContent xmlns:mc="http://schemas.openxmlformats.org/markup-compatibility/2006">
          <mc:Choice Requires="x14">
            <control shapeId="28765" r:id="rId96" name="Group Box 93">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8766" r:id="rId97" name="Option Button 94">
              <controlPr defaultSize="0" autoFill="0" autoLine="0" autoPict="0">
                <anchor moveWithCells="1" sizeWithCells="1">
                  <from>
                    <xdr:col>5</xdr:col>
                    <xdr:colOff>19050</xdr:colOff>
                    <xdr:row>84</xdr:row>
                    <xdr:rowOff>200025</xdr:rowOff>
                  </from>
                  <to>
                    <xdr:col>5</xdr:col>
                    <xdr:colOff>609600</xdr:colOff>
                    <xdr:row>84</xdr:row>
                    <xdr:rowOff>428625</xdr:rowOff>
                  </to>
                </anchor>
              </controlPr>
            </control>
          </mc:Choice>
        </mc:AlternateContent>
        <mc:AlternateContent xmlns:mc="http://schemas.openxmlformats.org/markup-compatibility/2006">
          <mc:Choice Requires="x14">
            <control shapeId="28767" r:id="rId98" name="Option Button 95">
              <controlPr defaultSize="0" autoFill="0" autoLine="0" autoPict="0">
                <anchor moveWithCells="1" sizeWithCells="1">
                  <from>
                    <xdr:col>1</xdr:col>
                    <xdr:colOff>504825</xdr:colOff>
                    <xdr:row>84</xdr:row>
                    <xdr:rowOff>200025</xdr:rowOff>
                  </from>
                  <to>
                    <xdr:col>1</xdr:col>
                    <xdr:colOff>904875</xdr:colOff>
                    <xdr:row>84</xdr:row>
                    <xdr:rowOff>428625</xdr:rowOff>
                  </to>
                </anchor>
              </controlPr>
            </control>
          </mc:Choice>
        </mc:AlternateContent>
        <mc:AlternateContent xmlns:mc="http://schemas.openxmlformats.org/markup-compatibility/2006">
          <mc:Choice Requires="x14">
            <control shapeId="28768" r:id="rId99" name="Option Button 96">
              <controlPr defaultSize="0" autoFill="0" autoLine="0" autoPict="0">
                <anchor moveWithCells="1" sizeWithCells="1">
                  <from>
                    <xdr:col>1</xdr:col>
                    <xdr:colOff>57150</xdr:colOff>
                    <xdr:row>84</xdr:row>
                    <xdr:rowOff>200025</xdr:rowOff>
                  </from>
                  <to>
                    <xdr:col>1</xdr:col>
                    <xdr:colOff>466725</xdr:colOff>
                    <xdr:row>84</xdr:row>
                    <xdr:rowOff>428625</xdr:rowOff>
                  </to>
                </anchor>
              </controlPr>
            </control>
          </mc:Choice>
        </mc:AlternateContent>
        <mc:AlternateContent xmlns:mc="http://schemas.openxmlformats.org/markup-compatibility/2006">
          <mc:Choice Requires="x14">
            <control shapeId="28769" r:id="rId100" name="Group Box 97">
              <controlPr defaultSize="0" autoFill="0" autoPict="0">
                <anchor moveWithCells="1" sizeWithCells="1">
                  <from>
                    <xdr:col>1</xdr:col>
                    <xdr:colOff>0</xdr:colOff>
                    <xdr:row>90</xdr:row>
                    <xdr:rowOff>0</xdr:rowOff>
                  </from>
                  <to>
                    <xdr:col>5</xdr:col>
                    <xdr:colOff>800100</xdr:colOff>
                    <xdr:row>91</xdr:row>
                    <xdr:rowOff>0</xdr:rowOff>
                  </to>
                </anchor>
              </controlPr>
            </control>
          </mc:Choice>
        </mc:AlternateContent>
        <mc:AlternateContent xmlns:mc="http://schemas.openxmlformats.org/markup-compatibility/2006">
          <mc:Choice Requires="x14">
            <control shapeId="28770" r:id="rId101" name="Option Button 98">
              <controlPr defaultSize="0" autoFill="0" autoLine="0" autoPict="0">
                <anchor moveWithCells="1" sizeWithCells="1">
                  <from>
                    <xdr:col>5</xdr:col>
                    <xdr:colOff>19050</xdr:colOff>
                    <xdr:row>90</xdr:row>
                    <xdr:rowOff>200025</xdr:rowOff>
                  </from>
                  <to>
                    <xdr:col>5</xdr:col>
                    <xdr:colOff>609600</xdr:colOff>
                    <xdr:row>90</xdr:row>
                    <xdr:rowOff>428625</xdr:rowOff>
                  </to>
                </anchor>
              </controlPr>
            </control>
          </mc:Choice>
        </mc:AlternateContent>
        <mc:AlternateContent xmlns:mc="http://schemas.openxmlformats.org/markup-compatibility/2006">
          <mc:Choice Requires="x14">
            <control shapeId="28771" r:id="rId102" name="Option Button 99">
              <controlPr defaultSize="0" autoFill="0" autoLine="0" autoPict="0">
                <anchor moveWithCells="1" sizeWithCells="1">
                  <from>
                    <xdr:col>1</xdr:col>
                    <xdr:colOff>504825</xdr:colOff>
                    <xdr:row>90</xdr:row>
                    <xdr:rowOff>200025</xdr:rowOff>
                  </from>
                  <to>
                    <xdr:col>1</xdr:col>
                    <xdr:colOff>904875</xdr:colOff>
                    <xdr:row>90</xdr:row>
                    <xdr:rowOff>428625</xdr:rowOff>
                  </to>
                </anchor>
              </controlPr>
            </control>
          </mc:Choice>
        </mc:AlternateContent>
        <mc:AlternateContent xmlns:mc="http://schemas.openxmlformats.org/markup-compatibility/2006">
          <mc:Choice Requires="x14">
            <control shapeId="28772" r:id="rId103" name="Option Button 100">
              <controlPr defaultSize="0" autoFill="0" autoLine="0" autoPict="0">
                <anchor moveWithCells="1" sizeWithCells="1">
                  <from>
                    <xdr:col>1</xdr:col>
                    <xdr:colOff>57150</xdr:colOff>
                    <xdr:row>90</xdr:row>
                    <xdr:rowOff>200025</xdr:rowOff>
                  </from>
                  <to>
                    <xdr:col>1</xdr:col>
                    <xdr:colOff>466725</xdr:colOff>
                    <xdr:row>90</xdr:row>
                    <xdr:rowOff>428625</xdr:rowOff>
                  </to>
                </anchor>
              </controlPr>
            </control>
          </mc:Choice>
        </mc:AlternateContent>
        <mc:AlternateContent xmlns:mc="http://schemas.openxmlformats.org/markup-compatibility/2006">
          <mc:Choice Requires="x14">
            <control shapeId="28773" r:id="rId104" name="Group Box 101">
              <controlPr defaultSize="0" autoFill="0" autoPict="0">
                <anchor moveWithCells="1" sizeWithCells="1">
                  <from>
                    <xdr:col>1</xdr:col>
                    <xdr:colOff>0</xdr:colOff>
                    <xdr:row>91</xdr:row>
                    <xdr:rowOff>0</xdr:rowOff>
                  </from>
                  <to>
                    <xdr:col>5</xdr:col>
                    <xdr:colOff>800100</xdr:colOff>
                    <xdr:row>92</xdr:row>
                    <xdr:rowOff>0</xdr:rowOff>
                  </to>
                </anchor>
              </controlPr>
            </control>
          </mc:Choice>
        </mc:AlternateContent>
        <mc:AlternateContent xmlns:mc="http://schemas.openxmlformats.org/markup-compatibility/2006">
          <mc:Choice Requires="x14">
            <control shapeId="28774" r:id="rId105" name="Option Button 102">
              <controlPr defaultSize="0" autoFill="0" autoLine="0" autoPict="0">
                <anchor moveWithCells="1" sizeWithCells="1">
                  <from>
                    <xdr:col>5</xdr:col>
                    <xdr:colOff>19050</xdr:colOff>
                    <xdr:row>91</xdr:row>
                    <xdr:rowOff>200025</xdr:rowOff>
                  </from>
                  <to>
                    <xdr:col>5</xdr:col>
                    <xdr:colOff>609600</xdr:colOff>
                    <xdr:row>91</xdr:row>
                    <xdr:rowOff>428625</xdr:rowOff>
                  </to>
                </anchor>
              </controlPr>
            </control>
          </mc:Choice>
        </mc:AlternateContent>
        <mc:AlternateContent xmlns:mc="http://schemas.openxmlformats.org/markup-compatibility/2006">
          <mc:Choice Requires="x14">
            <control shapeId="28775" r:id="rId106" name="Option Button 103">
              <controlPr defaultSize="0" autoFill="0" autoLine="0" autoPict="0">
                <anchor moveWithCells="1" sizeWithCells="1">
                  <from>
                    <xdr:col>1</xdr:col>
                    <xdr:colOff>504825</xdr:colOff>
                    <xdr:row>91</xdr:row>
                    <xdr:rowOff>200025</xdr:rowOff>
                  </from>
                  <to>
                    <xdr:col>1</xdr:col>
                    <xdr:colOff>904875</xdr:colOff>
                    <xdr:row>91</xdr:row>
                    <xdr:rowOff>428625</xdr:rowOff>
                  </to>
                </anchor>
              </controlPr>
            </control>
          </mc:Choice>
        </mc:AlternateContent>
        <mc:AlternateContent xmlns:mc="http://schemas.openxmlformats.org/markup-compatibility/2006">
          <mc:Choice Requires="x14">
            <control shapeId="28776" r:id="rId107" name="Option Button 104">
              <controlPr defaultSize="0" autoFill="0" autoLine="0" autoPict="0">
                <anchor moveWithCells="1" sizeWithCells="1">
                  <from>
                    <xdr:col>1</xdr:col>
                    <xdr:colOff>57150</xdr:colOff>
                    <xdr:row>91</xdr:row>
                    <xdr:rowOff>200025</xdr:rowOff>
                  </from>
                  <to>
                    <xdr:col>1</xdr:col>
                    <xdr:colOff>466725</xdr:colOff>
                    <xdr:row>91</xdr:row>
                    <xdr:rowOff>428625</xdr:rowOff>
                  </to>
                </anchor>
              </controlPr>
            </control>
          </mc:Choice>
        </mc:AlternateContent>
        <mc:AlternateContent xmlns:mc="http://schemas.openxmlformats.org/markup-compatibility/2006">
          <mc:Choice Requires="x14">
            <control shapeId="28777" r:id="rId108" name="Group Box 105">
              <controlPr defaultSize="0" autoFill="0" autoPict="0">
                <anchor moveWithCells="1" sizeWithCells="1">
                  <from>
                    <xdr:col>1</xdr:col>
                    <xdr:colOff>0</xdr:colOff>
                    <xdr:row>95</xdr:row>
                    <xdr:rowOff>0</xdr:rowOff>
                  </from>
                  <to>
                    <xdr:col>5</xdr:col>
                    <xdr:colOff>800100</xdr:colOff>
                    <xdr:row>96</xdr:row>
                    <xdr:rowOff>0</xdr:rowOff>
                  </to>
                </anchor>
              </controlPr>
            </control>
          </mc:Choice>
        </mc:AlternateContent>
        <mc:AlternateContent xmlns:mc="http://schemas.openxmlformats.org/markup-compatibility/2006">
          <mc:Choice Requires="x14">
            <control shapeId="28778" r:id="rId109" name="Option Button 106">
              <controlPr defaultSize="0" autoFill="0" autoLine="0" autoPict="0">
                <anchor moveWithCells="1" sizeWithCells="1">
                  <from>
                    <xdr:col>5</xdr:col>
                    <xdr:colOff>19050</xdr:colOff>
                    <xdr:row>95</xdr:row>
                    <xdr:rowOff>200025</xdr:rowOff>
                  </from>
                  <to>
                    <xdr:col>5</xdr:col>
                    <xdr:colOff>609600</xdr:colOff>
                    <xdr:row>95</xdr:row>
                    <xdr:rowOff>428625</xdr:rowOff>
                  </to>
                </anchor>
              </controlPr>
            </control>
          </mc:Choice>
        </mc:AlternateContent>
        <mc:AlternateContent xmlns:mc="http://schemas.openxmlformats.org/markup-compatibility/2006">
          <mc:Choice Requires="x14">
            <control shapeId="28779" r:id="rId110" name="Option Button 107">
              <controlPr defaultSize="0" autoFill="0" autoLine="0" autoPict="0">
                <anchor moveWithCells="1" sizeWithCells="1">
                  <from>
                    <xdr:col>1</xdr:col>
                    <xdr:colOff>504825</xdr:colOff>
                    <xdr:row>95</xdr:row>
                    <xdr:rowOff>200025</xdr:rowOff>
                  </from>
                  <to>
                    <xdr:col>1</xdr:col>
                    <xdr:colOff>904875</xdr:colOff>
                    <xdr:row>95</xdr:row>
                    <xdr:rowOff>428625</xdr:rowOff>
                  </to>
                </anchor>
              </controlPr>
            </control>
          </mc:Choice>
        </mc:AlternateContent>
        <mc:AlternateContent xmlns:mc="http://schemas.openxmlformats.org/markup-compatibility/2006">
          <mc:Choice Requires="x14">
            <control shapeId="28780" r:id="rId111" name="Option Button 108">
              <controlPr defaultSize="0" autoFill="0" autoLine="0" autoPict="0">
                <anchor moveWithCells="1" sizeWithCells="1">
                  <from>
                    <xdr:col>1</xdr:col>
                    <xdr:colOff>57150</xdr:colOff>
                    <xdr:row>95</xdr:row>
                    <xdr:rowOff>200025</xdr:rowOff>
                  </from>
                  <to>
                    <xdr:col>1</xdr:col>
                    <xdr:colOff>466725</xdr:colOff>
                    <xdr:row>95</xdr:row>
                    <xdr:rowOff>428625</xdr:rowOff>
                  </to>
                </anchor>
              </controlPr>
            </control>
          </mc:Choice>
        </mc:AlternateContent>
        <mc:AlternateContent xmlns:mc="http://schemas.openxmlformats.org/markup-compatibility/2006">
          <mc:Choice Requires="x14">
            <control shapeId="28781" r:id="rId112" name="Group Box 109">
              <controlPr defaultSize="0" autoFill="0" autoPict="0">
                <anchor moveWithCells="1" sizeWithCells="1">
                  <from>
                    <xdr:col>1</xdr:col>
                    <xdr:colOff>0</xdr:colOff>
                    <xdr:row>96</xdr:row>
                    <xdr:rowOff>0</xdr:rowOff>
                  </from>
                  <to>
                    <xdr:col>5</xdr:col>
                    <xdr:colOff>800100</xdr:colOff>
                    <xdr:row>97</xdr:row>
                    <xdr:rowOff>0</xdr:rowOff>
                  </to>
                </anchor>
              </controlPr>
            </control>
          </mc:Choice>
        </mc:AlternateContent>
        <mc:AlternateContent xmlns:mc="http://schemas.openxmlformats.org/markup-compatibility/2006">
          <mc:Choice Requires="x14">
            <control shapeId="28782" r:id="rId113" name="Option Button 110">
              <controlPr defaultSize="0" autoFill="0" autoLine="0" autoPict="0">
                <anchor moveWithCells="1" sizeWithCells="1">
                  <from>
                    <xdr:col>5</xdr:col>
                    <xdr:colOff>19050</xdr:colOff>
                    <xdr:row>96</xdr:row>
                    <xdr:rowOff>200025</xdr:rowOff>
                  </from>
                  <to>
                    <xdr:col>5</xdr:col>
                    <xdr:colOff>609600</xdr:colOff>
                    <xdr:row>96</xdr:row>
                    <xdr:rowOff>428625</xdr:rowOff>
                  </to>
                </anchor>
              </controlPr>
            </control>
          </mc:Choice>
        </mc:AlternateContent>
        <mc:AlternateContent xmlns:mc="http://schemas.openxmlformats.org/markup-compatibility/2006">
          <mc:Choice Requires="x14">
            <control shapeId="28783" r:id="rId114" name="Option Button 111">
              <controlPr defaultSize="0" autoFill="0" autoLine="0" autoPict="0">
                <anchor moveWithCells="1" sizeWithCells="1">
                  <from>
                    <xdr:col>1</xdr:col>
                    <xdr:colOff>504825</xdr:colOff>
                    <xdr:row>96</xdr:row>
                    <xdr:rowOff>200025</xdr:rowOff>
                  </from>
                  <to>
                    <xdr:col>1</xdr:col>
                    <xdr:colOff>904875</xdr:colOff>
                    <xdr:row>96</xdr:row>
                    <xdr:rowOff>428625</xdr:rowOff>
                  </to>
                </anchor>
              </controlPr>
            </control>
          </mc:Choice>
        </mc:AlternateContent>
        <mc:AlternateContent xmlns:mc="http://schemas.openxmlformats.org/markup-compatibility/2006">
          <mc:Choice Requires="x14">
            <control shapeId="28784" r:id="rId115" name="Option Button 112">
              <controlPr defaultSize="0" autoFill="0" autoLine="0" autoPict="0">
                <anchor moveWithCells="1" sizeWithCells="1">
                  <from>
                    <xdr:col>1</xdr:col>
                    <xdr:colOff>57150</xdr:colOff>
                    <xdr:row>96</xdr:row>
                    <xdr:rowOff>200025</xdr:rowOff>
                  </from>
                  <to>
                    <xdr:col>1</xdr:col>
                    <xdr:colOff>466725</xdr:colOff>
                    <xdr:row>96</xdr:row>
                    <xdr:rowOff>428625</xdr:rowOff>
                  </to>
                </anchor>
              </controlPr>
            </control>
          </mc:Choice>
        </mc:AlternateContent>
        <mc:AlternateContent xmlns:mc="http://schemas.openxmlformats.org/markup-compatibility/2006">
          <mc:Choice Requires="x14">
            <control shapeId="28785" r:id="rId116" name="Group Box 113">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28786" r:id="rId117" name="Option Button 114">
              <controlPr defaultSize="0" autoFill="0" autoLine="0" autoPict="0">
                <anchor moveWithCells="1" sizeWithCells="1">
                  <from>
                    <xdr:col>5</xdr:col>
                    <xdr:colOff>19050</xdr:colOff>
                    <xdr:row>97</xdr:row>
                    <xdr:rowOff>200025</xdr:rowOff>
                  </from>
                  <to>
                    <xdr:col>5</xdr:col>
                    <xdr:colOff>609600</xdr:colOff>
                    <xdr:row>97</xdr:row>
                    <xdr:rowOff>428625</xdr:rowOff>
                  </to>
                </anchor>
              </controlPr>
            </control>
          </mc:Choice>
        </mc:AlternateContent>
        <mc:AlternateContent xmlns:mc="http://schemas.openxmlformats.org/markup-compatibility/2006">
          <mc:Choice Requires="x14">
            <control shapeId="28787" r:id="rId118" name="Option Button 115">
              <controlPr defaultSize="0" autoFill="0" autoLine="0" autoPict="0">
                <anchor moveWithCells="1" sizeWithCells="1">
                  <from>
                    <xdr:col>1</xdr:col>
                    <xdr:colOff>504825</xdr:colOff>
                    <xdr:row>97</xdr:row>
                    <xdr:rowOff>200025</xdr:rowOff>
                  </from>
                  <to>
                    <xdr:col>1</xdr:col>
                    <xdr:colOff>904875</xdr:colOff>
                    <xdr:row>97</xdr:row>
                    <xdr:rowOff>428625</xdr:rowOff>
                  </to>
                </anchor>
              </controlPr>
            </control>
          </mc:Choice>
        </mc:AlternateContent>
        <mc:AlternateContent xmlns:mc="http://schemas.openxmlformats.org/markup-compatibility/2006">
          <mc:Choice Requires="x14">
            <control shapeId="28788" r:id="rId119" name="Option Button 116">
              <controlPr defaultSize="0" autoFill="0" autoLine="0" autoPict="0">
                <anchor moveWithCells="1" sizeWithCells="1">
                  <from>
                    <xdr:col>1</xdr:col>
                    <xdr:colOff>57150</xdr:colOff>
                    <xdr:row>97</xdr:row>
                    <xdr:rowOff>200025</xdr:rowOff>
                  </from>
                  <to>
                    <xdr:col>1</xdr:col>
                    <xdr:colOff>466725</xdr:colOff>
                    <xdr:row>97</xdr:row>
                    <xdr:rowOff>428625</xdr:rowOff>
                  </to>
                </anchor>
              </controlPr>
            </control>
          </mc:Choice>
        </mc:AlternateContent>
        <mc:AlternateContent xmlns:mc="http://schemas.openxmlformats.org/markup-compatibility/2006">
          <mc:Choice Requires="x14">
            <control shapeId="28789" r:id="rId120" name="Group Box 117">
              <controlPr defaultSize="0" autoFill="0" autoPict="0">
                <anchor moveWithCells="1" sizeWithCells="1">
                  <from>
                    <xdr:col>1</xdr:col>
                    <xdr:colOff>0</xdr:colOff>
                    <xdr:row>112</xdr:row>
                    <xdr:rowOff>0</xdr:rowOff>
                  </from>
                  <to>
                    <xdr:col>5</xdr:col>
                    <xdr:colOff>800100</xdr:colOff>
                    <xdr:row>113</xdr:row>
                    <xdr:rowOff>0</xdr:rowOff>
                  </to>
                </anchor>
              </controlPr>
            </control>
          </mc:Choice>
        </mc:AlternateContent>
        <mc:AlternateContent xmlns:mc="http://schemas.openxmlformats.org/markup-compatibility/2006">
          <mc:Choice Requires="x14">
            <control shapeId="28790" r:id="rId121" name="Option Button 118">
              <controlPr defaultSize="0" autoFill="0" autoLine="0" autoPict="0">
                <anchor moveWithCells="1" sizeWithCells="1">
                  <from>
                    <xdr:col>5</xdr:col>
                    <xdr:colOff>19050</xdr:colOff>
                    <xdr:row>112</xdr:row>
                    <xdr:rowOff>200025</xdr:rowOff>
                  </from>
                  <to>
                    <xdr:col>5</xdr:col>
                    <xdr:colOff>609600</xdr:colOff>
                    <xdr:row>112</xdr:row>
                    <xdr:rowOff>428625</xdr:rowOff>
                  </to>
                </anchor>
              </controlPr>
            </control>
          </mc:Choice>
        </mc:AlternateContent>
        <mc:AlternateContent xmlns:mc="http://schemas.openxmlformats.org/markup-compatibility/2006">
          <mc:Choice Requires="x14">
            <control shapeId="28791" r:id="rId122" name="Option Button 119">
              <controlPr defaultSize="0" autoFill="0" autoLine="0" autoPict="0">
                <anchor moveWithCells="1" sizeWithCells="1">
                  <from>
                    <xdr:col>1</xdr:col>
                    <xdr:colOff>504825</xdr:colOff>
                    <xdr:row>112</xdr:row>
                    <xdr:rowOff>200025</xdr:rowOff>
                  </from>
                  <to>
                    <xdr:col>1</xdr:col>
                    <xdr:colOff>904875</xdr:colOff>
                    <xdr:row>112</xdr:row>
                    <xdr:rowOff>428625</xdr:rowOff>
                  </to>
                </anchor>
              </controlPr>
            </control>
          </mc:Choice>
        </mc:AlternateContent>
        <mc:AlternateContent xmlns:mc="http://schemas.openxmlformats.org/markup-compatibility/2006">
          <mc:Choice Requires="x14">
            <control shapeId="28792" r:id="rId123" name="Option Button 120">
              <controlPr defaultSize="0" autoFill="0" autoLine="0" autoPict="0">
                <anchor moveWithCells="1" sizeWithCells="1">
                  <from>
                    <xdr:col>1</xdr:col>
                    <xdr:colOff>57150</xdr:colOff>
                    <xdr:row>112</xdr:row>
                    <xdr:rowOff>200025</xdr:rowOff>
                  </from>
                  <to>
                    <xdr:col>1</xdr:col>
                    <xdr:colOff>466725</xdr:colOff>
                    <xdr:row>112</xdr:row>
                    <xdr:rowOff>428625</xdr:rowOff>
                  </to>
                </anchor>
              </controlPr>
            </control>
          </mc:Choice>
        </mc:AlternateContent>
        <mc:AlternateContent xmlns:mc="http://schemas.openxmlformats.org/markup-compatibility/2006">
          <mc:Choice Requires="x14">
            <control shapeId="28793" r:id="rId124" name="Group Box 121">
              <controlPr defaultSize="0" autoFill="0" autoPict="0">
                <anchor moveWithCells="1" sizeWithCells="1">
                  <from>
                    <xdr:col>1</xdr:col>
                    <xdr:colOff>0</xdr:colOff>
                    <xdr:row>113</xdr:row>
                    <xdr:rowOff>0</xdr:rowOff>
                  </from>
                  <to>
                    <xdr:col>5</xdr:col>
                    <xdr:colOff>800100</xdr:colOff>
                    <xdr:row>114</xdr:row>
                    <xdr:rowOff>0</xdr:rowOff>
                  </to>
                </anchor>
              </controlPr>
            </control>
          </mc:Choice>
        </mc:AlternateContent>
        <mc:AlternateContent xmlns:mc="http://schemas.openxmlformats.org/markup-compatibility/2006">
          <mc:Choice Requires="x14">
            <control shapeId="28794" r:id="rId125" name="Option Button 122">
              <controlPr defaultSize="0" autoFill="0" autoLine="0" autoPict="0">
                <anchor moveWithCells="1" sizeWithCells="1">
                  <from>
                    <xdr:col>5</xdr:col>
                    <xdr:colOff>19050</xdr:colOff>
                    <xdr:row>113</xdr:row>
                    <xdr:rowOff>200025</xdr:rowOff>
                  </from>
                  <to>
                    <xdr:col>5</xdr:col>
                    <xdr:colOff>609600</xdr:colOff>
                    <xdr:row>113</xdr:row>
                    <xdr:rowOff>428625</xdr:rowOff>
                  </to>
                </anchor>
              </controlPr>
            </control>
          </mc:Choice>
        </mc:AlternateContent>
        <mc:AlternateContent xmlns:mc="http://schemas.openxmlformats.org/markup-compatibility/2006">
          <mc:Choice Requires="x14">
            <control shapeId="28795" r:id="rId126" name="Option Button 123">
              <controlPr defaultSize="0" autoFill="0" autoLine="0" autoPict="0">
                <anchor moveWithCells="1" sizeWithCells="1">
                  <from>
                    <xdr:col>1</xdr:col>
                    <xdr:colOff>504825</xdr:colOff>
                    <xdr:row>113</xdr:row>
                    <xdr:rowOff>200025</xdr:rowOff>
                  </from>
                  <to>
                    <xdr:col>1</xdr:col>
                    <xdr:colOff>904875</xdr:colOff>
                    <xdr:row>113</xdr:row>
                    <xdr:rowOff>428625</xdr:rowOff>
                  </to>
                </anchor>
              </controlPr>
            </control>
          </mc:Choice>
        </mc:AlternateContent>
        <mc:AlternateContent xmlns:mc="http://schemas.openxmlformats.org/markup-compatibility/2006">
          <mc:Choice Requires="x14">
            <control shapeId="28796" r:id="rId127" name="Option Button 124">
              <controlPr defaultSize="0" autoFill="0" autoLine="0" autoPict="0">
                <anchor moveWithCells="1" sizeWithCells="1">
                  <from>
                    <xdr:col>1</xdr:col>
                    <xdr:colOff>57150</xdr:colOff>
                    <xdr:row>113</xdr:row>
                    <xdr:rowOff>200025</xdr:rowOff>
                  </from>
                  <to>
                    <xdr:col>1</xdr:col>
                    <xdr:colOff>466725</xdr:colOff>
                    <xdr:row>113</xdr:row>
                    <xdr:rowOff>428625</xdr:rowOff>
                  </to>
                </anchor>
              </controlPr>
            </control>
          </mc:Choice>
        </mc:AlternateContent>
        <mc:AlternateContent xmlns:mc="http://schemas.openxmlformats.org/markup-compatibility/2006">
          <mc:Choice Requires="x14">
            <control shapeId="28797" r:id="rId128" name="Group Box 125">
              <controlPr defaultSize="0" autoFill="0" autoPict="0">
                <anchor moveWithCells="1" sizeWithCells="1">
                  <from>
                    <xdr:col>1</xdr:col>
                    <xdr:colOff>0</xdr:colOff>
                    <xdr:row>114</xdr:row>
                    <xdr:rowOff>0</xdr:rowOff>
                  </from>
                  <to>
                    <xdr:col>5</xdr:col>
                    <xdr:colOff>800100</xdr:colOff>
                    <xdr:row>115</xdr:row>
                    <xdr:rowOff>0</xdr:rowOff>
                  </to>
                </anchor>
              </controlPr>
            </control>
          </mc:Choice>
        </mc:AlternateContent>
        <mc:AlternateContent xmlns:mc="http://schemas.openxmlformats.org/markup-compatibility/2006">
          <mc:Choice Requires="x14">
            <control shapeId="28798" r:id="rId129" name="Option Button 126">
              <controlPr defaultSize="0" autoFill="0" autoLine="0" autoPict="0">
                <anchor moveWithCells="1" sizeWithCells="1">
                  <from>
                    <xdr:col>5</xdr:col>
                    <xdr:colOff>19050</xdr:colOff>
                    <xdr:row>114</xdr:row>
                    <xdr:rowOff>200025</xdr:rowOff>
                  </from>
                  <to>
                    <xdr:col>5</xdr:col>
                    <xdr:colOff>609600</xdr:colOff>
                    <xdr:row>114</xdr:row>
                    <xdr:rowOff>428625</xdr:rowOff>
                  </to>
                </anchor>
              </controlPr>
            </control>
          </mc:Choice>
        </mc:AlternateContent>
        <mc:AlternateContent xmlns:mc="http://schemas.openxmlformats.org/markup-compatibility/2006">
          <mc:Choice Requires="x14">
            <control shapeId="28799" r:id="rId130" name="Option Button 127">
              <controlPr defaultSize="0" autoFill="0" autoLine="0" autoPict="0">
                <anchor moveWithCells="1" sizeWithCells="1">
                  <from>
                    <xdr:col>1</xdr:col>
                    <xdr:colOff>504825</xdr:colOff>
                    <xdr:row>114</xdr:row>
                    <xdr:rowOff>200025</xdr:rowOff>
                  </from>
                  <to>
                    <xdr:col>1</xdr:col>
                    <xdr:colOff>904875</xdr:colOff>
                    <xdr:row>114</xdr:row>
                    <xdr:rowOff>428625</xdr:rowOff>
                  </to>
                </anchor>
              </controlPr>
            </control>
          </mc:Choice>
        </mc:AlternateContent>
        <mc:AlternateContent xmlns:mc="http://schemas.openxmlformats.org/markup-compatibility/2006">
          <mc:Choice Requires="x14">
            <control shapeId="28800" r:id="rId131" name="Option Button 128">
              <controlPr defaultSize="0" autoFill="0" autoLine="0" autoPict="0">
                <anchor moveWithCells="1" sizeWithCells="1">
                  <from>
                    <xdr:col>1</xdr:col>
                    <xdr:colOff>57150</xdr:colOff>
                    <xdr:row>114</xdr:row>
                    <xdr:rowOff>200025</xdr:rowOff>
                  </from>
                  <to>
                    <xdr:col>1</xdr:col>
                    <xdr:colOff>466725</xdr:colOff>
                    <xdr:row>114</xdr:row>
                    <xdr:rowOff>428625</xdr:rowOff>
                  </to>
                </anchor>
              </controlPr>
            </control>
          </mc:Choice>
        </mc:AlternateContent>
        <mc:AlternateContent xmlns:mc="http://schemas.openxmlformats.org/markup-compatibility/2006">
          <mc:Choice Requires="x14">
            <control shapeId="28801" r:id="rId132" name="Group Box 129">
              <controlPr defaultSize="0" autoFill="0" autoPict="0">
                <anchor moveWithCells="1" sizeWithCells="1">
                  <from>
                    <xdr:col>1</xdr:col>
                    <xdr:colOff>0</xdr:colOff>
                    <xdr:row>115</xdr:row>
                    <xdr:rowOff>0</xdr:rowOff>
                  </from>
                  <to>
                    <xdr:col>5</xdr:col>
                    <xdr:colOff>800100</xdr:colOff>
                    <xdr:row>116</xdr:row>
                    <xdr:rowOff>0</xdr:rowOff>
                  </to>
                </anchor>
              </controlPr>
            </control>
          </mc:Choice>
        </mc:AlternateContent>
        <mc:AlternateContent xmlns:mc="http://schemas.openxmlformats.org/markup-compatibility/2006">
          <mc:Choice Requires="x14">
            <control shapeId="28802" r:id="rId133" name="Option Button 130">
              <controlPr defaultSize="0" autoFill="0" autoLine="0" autoPict="0">
                <anchor moveWithCells="1" sizeWithCells="1">
                  <from>
                    <xdr:col>5</xdr:col>
                    <xdr:colOff>19050</xdr:colOff>
                    <xdr:row>115</xdr:row>
                    <xdr:rowOff>200025</xdr:rowOff>
                  </from>
                  <to>
                    <xdr:col>5</xdr:col>
                    <xdr:colOff>609600</xdr:colOff>
                    <xdr:row>115</xdr:row>
                    <xdr:rowOff>428625</xdr:rowOff>
                  </to>
                </anchor>
              </controlPr>
            </control>
          </mc:Choice>
        </mc:AlternateContent>
        <mc:AlternateContent xmlns:mc="http://schemas.openxmlformats.org/markup-compatibility/2006">
          <mc:Choice Requires="x14">
            <control shapeId="28803" r:id="rId134" name="Option Button 131">
              <controlPr defaultSize="0" autoFill="0" autoLine="0" autoPict="0">
                <anchor moveWithCells="1" sizeWithCells="1">
                  <from>
                    <xdr:col>1</xdr:col>
                    <xdr:colOff>504825</xdr:colOff>
                    <xdr:row>115</xdr:row>
                    <xdr:rowOff>200025</xdr:rowOff>
                  </from>
                  <to>
                    <xdr:col>1</xdr:col>
                    <xdr:colOff>904875</xdr:colOff>
                    <xdr:row>115</xdr:row>
                    <xdr:rowOff>428625</xdr:rowOff>
                  </to>
                </anchor>
              </controlPr>
            </control>
          </mc:Choice>
        </mc:AlternateContent>
        <mc:AlternateContent xmlns:mc="http://schemas.openxmlformats.org/markup-compatibility/2006">
          <mc:Choice Requires="x14">
            <control shapeId="28804" r:id="rId135" name="Option Button 132">
              <controlPr defaultSize="0" autoFill="0" autoLine="0" autoPict="0">
                <anchor moveWithCells="1" sizeWithCells="1">
                  <from>
                    <xdr:col>1</xdr:col>
                    <xdr:colOff>57150</xdr:colOff>
                    <xdr:row>115</xdr:row>
                    <xdr:rowOff>200025</xdr:rowOff>
                  </from>
                  <to>
                    <xdr:col>1</xdr:col>
                    <xdr:colOff>466725</xdr:colOff>
                    <xdr:row>115</xdr:row>
                    <xdr:rowOff>428625</xdr:rowOff>
                  </to>
                </anchor>
              </controlPr>
            </control>
          </mc:Choice>
        </mc:AlternateContent>
        <mc:AlternateContent xmlns:mc="http://schemas.openxmlformats.org/markup-compatibility/2006">
          <mc:Choice Requires="x14">
            <control shapeId="28805" r:id="rId136" name="Group Box 133">
              <controlPr defaultSize="0" autoFill="0" autoPict="0">
                <anchor moveWithCells="1" sizeWithCells="1">
                  <from>
                    <xdr:col>1</xdr:col>
                    <xdr:colOff>0</xdr:colOff>
                    <xdr:row>116</xdr:row>
                    <xdr:rowOff>0</xdr:rowOff>
                  </from>
                  <to>
                    <xdr:col>5</xdr:col>
                    <xdr:colOff>800100</xdr:colOff>
                    <xdr:row>117</xdr:row>
                    <xdr:rowOff>0</xdr:rowOff>
                  </to>
                </anchor>
              </controlPr>
            </control>
          </mc:Choice>
        </mc:AlternateContent>
        <mc:AlternateContent xmlns:mc="http://schemas.openxmlformats.org/markup-compatibility/2006">
          <mc:Choice Requires="x14">
            <control shapeId="28806" r:id="rId137" name="Option Button 134">
              <controlPr defaultSize="0" autoFill="0" autoLine="0" autoPict="0">
                <anchor moveWithCells="1" sizeWithCells="1">
                  <from>
                    <xdr:col>5</xdr:col>
                    <xdr:colOff>19050</xdr:colOff>
                    <xdr:row>116</xdr:row>
                    <xdr:rowOff>200025</xdr:rowOff>
                  </from>
                  <to>
                    <xdr:col>5</xdr:col>
                    <xdr:colOff>609600</xdr:colOff>
                    <xdr:row>116</xdr:row>
                    <xdr:rowOff>428625</xdr:rowOff>
                  </to>
                </anchor>
              </controlPr>
            </control>
          </mc:Choice>
        </mc:AlternateContent>
        <mc:AlternateContent xmlns:mc="http://schemas.openxmlformats.org/markup-compatibility/2006">
          <mc:Choice Requires="x14">
            <control shapeId="28807" r:id="rId138" name="Option Button 135">
              <controlPr defaultSize="0" autoFill="0" autoLine="0" autoPict="0">
                <anchor moveWithCells="1" sizeWithCells="1">
                  <from>
                    <xdr:col>1</xdr:col>
                    <xdr:colOff>504825</xdr:colOff>
                    <xdr:row>116</xdr:row>
                    <xdr:rowOff>200025</xdr:rowOff>
                  </from>
                  <to>
                    <xdr:col>1</xdr:col>
                    <xdr:colOff>904875</xdr:colOff>
                    <xdr:row>116</xdr:row>
                    <xdr:rowOff>428625</xdr:rowOff>
                  </to>
                </anchor>
              </controlPr>
            </control>
          </mc:Choice>
        </mc:AlternateContent>
        <mc:AlternateContent xmlns:mc="http://schemas.openxmlformats.org/markup-compatibility/2006">
          <mc:Choice Requires="x14">
            <control shapeId="28808" r:id="rId139" name="Option Button 136">
              <controlPr defaultSize="0" autoFill="0" autoLine="0" autoPict="0">
                <anchor moveWithCells="1" sizeWithCells="1">
                  <from>
                    <xdr:col>1</xdr:col>
                    <xdr:colOff>57150</xdr:colOff>
                    <xdr:row>116</xdr:row>
                    <xdr:rowOff>200025</xdr:rowOff>
                  </from>
                  <to>
                    <xdr:col>1</xdr:col>
                    <xdr:colOff>466725</xdr:colOff>
                    <xdr:row>116</xdr:row>
                    <xdr:rowOff>428625</xdr:rowOff>
                  </to>
                </anchor>
              </controlPr>
            </control>
          </mc:Choice>
        </mc:AlternateContent>
        <mc:AlternateContent xmlns:mc="http://schemas.openxmlformats.org/markup-compatibility/2006">
          <mc:Choice Requires="x14">
            <control shapeId="28809" r:id="rId140" name="Group Box 137">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8810" r:id="rId141" name="Option Button 138">
              <controlPr defaultSize="0" autoFill="0" autoLine="0" autoPict="0">
                <anchor moveWithCells="1" sizeWithCells="1">
                  <from>
                    <xdr:col>5</xdr:col>
                    <xdr:colOff>19050</xdr:colOff>
                    <xdr:row>122</xdr:row>
                    <xdr:rowOff>200025</xdr:rowOff>
                  </from>
                  <to>
                    <xdr:col>5</xdr:col>
                    <xdr:colOff>609600</xdr:colOff>
                    <xdr:row>122</xdr:row>
                    <xdr:rowOff>428625</xdr:rowOff>
                  </to>
                </anchor>
              </controlPr>
            </control>
          </mc:Choice>
        </mc:AlternateContent>
        <mc:AlternateContent xmlns:mc="http://schemas.openxmlformats.org/markup-compatibility/2006">
          <mc:Choice Requires="x14">
            <control shapeId="28811" r:id="rId142" name="Option Button 139">
              <controlPr defaultSize="0" autoFill="0" autoLine="0" autoPict="0">
                <anchor moveWithCells="1" sizeWithCells="1">
                  <from>
                    <xdr:col>1</xdr:col>
                    <xdr:colOff>504825</xdr:colOff>
                    <xdr:row>122</xdr:row>
                    <xdr:rowOff>200025</xdr:rowOff>
                  </from>
                  <to>
                    <xdr:col>1</xdr:col>
                    <xdr:colOff>904875</xdr:colOff>
                    <xdr:row>122</xdr:row>
                    <xdr:rowOff>428625</xdr:rowOff>
                  </to>
                </anchor>
              </controlPr>
            </control>
          </mc:Choice>
        </mc:AlternateContent>
        <mc:AlternateContent xmlns:mc="http://schemas.openxmlformats.org/markup-compatibility/2006">
          <mc:Choice Requires="x14">
            <control shapeId="28812" r:id="rId143" name="Option Button 140">
              <controlPr defaultSize="0" autoFill="0" autoLine="0" autoPict="0">
                <anchor moveWithCells="1" sizeWithCells="1">
                  <from>
                    <xdr:col>1</xdr:col>
                    <xdr:colOff>57150</xdr:colOff>
                    <xdr:row>122</xdr:row>
                    <xdr:rowOff>200025</xdr:rowOff>
                  </from>
                  <to>
                    <xdr:col>1</xdr:col>
                    <xdr:colOff>466725</xdr:colOff>
                    <xdr:row>122</xdr:row>
                    <xdr:rowOff>428625</xdr:rowOff>
                  </to>
                </anchor>
              </controlPr>
            </control>
          </mc:Choice>
        </mc:AlternateContent>
        <mc:AlternateContent xmlns:mc="http://schemas.openxmlformats.org/markup-compatibility/2006">
          <mc:Choice Requires="x14">
            <control shapeId="28813" r:id="rId144" name="Group Box 141">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8814" r:id="rId145" name="Option Button 142">
              <controlPr defaultSize="0" autoFill="0" autoLine="0" autoPict="0">
                <anchor moveWithCells="1" sizeWithCells="1">
                  <from>
                    <xdr:col>5</xdr:col>
                    <xdr:colOff>19050</xdr:colOff>
                    <xdr:row>123</xdr:row>
                    <xdr:rowOff>200025</xdr:rowOff>
                  </from>
                  <to>
                    <xdr:col>5</xdr:col>
                    <xdr:colOff>609600</xdr:colOff>
                    <xdr:row>123</xdr:row>
                    <xdr:rowOff>428625</xdr:rowOff>
                  </to>
                </anchor>
              </controlPr>
            </control>
          </mc:Choice>
        </mc:AlternateContent>
        <mc:AlternateContent xmlns:mc="http://schemas.openxmlformats.org/markup-compatibility/2006">
          <mc:Choice Requires="x14">
            <control shapeId="28815" r:id="rId146" name="Option Button 143">
              <controlPr defaultSize="0" autoFill="0" autoLine="0" autoPict="0">
                <anchor moveWithCells="1" sizeWithCells="1">
                  <from>
                    <xdr:col>1</xdr:col>
                    <xdr:colOff>504825</xdr:colOff>
                    <xdr:row>123</xdr:row>
                    <xdr:rowOff>200025</xdr:rowOff>
                  </from>
                  <to>
                    <xdr:col>1</xdr:col>
                    <xdr:colOff>904875</xdr:colOff>
                    <xdr:row>123</xdr:row>
                    <xdr:rowOff>428625</xdr:rowOff>
                  </to>
                </anchor>
              </controlPr>
            </control>
          </mc:Choice>
        </mc:AlternateContent>
        <mc:AlternateContent xmlns:mc="http://schemas.openxmlformats.org/markup-compatibility/2006">
          <mc:Choice Requires="x14">
            <control shapeId="28816" r:id="rId147" name="Option Button 144">
              <controlPr defaultSize="0" autoFill="0" autoLine="0" autoPict="0">
                <anchor moveWithCells="1" sizeWithCells="1">
                  <from>
                    <xdr:col>1</xdr:col>
                    <xdr:colOff>57150</xdr:colOff>
                    <xdr:row>123</xdr:row>
                    <xdr:rowOff>200025</xdr:rowOff>
                  </from>
                  <to>
                    <xdr:col>1</xdr:col>
                    <xdr:colOff>466725</xdr:colOff>
                    <xdr:row>123</xdr:row>
                    <xdr:rowOff>428625</xdr:rowOff>
                  </to>
                </anchor>
              </controlPr>
            </control>
          </mc:Choice>
        </mc:AlternateContent>
        <mc:AlternateContent xmlns:mc="http://schemas.openxmlformats.org/markup-compatibility/2006">
          <mc:Choice Requires="x14">
            <control shapeId="28817" r:id="rId148" name="Group Box 145">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8818" r:id="rId149" name="Option Button 146">
              <controlPr defaultSize="0" autoFill="0" autoLine="0" autoPict="0">
                <anchor moveWithCells="1" sizeWithCells="1">
                  <from>
                    <xdr:col>5</xdr:col>
                    <xdr:colOff>19050</xdr:colOff>
                    <xdr:row>124</xdr:row>
                    <xdr:rowOff>200025</xdr:rowOff>
                  </from>
                  <to>
                    <xdr:col>5</xdr:col>
                    <xdr:colOff>609600</xdr:colOff>
                    <xdr:row>124</xdr:row>
                    <xdr:rowOff>428625</xdr:rowOff>
                  </to>
                </anchor>
              </controlPr>
            </control>
          </mc:Choice>
        </mc:AlternateContent>
        <mc:AlternateContent xmlns:mc="http://schemas.openxmlformats.org/markup-compatibility/2006">
          <mc:Choice Requires="x14">
            <control shapeId="28819" r:id="rId150" name="Option Button 147">
              <controlPr defaultSize="0" autoFill="0" autoLine="0" autoPict="0">
                <anchor moveWithCells="1" sizeWithCells="1">
                  <from>
                    <xdr:col>1</xdr:col>
                    <xdr:colOff>504825</xdr:colOff>
                    <xdr:row>124</xdr:row>
                    <xdr:rowOff>200025</xdr:rowOff>
                  </from>
                  <to>
                    <xdr:col>1</xdr:col>
                    <xdr:colOff>904875</xdr:colOff>
                    <xdr:row>124</xdr:row>
                    <xdr:rowOff>428625</xdr:rowOff>
                  </to>
                </anchor>
              </controlPr>
            </control>
          </mc:Choice>
        </mc:AlternateContent>
        <mc:AlternateContent xmlns:mc="http://schemas.openxmlformats.org/markup-compatibility/2006">
          <mc:Choice Requires="x14">
            <control shapeId="28820" r:id="rId151" name="Option Button 148">
              <controlPr defaultSize="0" autoFill="0" autoLine="0" autoPict="0">
                <anchor moveWithCells="1" sizeWithCells="1">
                  <from>
                    <xdr:col>1</xdr:col>
                    <xdr:colOff>57150</xdr:colOff>
                    <xdr:row>124</xdr:row>
                    <xdr:rowOff>200025</xdr:rowOff>
                  </from>
                  <to>
                    <xdr:col>1</xdr:col>
                    <xdr:colOff>466725</xdr:colOff>
                    <xdr:row>124</xdr:row>
                    <xdr:rowOff>428625</xdr:rowOff>
                  </to>
                </anchor>
              </controlPr>
            </control>
          </mc:Choice>
        </mc:AlternateContent>
        <mc:AlternateContent xmlns:mc="http://schemas.openxmlformats.org/markup-compatibility/2006">
          <mc:Choice Requires="x14">
            <control shapeId="28821" r:id="rId152" name="Group Box 149">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8822" r:id="rId153" name="Option Button 150">
              <controlPr defaultSize="0" autoFill="0" autoLine="0" autoPict="0">
                <anchor moveWithCells="1" sizeWithCells="1">
                  <from>
                    <xdr:col>5</xdr:col>
                    <xdr:colOff>19050</xdr:colOff>
                    <xdr:row>125</xdr:row>
                    <xdr:rowOff>200025</xdr:rowOff>
                  </from>
                  <to>
                    <xdr:col>5</xdr:col>
                    <xdr:colOff>609600</xdr:colOff>
                    <xdr:row>125</xdr:row>
                    <xdr:rowOff>428625</xdr:rowOff>
                  </to>
                </anchor>
              </controlPr>
            </control>
          </mc:Choice>
        </mc:AlternateContent>
        <mc:AlternateContent xmlns:mc="http://schemas.openxmlformats.org/markup-compatibility/2006">
          <mc:Choice Requires="x14">
            <control shapeId="28823" r:id="rId154" name="Option Button 151">
              <controlPr defaultSize="0" autoFill="0" autoLine="0" autoPict="0">
                <anchor moveWithCells="1" sizeWithCells="1">
                  <from>
                    <xdr:col>1</xdr:col>
                    <xdr:colOff>504825</xdr:colOff>
                    <xdr:row>125</xdr:row>
                    <xdr:rowOff>200025</xdr:rowOff>
                  </from>
                  <to>
                    <xdr:col>1</xdr:col>
                    <xdr:colOff>904875</xdr:colOff>
                    <xdr:row>125</xdr:row>
                    <xdr:rowOff>428625</xdr:rowOff>
                  </to>
                </anchor>
              </controlPr>
            </control>
          </mc:Choice>
        </mc:AlternateContent>
        <mc:AlternateContent xmlns:mc="http://schemas.openxmlformats.org/markup-compatibility/2006">
          <mc:Choice Requires="x14">
            <control shapeId="28824" r:id="rId155" name="Option Button 152">
              <controlPr defaultSize="0" autoFill="0" autoLine="0" autoPict="0">
                <anchor moveWithCells="1" sizeWithCells="1">
                  <from>
                    <xdr:col>1</xdr:col>
                    <xdr:colOff>57150</xdr:colOff>
                    <xdr:row>125</xdr:row>
                    <xdr:rowOff>200025</xdr:rowOff>
                  </from>
                  <to>
                    <xdr:col>1</xdr:col>
                    <xdr:colOff>466725</xdr:colOff>
                    <xdr:row>125</xdr:row>
                    <xdr:rowOff>428625</xdr:rowOff>
                  </to>
                </anchor>
              </controlPr>
            </control>
          </mc:Choice>
        </mc:AlternateContent>
        <mc:AlternateContent xmlns:mc="http://schemas.openxmlformats.org/markup-compatibility/2006">
          <mc:Choice Requires="x14">
            <control shapeId="28825" r:id="rId156" name="Group Box 153">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8826" r:id="rId157" name="Option Button 154">
              <controlPr defaultSize="0" autoFill="0" autoLine="0" autoPict="0">
                <anchor moveWithCells="1" sizeWithCells="1">
                  <from>
                    <xdr:col>5</xdr:col>
                    <xdr:colOff>19050</xdr:colOff>
                    <xdr:row>140</xdr:row>
                    <xdr:rowOff>200025</xdr:rowOff>
                  </from>
                  <to>
                    <xdr:col>5</xdr:col>
                    <xdr:colOff>609600</xdr:colOff>
                    <xdr:row>140</xdr:row>
                    <xdr:rowOff>428625</xdr:rowOff>
                  </to>
                </anchor>
              </controlPr>
            </control>
          </mc:Choice>
        </mc:AlternateContent>
        <mc:AlternateContent xmlns:mc="http://schemas.openxmlformats.org/markup-compatibility/2006">
          <mc:Choice Requires="x14">
            <control shapeId="28827" r:id="rId158" name="Option Button 155">
              <controlPr defaultSize="0" autoFill="0" autoLine="0" autoPict="0">
                <anchor moveWithCells="1" sizeWithCells="1">
                  <from>
                    <xdr:col>1</xdr:col>
                    <xdr:colOff>504825</xdr:colOff>
                    <xdr:row>140</xdr:row>
                    <xdr:rowOff>200025</xdr:rowOff>
                  </from>
                  <to>
                    <xdr:col>1</xdr:col>
                    <xdr:colOff>904875</xdr:colOff>
                    <xdr:row>140</xdr:row>
                    <xdr:rowOff>428625</xdr:rowOff>
                  </to>
                </anchor>
              </controlPr>
            </control>
          </mc:Choice>
        </mc:AlternateContent>
        <mc:AlternateContent xmlns:mc="http://schemas.openxmlformats.org/markup-compatibility/2006">
          <mc:Choice Requires="x14">
            <control shapeId="28828" r:id="rId159" name="Option Button 156">
              <controlPr defaultSize="0" autoFill="0" autoLine="0" autoPict="0">
                <anchor moveWithCells="1" sizeWithCells="1">
                  <from>
                    <xdr:col>1</xdr:col>
                    <xdr:colOff>57150</xdr:colOff>
                    <xdr:row>140</xdr:row>
                    <xdr:rowOff>200025</xdr:rowOff>
                  </from>
                  <to>
                    <xdr:col>1</xdr:col>
                    <xdr:colOff>466725</xdr:colOff>
                    <xdr:row>140</xdr:row>
                    <xdr:rowOff>428625</xdr:rowOff>
                  </to>
                </anchor>
              </controlPr>
            </control>
          </mc:Choice>
        </mc:AlternateContent>
        <mc:AlternateContent xmlns:mc="http://schemas.openxmlformats.org/markup-compatibility/2006">
          <mc:Choice Requires="x14">
            <control shapeId="28829" r:id="rId160" name="Group Box 157">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8830" r:id="rId161" name="Option Button 158">
              <controlPr defaultSize="0" autoFill="0" autoLine="0" autoPict="0">
                <anchor moveWithCells="1" sizeWithCells="1">
                  <from>
                    <xdr:col>5</xdr:col>
                    <xdr:colOff>19050</xdr:colOff>
                    <xdr:row>141</xdr:row>
                    <xdr:rowOff>200025</xdr:rowOff>
                  </from>
                  <to>
                    <xdr:col>5</xdr:col>
                    <xdr:colOff>609600</xdr:colOff>
                    <xdr:row>141</xdr:row>
                    <xdr:rowOff>428625</xdr:rowOff>
                  </to>
                </anchor>
              </controlPr>
            </control>
          </mc:Choice>
        </mc:AlternateContent>
        <mc:AlternateContent xmlns:mc="http://schemas.openxmlformats.org/markup-compatibility/2006">
          <mc:Choice Requires="x14">
            <control shapeId="28831" r:id="rId162" name="Option Button 159">
              <controlPr defaultSize="0" autoFill="0" autoLine="0" autoPict="0">
                <anchor moveWithCells="1" sizeWithCells="1">
                  <from>
                    <xdr:col>1</xdr:col>
                    <xdr:colOff>504825</xdr:colOff>
                    <xdr:row>141</xdr:row>
                    <xdr:rowOff>200025</xdr:rowOff>
                  </from>
                  <to>
                    <xdr:col>1</xdr:col>
                    <xdr:colOff>904875</xdr:colOff>
                    <xdr:row>141</xdr:row>
                    <xdr:rowOff>428625</xdr:rowOff>
                  </to>
                </anchor>
              </controlPr>
            </control>
          </mc:Choice>
        </mc:AlternateContent>
        <mc:AlternateContent xmlns:mc="http://schemas.openxmlformats.org/markup-compatibility/2006">
          <mc:Choice Requires="x14">
            <control shapeId="28832" r:id="rId163" name="Option Button 160">
              <controlPr defaultSize="0" autoFill="0" autoLine="0" autoPict="0">
                <anchor moveWithCells="1" sizeWithCells="1">
                  <from>
                    <xdr:col>1</xdr:col>
                    <xdr:colOff>57150</xdr:colOff>
                    <xdr:row>141</xdr:row>
                    <xdr:rowOff>200025</xdr:rowOff>
                  </from>
                  <to>
                    <xdr:col>1</xdr:col>
                    <xdr:colOff>466725</xdr:colOff>
                    <xdr:row>141</xdr:row>
                    <xdr:rowOff>428625</xdr:rowOff>
                  </to>
                </anchor>
              </controlPr>
            </control>
          </mc:Choice>
        </mc:AlternateContent>
        <mc:AlternateContent xmlns:mc="http://schemas.openxmlformats.org/markup-compatibility/2006">
          <mc:Choice Requires="x14">
            <control shapeId="28833" r:id="rId164" name="Group Box 161">
              <controlPr defaultSize="0" autoFill="0" autoPict="0">
                <anchor moveWithCells="1" sizeWithCells="1">
                  <from>
                    <xdr:col>1</xdr:col>
                    <xdr:colOff>0</xdr:colOff>
                    <xdr:row>145</xdr:row>
                    <xdr:rowOff>0</xdr:rowOff>
                  </from>
                  <to>
                    <xdr:col>5</xdr:col>
                    <xdr:colOff>800100</xdr:colOff>
                    <xdr:row>146</xdr:row>
                    <xdr:rowOff>0</xdr:rowOff>
                  </to>
                </anchor>
              </controlPr>
            </control>
          </mc:Choice>
        </mc:AlternateContent>
        <mc:AlternateContent xmlns:mc="http://schemas.openxmlformats.org/markup-compatibility/2006">
          <mc:Choice Requires="x14">
            <control shapeId="28834" r:id="rId165" name="Option Button 162">
              <controlPr defaultSize="0" autoFill="0" autoLine="0" autoPict="0">
                <anchor moveWithCells="1" sizeWithCells="1">
                  <from>
                    <xdr:col>5</xdr:col>
                    <xdr:colOff>19050</xdr:colOff>
                    <xdr:row>145</xdr:row>
                    <xdr:rowOff>200025</xdr:rowOff>
                  </from>
                  <to>
                    <xdr:col>5</xdr:col>
                    <xdr:colOff>609600</xdr:colOff>
                    <xdr:row>145</xdr:row>
                    <xdr:rowOff>428625</xdr:rowOff>
                  </to>
                </anchor>
              </controlPr>
            </control>
          </mc:Choice>
        </mc:AlternateContent>
        <mc:AlternateContent xmlns:mc="http://schemas.openxmlformats.org/markup-compatibility/2006">
          <mc:Choice Requires="x14">
            <control shapeId="28835" r:id="rId166" name="Option Button 163">
              <controlPr defaultSize="0" autoFill="0" autoLine="0" autoPict="0">
                <anchor moveWithCells="1" sizeWithCells="1">
                  <from>
                    <xdr:col>1</xdr:col>
                    <xdr:colOff>504825</xdr:colOff>
                    <xdr:row>145</xdr:row>
                    <xdr:rowOff>200025</xdr:rowOff>
                  </from>
                  <to>
                    <xdr:col>1</xdr:col>
                    <xdr:colOff>904875</xdr:colOff>
                    <xdr:row>145</xdr:row>
                    <xdr:rowOff>428625</xdr:rowOff>
                  </to>
                </anchor>
              </controlPr>
            </control>
          </mc:Choice>
        </mc:AlternateContent>
        <mc:AlternateContent xmlns:mc="http://schemas.openxmlformats.org/markup-compatibility/2006">
          <mc:Choice Requires="x14">
            <control shapeId="28836" r:id="rId167" name="Option Button 164">
              <controlPr defaultSize="0" autoFill="0" autoLine="0" autoPict="0">
                <anchor moveWithCells="1" sizeWithCells="1">
                  <from>
                    <xdr:col>1</xdr:col>
                    <xdr:colOff>57150</xdr:colOff>
                    <xdr:row>145</xdr:row>
                    <xdr:rowOff>200025</xdr:rowOff>
                  </from>
                  <to>
                    <xdr:col>1</xdr:col>
                    <xdr:colOff>466725</xdr:colOff>
                    <xdr:row>145</xdr:row>
                    <xdr:rowOff>428625</xdr:rowOff>
                  </to>
                </anchor>
              </controlPr>
            </control>
          </mc:Choice>
        </mc:AlternateContent>
        <mc:AlternateContent xmlns:mc="http://schemas.openxmlformats.org/markup-compatibility/2006">
          <mc:Choice Requires="x14">
            <control shapeId="28837" r:id="rId168" name="Group Box 165">
              <controlPr defaultSize="0" autoFill="0" autoPict="0">
                <anchor moveWithCells="1" sizeWithCells="1">
                  <from>
                    <xdr:col>1</xdr:col>
                    <xdr:colOff>0</xdr:colOff>
                    <xdr:row>146</xdr:row>
                    <xdr:rowOff>0</xdr:rowOff>
                  </from>
                  <to>
                    <xdr:col>5</xdr:col>
                    <xdr:colOff>800100</xdr:colOff>
                    <xdr:row>147</xdr:row>
                    <xdr:rowOff>0</xdr:rowOff>
                  </to>
                </anchor>
              </controlPr>
            </control>
          </mc:Choice>
        </mc:AlternateContent>
        <mc:AlternateContent xmlns:mc="http://schemas.openxmlformats.org/markup-compatibility/2006">
          <mc:Choice Requires="x14">
            <control shapeId="28838" r:id="rId169" name="Option Button 166">
              <controlPr defaultSize="0" autoFill="0" autoLine="0" autoPict="0">
                <anchor moveWithCells="1" sizeWithCells="1">
                  <from>
                    <xdr:col>5</xdr:col>
                    <xdr:colOff>19050</xdr:colOff>
                    <xdr:row>146</xdr:row>
                    <xdr:rowOff>200025</xdr:rowOff>
                  </from>
                  <to>
                    <xdr:col>5</xdr:col>
                    <xdr:colOff>609600</xdr:colOff>
                    <xdr:row>146</xdr:row>
                    <xdr:rowOff>428625</xdr:rowOff>
                  </to>
                </anchor>
              </controlPr>
            </control>
          </mc:Choice>
        </mc:AlternateContent>
        <mc:AlternateContent xmlns:mc="http://schemas.openxmlformats.org/markup-compatibility/2006">
          <mc:Choice Requires="x14">
            <control shapeId="28839" r:id="rId170" name="Option Button 167">
              <controlPr defaultSize="0" autoFill="0" autoLine="0" autoPict="0">
                <anchor moveWithCells="1" sizeWithCells="1">
                  <from>
                    <xdr:col>1</xdr:col>
                    <xdr:colOff>504825</xdr:colOff>
                    <xdr:row>146</xdr:row>
                    <xdr:rowOff>200025</xdr:rowOff>
                  </from>
                  <to>
                    <xdr:col>1</xdr:col>
                    <xdr:colOff>904875</xdr:colOff>
                    <xdr:row>146</xdr:row>
                    <xdr:rowOff>428625</xdr:rowOff>
                  </to>
                </anchor>
              </controlPr>
            </control>
          </mc:Choice>
        </mc:AlternateContent>
        <mc:AlternateContent xmlns:mc="http://schemas.openxmlformats.org/markup-compatibility/2006">
          <mc:Choice Requires="x14">
            <control shapeId="28840" r:id="rId171" name="Option Button 168">
              <controlPr defaultSize="0" autoFill="0" autoLine="0" autoPict="0">
                <anchor moveWithCells="1" sizeWithCells="1">
                  <from>
                    <xdr:col>1</xdr:col>
                    <xdr:colOff>57150</xdr:colOff>
                    <xdr:row>146</xdr:row>
                    <xdr:rowOff>200025</xdr:rowOff>
                  </from>
                  <to>
                    <xdr:col>1</xdr:col>
                    <xdr:colOff>466725</xdr:colOff>
                    <xdr:row>146</xdr:row>
                    <xdr:rowOff>428625</xdr:rowOff>
                  </to>
                </anchor>
              </controlPr>
            </control>
          </mc:Choice>
        </mc:AlternateContent>
        <mc:AlternateContent xmlns:mc="http://schemas.openxmlformats.org/markup-compatibility/2006">
          <mc:Choice Requires="x14">
            <control shapeId="28841" r:id="rId172" name="Group Box 169">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8842" r:id="rId173" name="Option Button 170">
              <controlPr defaultSize="0" autoFill="0" autoLine="0" autoPict="0">
                <anchor moveWithCells="1" sizeWithCells="1">
                  <from>
                    <xdr:col>5</xdr:col>
                    <xdr:colOff>19050</xdr:colOff>
                    <xdr:row>150</xdr:row>
                    <xdr:rowOff>200025</xdr:rowOff>
                  </from>
                  <to>
                    <xdr:col>5</xdr:col>
                    <xdr:colOff>609600</xdr:colOff>
                    <xdr:row>150</xdr:row>
                    <xdr:rowOff>428625</xdr:rowOff>
                  </to>
                </anchor>
              </controlPr>
            </control>
          </mc:Choice>
        </mc:AlternateContent>
        <mc:AlternateContent xmlns:mc="http://schemas.openxmlformats.org/markup-compatibility/2006">
          <mc:Choice Requires="x14">
            <control shapeId="28843" r:id="rId174" name="Option Button 171">
              <controlPr defaultSize="0" autoFill="0" autoLine="0" autoPict="0">
                <anchor moveWithCells="1" sizeWithCells="1">
                  <from>
                    <xdr:col>1</xdr:col>
                    <xdr:colOff>504825</xdr:colOff>
                    <xdr:row>150</xdr:row>
                    <xdr:rowOff>200025</xdr:rowOff>
                  </from>
                  <to>
                    <xdr:col>1</xdr:col>
                    <xdr:colOff>904875</xdr:colOff>
                    <xdr:row>150</xdr:row>
                    <xdr:rowOff>428625</xdr:rowOff>
                  </to>
                </anchor>
              </controlPr>
            </control>
          </mc:Choice>
        </mc:AlternateContent>
        <mc:AlternateContent xmlns:mc="http://schemas.openxmlformats.org/markup-compatibility/2006">
          <mc:Choice Requires="x14">
            <control shapeId="28844" r:id="rId175" name="Option Button 172">
              <controlPr defaultSize="0" autoFill="0" autoLine="0" autoPict="0">
                <anchor moveWithCells="1" sizeWithCells="1">
                  <from>
                    <xdr:col>1</xdr:col>
                    <xdr:colOff>57150</xdr:colOff>
                    <xdr:row>150</xdr:row>
                    <xdr:rowOff>200025</xdr:rowOff>
                  </from>
                  <to>
                    <xdr:col>1</xdr:col>
                    <xdr:colOff>466725</xdr:colOff>
                    <xdr:row>150</xdr:row>
                    <xdr:rowOff>428625</xdr:rowOff>
                  </to>
                </anchor>
              </controlPr>
            </control>
          </mc:Choice>
        </mc:AlternateContent>
        <mc:AlternateContent xmlns:mc="http://schemas.openxmlformats.org/markup-compatibility/2006">
          <mc:Choice Requires="x14">
            <control shapeId="28845" r:id="rId176" name="Group Box 173">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8846" r:id="rId177" name="Option Button 174">
              <controlPr defaultSize="0" autoFill="0" autoLine="0" autoPict="0">
                <anchor moveWithCells="1" sizeWithCells="1">
                  <from>
                    <xdr:col>5</xdr:col>
                    <xdr:colOff>19050</xdr:colOff>
                    <xdr:row>151</xdr:row>
                    <xdr:rowOff>200025</xdr:rowOff>
                  </from>
                  <to>
                    <xdr:col>5</xdr:col>
                    <xdr:colOff>609600</xdr:colOff>
                    <xdr:row>151</xdr:row>
                    <xdr:rowOff>428625</xdr:rowOff>
                  </to>
                </anchor>
              </controlPr>
            </control>
          </mc:Choice>
        </mc:AlternateContent>
        <mc:AlternateContent xmlns:mc="http://schemas.openxmlformats.org/markup-compatibility/2006">
          <mc:Choice Requires="x14">
            <control shapeId="28847" r:id="rId178" name="Option Button 175">
              <controlPr defaultSize="0" autoFill="0" autoLine="0" autoPict="0">
                <anchor moveWithCells="1" sizeWithCells="1">
                  <from>
                    <xdr:col>1</xdr:col>
                    <xdr:colOff>504825</xdr:colOff>
                    <xdr:row>151</xdr:row>
                    <xdr:rowOff>200025</xdr:rowOff>
                  </from>
                  <to>
                    <xdr:col>1</xdr:col>
                    <xdr:colOff>904875</xdr:colOff>
                    <xdr:row>151</xdr:row>
                    <xdr:rowOff>428625</xdr:rowOff>
                  </to>
                </anchor>
              </controlPr>
            </control>
          </mc:Choice>
        </mc:AlternateContent>
        <mc:AlternateContent xmlns:mc="http://schemas.openxmlformats.org/markup-compatibility/2006">
          <mc:Choice Requires="x14">
            <control shapeId="28848" r:id="rId179" name="Option Button 176">
              <controlPr defaultSize="0" autoFill="0" autoLine="0" autoPict="0">
                <anchor moveWithCells="1" sizeWithCells="1">
                  <from>
                    <xdr:col>1</xdr:col>
                    <xdr:colOff>57150</xdr:colOff>
                    <xdr:row>151</xdr:row>
                    <xdr:rowOff>200025</xdr:rowOff>
                  </from>
                  <to>
                    <xdr:col>1</xdr:col>
                    <xdr:colOff>466725</xdr:colOff>
                    <xdr:row>151</xdr:row>
                    <xdr:rowOff>428625</xdr:rowOff>
                  </to>
                </anchor>
              </controlPr>
            </control>
          </mc:Choice>
        </mc:AlternateContent>
        <mc:AlternateContent xmlns:mc="http://schemas.openxmlformats.org/markup-compatibility/2006">
          <mc:Choice Requires="x14">
            <control shapeId="28849" r:id="rId180" name="Group Box 177">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8850" r:id="rId181" name="Option Button 178">
              <controlPr defaultSize="0" autoFill="0" autoLine="0" autoPict="0">
                <anchor moveWithCells="1" sizeWithCells="1">
                  <from>
                    <xdr:col>5</xdr:col>
                    <xdr:colOff>19050</xdr:colOff>
                    <xdr:row>152</xdr:row>
                    <xdr:rowOff>200025</xdr:rowOff>
                  </from>
                  <to>
                    <xdr:col>5</xdr:col>
                    <xdr:colOff>609600</xdr:colOff>
                    <xdr:row>152</xdr:row>
                    <xdr:rowOff>428625</xdr:rowOff>
                  </to>
                </anchor>
              </controlPr>
            </control>
          </mc:Choice>
        </mc:AlternateContent>
        <mc:AlternateContent xmlns:mc="http://schemas.openxmlformats.org/markup-compatibility/2006">
          <mc:Choice Requires="x14">
            <control shapeId="28851" r:id="rId182" name="Option Button 179">
              <controlPr defaultSize="0" autoFill="0" autoLine="0" autoPict="0">
                <anchor moveWithCells="1" sizeWithCells="1">
                  <from>
                    <xdr:col>1</xdr:col>
                    <xdr:colOff>504825</xdr:colOff>
                    <xdr:row>152</xdr:row>
                    <xdr:rowOff>200025</xdr:rowOff>
                  </from>
                  <to>
                    <xdr:col>1</xdr:col>
                    <xdr:colOff>904875</xdr:colOff>
                    <xdr:row>152</xdr:row>
                    <xdr:rowOff>428625</xdr:rowOff>
                  </to>
                </anchor>
              </controlPr>
            </control>
          </mc:Choice>
        </mc:AlternateContent>
        <mc:AlternateContent xmlns:mc="http://schemas.openxmlformats.org/markup-compatibility/2006">
          <mc:Choice Requires="x14">
            <control shapeId="28852" r:id="rId183" name="Option Button 180">
              <controlPr defaultSize="0" autoFill="0" autoLine="0" autoPict="0">
                <anchor moveWithCells="1" sizeWithCells="1">
                  <from>
                    <xdr:col>1</xdr:col>
                    <xdr:colOff>57150</xdr:colOff>
                    <xdr:row>152</xdr:row>
                    <xdr:rowOff>200025</xdr:rowOff>
                  </from>
                  <to>
                    <xdr:col>1</xdr:col>
                    <xdr:colOff>466725</xdr:colOff>
                    <xdr:row>152</xdr:row>
                    <xdr:rowOff>428625</xdr:rowOff>
                  </to>
                </anchor>
              </controlPr>
            </control>
          </mc:Choice>
        </mc:AlternateContent>
        <mc:AlternateContent xmlns:mc="http://schemas.openxmlformats.org/markup-compatibility/2006">
          <mc:Choice Requires="x14">
            <control shapeId="28853" r:id="rId184" name="Group Box 181">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8854" r:id="rId185" name="Option Button 182">
              <controlPr defaultSize="0" autoFill="0" autoLine="0" autoPict="0">
                <anchor moveWithCells="1" sizeWithCells="1">
                  <from>
                    <xdr:col>5</xdr:col>
                    <xdr:colOff>19050</xdr:colOff>
                    <xdr:row>153</xdr:row>
                    <xdr:rowOff>200025</xdr:rowOff>
                  </from>
                  <to>
                    <xdr:col>5</xdr:col>
                    <xdr:colOff>609600</xdr:colOff>
                    <xdr:row>153</xdr:row>
                    <xdr:rowOff>428625</xdr:rowOff>
                  </to>
                </anchor>
              </controlPr>
            </control>
          </mc:Choice>
        </mc:AlternateContent>
        <mc:AlternateContent xmlns:mc="http://schemas.openxmlformats.org/markup-compatibility/2006">
          <mc:Choice Requires="x14">
            <control shapeId="28855" r:id="rId186" name="Option Button 183">
              <controlPr defaultSize="0" autoFill="0" autoLine="0" autoPict="0">
                <anchor moveWithCells="1" sizeWithCells="1">
                  <from>
                    <xdr:col>1</xdr:col>
                    <xdr:colOff>504825</xdr:colOff>
                    <xdr:row>153</xdr:row>
                    <xdr:rowOff>200025</xdr:rowOff>
                  </from>
                  <to>
                    <xdr:col>1</xdr:col>
                    <xdr:colOff>904875</xdr:colOff>
                    <xdr:row>153</xdr:row>
                    <xdr:rowOff>428625</xdr:rowOff>
                  </to>
                </anchor>
              </controlPr>
            </control>
          </mc:Choice>
        </mc:AlternateContent>
        <mc:AlternateContent xmlns:mc="http://schemas.openxmlformats.org/markup-compatibility/2006">
          <mc:Choice Requires="x14">
            <control shapeId="28856" r:id="rId187" name="Option Button 184">
              <controlPr defaultSize="0" autoFill="0" autoLine="0" autoPict="0">
                <anchor moveWithCells="1" sizeWithCells="1">
                  <from>
                    <xdr:col>1</xdr:col>
                    <xdr:colOff>57150</xdr:colOff>
                    <xdr:row>153</xdr:row>
                    <xdr:rowOff>200025</xdr:rowOff>
                  </from>
                  <to>
                    <xdr:col>1</xdr:col>
                    <xdr:colOff>466725</xdr:colOff>
                    <xdr:row>153</xdr:row>
                    <xdr:rowOff>428625</xdr:rowOff>
                  </to>
                </anchor>
              </controlPr>
            </control>
          </mc:Choice>
        </mc:AlternateContent>
        <mc:AlternateContent xmlns:mc="http://schemas.openxmlformats.org/markup-compatibility/2006">
          <mc:Choice Requires="x14">
            <control shapeId="28857" r:id="rId188" name="Group Box 185">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28858" r:id="rId189" name="Option Button 186">
              <controlPr defaultSize="0" autoFill="0" autoLine="0" autoPict="0">
                <anchor moveWithCells="1" sizeWithCells="1">
                  <from>
                    <xdr:col>5</xdr:col>
                    <xdr:colOff>19050</xdr:colOff>
                    <xdr:row>157</xdr:row>
                    <xdr:rowOff>200025</xdr:rowOff>
                  </from>
                  <to>
                    <xdr:col>5</xdr:col>
                    <xdr:colOff>609600</xdr:colOff>
                    <xdr:row>157</xdr:row>
                    <xdr:rowOff>428625</xdr:rowOff>
                  </to>
                </anchor>
              </controlPr>
            </control>
          </mc:Choice>
        </mc:AlternateContent>
        <mc:AlternateContent xmlns:mc="http://schemas.openxmlformats.org/markup-compatibility/2006">
          <mc:Choice Requires="x14">
            <control shapeId="28859" r:id="rId190" name="Option Button 187">
              <controlPr defaultSize="0" autoFill="0" autoLine="0" autoPict="0">
                <anchor moveWithCells="1" sizeWithCells="1">
                  <from>
                    <xdr:col>1</xdr:col>
                    <xdr:colOff>504825</xdr:colOff>
                    <xdr:row>157</xdr:row>
                    <xdr:rowOff>200025</xdr:rowOff>
                  </from>
                  <to>
                    <xdr:col>1</xdr:col>
                    <xdr:colOff>904875</xdr:colOff>
                    <xdr:row>157</xdr:row>
                    <xdr:rowOff>428625</xdr:rowOff>
                  </to>
                </anchor>
              </controlPr>
            </control>
          </mc:Choice>
        </mc:AlternateContent>
        <mc:AlternateContent xmlns:mc="http://schemas.openxmlformats.org/markup-compatibility/2006">
          <mc:Choice Requires="x14">
            <control shapeId="28860" r:id="rId191" name="Option Button 188">
              <controlPr defaultSize="0" autoFill="0" autoLine="0" autoPict="0">
                <anchor moveWithCells="1" sizeWithCells="1">
                  <from>
                    <xdr:col>1</xdr:col>
                    <xdr:colOff>57150</xdr:colOff>
                    <xdr:row>157</xdr:row>
                    <xdr:rowOff>200025</xdr:rowOff>
                  </from>
                  <to>
                    <xdr:col>1</xdr:col>
                    <xdr:colOff>466725</xdr:colOff>
                    <xdr:row>157</xdr:row>
                    <xdr:rowOff>428625</xdr:rowOff>
                  </to>
                </anchor>
              </controlPr>
            </control>
          </mc:Choice>
        </mc:AlternateContent>
        <mc:AlternateContent xmlns:mc="http://schemas.openxmlformats.org/markup-compatibility/2006">
          <mc:Choice Requires="x14">
            <control shapeId="28861" r:id="rId192" name="Group Box 189">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28862" r:id="rId193" name="Option Button 190">
              <controlPr defaultSize="0" autoFill="0" autoLine="0" autoPict="0">
                <anchor moveWithCells="1" sizeWithCells="1">
                  <from>
                    <xdr:col>5</xdr:col>
                    <xdr:colOff>19050</xdr:colOff>
                    <xdr:row>158</xdr:row>
                    <xdr:rowOff>200025</xdr:rowOff>
                  </from>
                  <to>
                    <xdr:col>5</xdr:col>
                    <xdr:colOff>609600</xdr:colOff>
                    <xdr:row>158</xdr:row>
                    <xdr:rowOff>428625</xdr:rowOff>
                  </to>
                </anchor>
              </controlPr>
            </control>
          </mc:Choice>
        </mc:AlternateContent>
        <mc:AlternateContent xmlns:mc="http://schemas.openxmlformats.org/markup-compatibility/2006">
          <mc:Choice Requires="x14">
            <control shapeId="28863" r:id="rId194" name="Option Button 191">
              <controlPr defaultSize="0" autoFill="0" autoLine="0" autoPict="0">
                <anchor moveWithCells="1" sizeWithCells="1">
                  <from>
                    <xdr:col>1</xdr:col>
                    <xdr:colOff>504825</xdr:colOff>
                    <xdr:row>158</xdr:row>
                    <xdr:rowOff>200025</xdr:rowOff>
                  </from>
                  <to>
                    <xdr:col>1</xdr:col>
                    <xdr:colOff>904875</xdr:colOff>
                    <xdr:row>158</xdr:row>
                    <xdr:rowOff>428625</xdr:rowOff>
                  </to>
                </anchor>
              </controlPr>
            </control>
          </mc:Choice>
        </mc:AlternateContent>
        <mc:AlternateContent xmlns:mc="http://schemas.openxmlformats.org/markup-compatibility/2006">
          <mc:Choice Requires="x14">
            <control shapeId="28864" r:id="rId195" name="Option Button 192">
              <controlPr defaultSize="0" autoFill="0" autoLine="0" autoPict="0">
                <anchor moveWithCells="1" sizeWithCells="1">
                  <from>
                    <xdr:col>1</xdr:col>
                    <xdr:colOff>57150</xdr:colOff>
                    <xdr:row>158</xdr:row>
                    <xdr:rowOff>200025</xdr:rowOff>
                  </from>
                  <to>
                    <xdr:col>1</xdr:col>
                    <xdr:colOff>466725</xdr:colOff>
                    <xdr:row>158</xdr:row>
                    <xdr:rowOff>428625</xdr:rowOff>
                  </to>
                </anchor>
              </controlPr>
            </control>
          </mc:Choice>
        </mc:AlternateContent>
        <mc:AlternateContent xmlns:mc="http://schemas.openxmlformats.org/markup-compatibility/2006">
          <mc:Choice Requires="x14">
            <control shapeId="28865" r:id="rId196" name="Group Box 193">
              <controlPr defaultSize="0" autoFill="0" autoPict="0">
                <anchor moveWithCells="1" sizeWithCells="1">
                  <from>
                    <xdr:col>1</xdr:col>
                    <xdr:colOff>0</xdr:colOff>
                    <xdr:row>159</xdr:row>
                    <xdr:rowOff>0</xdr:rowOff>
                  </from>
                  <to>
                    <xdr:col>5</xdr:col>
                    <xdr:colOff>800100</xdr:colOff>
                    <xdr:row>160</xdr:row>
                    <xdr:rowOff>0</xdr:rowOff>
                  </to>
                </anchor>
              </controlPr>
            </control>
          </mc:Choice>
        </mc:AlternateContent>
        <mc:AlternateContent xmlns:mc="http://schemas.openxmlformats.org/markup-compatibility/2006">
          <mc:Choice Requires="x14">
            <control shapeId="28866" r:id="rId197" name="Option Button 194">
              <controlPr defaultSize="0" autoFill="0" autoLine="0" autoPict="0">
                <anchor moveWithCells="1" sizeWithCells="1">
                  <from>
                    <xdr:col>5</xdr:col>
                    <xdr:colOff>19050</xdr:colOff>
                    <xdr:row>159</xdr:row>
                    <xdr:rowOff>200025</xdr:rowOff>
                  </from>
                  <to>
                    <xdr:col>5</xdr:col>
                    <xdr:colOff>609600</xdr:colOff>
                    <xdr:row>159</xdr:row>
                    <xdr:rowOff>428625</xdr:rowOff>
                  </to>
                </anchor>
              </controlPr>
            </control>
          </mc:Choice>
        </mc:AlternateContent>
        <mc:AlternateContent xmlns:mc="http://schemas.openxmlformats.org/markup-compatibility/2006">
          <mc:Choice Requires="x14">
            <control shapeId="28867" r:id="rId198" name="Option Button 195">
              <controlPr defaultSize="0" autoFill="0" autoLine="0" autoPict="0">
                <anchor moveWithCells="1" sizeWithCells="1">
                  <from>
                    <xdr:col>1</xdr:col>
                    <xdr:colOff>504825</xdr:colOff>
                    <xdr:row>159</xdr:row>
                    <xdr:rowOff>200025</xdr:rowOff>
                  </from>
                  <to>
                    <xdr:col>1</xdr:col>
                    <xdr:colOff>904875</xdr:colOff>
                    <xdr:row>159</xdr:row>
                    <xdr:rowOff>428625</xdr:rowOff>
                  </to>
                </anchor>
              </controlPr>
            </control>
          </mc:Choice>
        </mc:AlternateContent>
        <mc:AlternateContent xmlns:mc="http://schemas.openxmlformats.org/markup-compatibility/2006">
          <mc:Choice Requires="x14">
            <control shapeId="28868" r:id="rId199" name="Option Button 196">
              <controlPr defaultSize="0" autoFill="0" autoLine="0" autoPict="0">
                <anchor moveWithCells="1" sizeWithCells="1">
                  <from>
                    <xdr:col>1</xdr:col>
                    <xdr:colOff>57150</xdr:colOff>
                    <xdr:row>159</xdr:row>
                    <xdr:rowOff>200025</xdr:rowOff>
                  </from>
                  <to>
                    <xdr:col>1</xdr:col>
                    <xdr:colOff>466725</xdr:colOff>
                    <xdr:row>159</xdr:row>
                    <xdr:rowOff>428625</xdr:rowOff>
                  </to>
                </anchor>
              </controlPr>
            </control>
          </mc:Choice>
        </mc:AlternateContent>
        <mc:AlternateContent xmlns:mc="http://schemas.openxmlformats.org/markup-compatibility/2006">
          <mc:Choice Requires="x14">
            <control shapeId="28869" r:id="rId200" name="Group Box 197">
              <controlPr defaultSize="0" autoFill="0" autoPict="0">
                <anchor moveWithCells="1" sizeWithCells="1">
                  <from>
                    <xdr:col>1</xdr:col>
                    <xdr:colOff>0</xdr:colOff>
                    <xdr:row>160</xdr:row>
                    <xdr:rowOff>0</xdr:rowOff>
                  </from>
                  <to>
                    <xdr:col>5</xdr:col>
                    <xdr:colOff>800100</xdr:colOff>
                    <xdr:row>161</xdr:row>
                    <xdr:rowOff>0</xdr:rowOff>
                  </to>
                </anchor>
              </controlPr>
            </control>
          </mc:Choice>
        </mc:AlternateContent>
        <mc:AlternateContent xmlns:mc="http://schemas.openxmlformats.org/markup-compatibility/2006">
          <mc:Choice Requires="x14">
            <control shapeId="28870" r:id="rId201" name="Option Button 198">
              <controlPr defaultSize="0" autoFill="0" autoLine="0" autoPict="0">
                <anchor moveWithCells="1" sizeWithCells="1">
                  <from>
                    <xdr:col>5</xdr:col>
                    <xdr:colOff>19050</xdr:colOff>
                    <xdr:row>160</xdr:row>
                    <xdr:rowOff>200025</xdr:rowOff>
                  </from>
                  <to>
                    <xdr:col>5</xdr:col>
                    <xdr:colOff>609600</xdr:colOff>
                    <xdr:row>160</xdr:row>
                    <xdr:rowOff>428625</xdr:rowOff>
                  </to>
                </anchor>
              </controlPr>
            </control>
          </mc:Choice>
        </mc:AlternateContent>
        <mc:AlternateContent xmlns:mc="http://schemas.openxmlformats.org/markup-compatibility/2006">
          <mc:Choice Requires="x14">
            <control shapeId="28871" r:id="rId202" name="Option Button 199">
              <controlPr defaultSize="0" autoFill="0" autoLine="0" autoPict="0">
                <anchor moveWithCells="1" sizeWithCells="1">
                  <from>
                    <xdr:col>1</xdr:col>
                    <xdr:colOff>504825</xdr:colOff>
                    <xdr:row>160</xdr:row>
                    <xdr:rowOff>200025</xdr:rowOff>
                  </from>
                  <to>
                    <xdr:col>1</xdr:col>
                    <xdr:colOff>904875</xdr:colOff>
                    <xdr:row>160</xdr:row>
                    <xdr:rowOff>428625</xdr:rowOff>
                  </to>
                </anchor>
              </controlPr>
            </control>
          </mc:Choice>
        </mc:AlternateContent>
        <mc:AlternateContent xmlns:mc="http://schemas.openxmlformats.org/markup-compatibility/2006">
          <mc:Choice Requires="x14">
            <control shapeId="28872" r:id="rId203" name="Option Button 200">
              <controlPr defaultSize="0" autoFill="0" autoLine="0" autoPict="0">
                <anchor moveWithCells="1" sizeWithCells="1">
                  <from>
                    <xdr:col>1</xdr:col>
                    <xdr:colOff>57150</xdr:colOff>
                    <xdr:row>160</xdr:row>
                    <xdr:rowOff>200025</xdr:rowOff>
                  </from>
                  <to>
                    <xdr:col>1</xdr:col>
                    <xdr:colOff>466725</xdr:colOff>
                    <xdr:row>160</xdr:row>
                    <xdr:rowOff>428625</xdr:rowOff>
                  </to>
                </anchor>
              </controlPr>
            </control>
          </mc:Choice>
        </mc:AlternateContent>
        <mc:AlternateContent xmlns:mc="http://schemas.openxmlformats.org/markup-compatibility/2006">
          <mc:Choice Requires="x14">
            <control shapeId="28873" r:id="rId204" name="Group Box 201">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8874" r:id="rId205" name="Option Button 202">
              <controlPr defaultSize="0" autoFill="0" autoLine="0" autoPict="0">
                <anchor moveWithCells="1" sizeWithCells="1">
                  <from>
                    <xdr:col>5</xdr:col>
                    <xdr:colOff>19050</xdr:colOff>
                    <xdr:row>166</xdr:row>
                    <xdr:rowOff>200025</xdr:rowOff>
                  </from>
                  <to>
                    <xdr:col>5</xdr:col>
                    <xdr:colOff>609600</xdr:colOff>
                    <xdr:row>166</xdr:row>
                    <xdr:rowOff>428625</xdr:rowOff>
                  </to>
                </anchor>
              </controlPr>
            </control>
          </mc:Choice>
        </mc:AlternateContent>
        <mc:AlternateContent xmlns:mc="http://schemas.openxmlformats.org/markup-compatibility/2006">
          <mc:Choice Requires="x14">
            <control shapeId="28875" r:id="rId206" name="Option Button 203">
              <controlPr defaultSize="0" autoFill="0" autoLine="0" autoPict="0">
                <anchor moveWithCells="1" sizeWithCells="1">
                  <from>
                    <xdr:col>1</xdr:col>
                    <xdr:colOff>504825</xdr:colOff>
                    <xdr:row>166</xdr:row>
                    <xdr:rowOff>200025</xdr:rowOff>
                  </from>
                  <to>
                    <xdr:col>1</xdr:col>
                    <xdr:colOff>904875</xdr:colOff>
                    <xdr:row>166</xdr:row>
                    <xdr:rowOff>428625</xdr:rowOff>
                  </to>
                </anchor>
              </controlPr>
            </control>
          </mc:Choice>
        </mc:AlternateContent>
        <mc:AlternateContent xmlns:mc="http://schemas.openxmlformats.org/markup-compatibility/2006">
          <mc:Choice Requires="x14">
            <control shapeId="28876" r:id="rId207" name="Option Button 204">
              <controlPr defaultSize="0" autoFill="0" autoLine="0" autoPict="0">
                <anchor moveWithCells="1" sizeWithCells="1">
                  <from>
                    <xdr:col>1</xdr:col>
                    <xdr:colOff>57150</xdr:colOff>
                    <xdr:row>166</xdr:row>
                    <xdr:rowOff>200025</xdr:rowOff>
                  </from>
                  <to>
                    <xdr:col>1</xdr:col>
                    <xdr:colOff>466725</xdr:colOff>
                    <xdr:row>166</xdr:row>
                    <xdr:rowOff>428625</xdr:rowOff>
                  </to>
                </anchor>
              </controlPr>
            </control>
          </mc:Choice>
        </mc:AlternateContent>
        <mc:AlternateContent xmlns:mc="http://schemas.openxmlformats.org/markup-compatibility/2006">
          <mc:Choice Requires="x14">
            <control shapeId="28877" r:id="rId208" name="Group Box 205">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8878" r:id="rId209" name="Option Button 206">
              <controlPr defaultSize="0" autoFill="0" autoLine="0" autoPict="0">
                <anchor moveWithCells="1" sizeWithCells="1">
                  <from>
                    <xdr:col>5</xdr:col>
                    <xdr:colOff>19050</xdr:colOff>
                    <xdr:row>167</xdr:row>
                    <xdr:rowOff>200025</xdr:rowOff>
                  </from>
                  <to>
                    <xdr:col>5</xdr:col>
                    <xdr:colOff>609600</xdr:colOff>
                    <xdr:row>167</xdr:row>
                    <xdr:rowOff>428625</xdr:rowOff>
                  </to>
                </anchor>
              </controlPr>
            </control>
          </mc:Choice>
        </mc:AlternateContent>
        <mc:AlternateContent xmlns:mc="http://schemas.openxmlformats.org/markup-compatibility/2006">
          <mc:Choice Requires="x14">
            <control shapeId="28879" r:id="rId210" name="Option Button 207">
              <controlPr defaultSize="0" autoFill="0" autoLine="0" autoPict="0">
                <anchor moveWithCells="1" sizeWithCells="1">
                  <from>
                    <xdr:col>1</xdr:col>
                    <xdr:colOff>504825</xdr:colOff>
                    <xdr:row>167</xdr:row>
                    <xdr:rowOff>200025</xdr:rowOff>
                  </from>
                  <to>
                    <xdr:col>1</xdr:col>
                    <xdr:colOff>904875</xdr:colOff>
                    <xdr:row>167</xdr:row>
                    <xdr:rowOff>428625</xdr:rowOff>
                  </to>
                </anchor>
              </controlPr>
            </control>
          </mc:Choice>
        </mc:AlternateContent>
        <mc:AlternateContent xmlns:mc="http://schemas.openxmlformats.org/markup-compatibility/2006">
          <mc:Choice Requires="x14">
            <control shapeId="28880" r:id="rId211" name="Option Button 208">
              <controlPr defaultSize="0" autoFill="0" autoLine="0" autoPict="0">
                <anchor moveWithCells="1" sizeWithCells="1">
                  <from>
                    <xdr:col>1</xdr:col>
                    <xdr:colOff>57150</xdr:colOff>
                    <xdr:row>167</xdr:row>
                    <xdr:rowOff>200025</xdr:rowOff>
                  </from>
                  <to>
                    <xdr:col>1</xdr:col>
                    <xdr:colOff>466725</xdr:colOff>
                    <xdr:row>167</xdr:row>
                    <xdr:rowOff>428625</xdr:rowOff>
                  </to>
                </anchor>
              </controlPr>
            </control>
          </mc:Choice>
        </mc:AlternateContent>
        <mc:AlternateContent xmlns:mc="http://schemas.openxmlformats.org/markup-compatibility/2006">
          <mc:Choice Requires="x14">
            <control shapeId="28881" r:id="rId212" name="Group Box 209">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28882" r:id="rId213" name="Option Button 210">
              <controlPr defaultSize="0" autoFill="0" autoLine="0" autoPict="0">
                <anchor moveWithCells="1" sizeWithCells="1">
                  <from>
                    <xdr:col>5</xdr:col>
                    <xdr:colOff>19050</xdr:colOff>
                    <xdr:row>168</xdr:row>
                    <xdr:rowOff>200025</xdr:rowOff>
                  </from>
                  <to>
                    <xdr:col>5</xdr:col>
                    <xdr:colOff>609600</xdr:colOff>
                    <xdr:row>168</xdr:row>
                    <xdr:rowOff>428625</xdr:rowOff>
                  </to>
                </anchor>
              </controlPr>
            </control>
          </mc:Choice>
        </mc:AlternateContent>
        <mc:AlternateContent xmlns:mc="http://schemas.openxmlformats.org/markup-compatibility/2006">
          <mc:Choice Requires="x14">
            <control shapeId="28883" r:id="rId214" name="Option Button 211">
              <controlPr defaultSize="0" autoFill="0" autoLine="0" autoPict="0">
                <anchor moveWithCells="1" sizeWithCells="1">
                  <from>
                    <xdr:col>1</xdr:col>
                    <xdr:colOff>504825</xdr:colOff>
                    <xdr:row>168</xdr:row>
                    <xdr:rowOff>200025</xdr:rowOff>
                  </from>
                  <to>
                    <xdr:col>1</xdr:col>
                    <xdr:colOff>904875</xdr:colOff>
                    <xdr:row>168</xdr:row>
                    <xdr:rowOff>428625</xdr:rowOff>
                  </to>
                </anchor>
              </controlPr>
            </control>
          </mc:Choice>
        </mc:AlternateContent>
        <mc:AlternateContent xmlns:mc="http://schemas.openxmlformats.org/markup-compatibility/2006">
          <mc:Choice Requires="x14">
            <control shapeId="28884" r:id="rId215" name="Option Button 212">
              <controlPr defaultSize="0" autoFill="0" autoLine="0" autoPict="0">
                <anchor moveWithCells="1" sizeWithCells="1">
                  <from>
                    <xdr:col>1</xdr:col>
                    <xdr:colOff>57150</xdr:colOff>
                    <xdr:row>168</xdr:row>
                    <xdr:rowOff>200025</xdr:rowOff>
                  </from>
                  <to>
                    <xdr:col>1</xdr:col>
                    <xdr:colOff>466725</xdr:colOff>
                    <xdr:row>168</xdr:row>
                    <xdr:rowOff>428625</xdr:rowOff>
                  </to>
                </anchor>
              </controlPr>
            </control>
          </mc:Choice>
        </mc:AlternateContent>
        <mc:AlternateContent xmlns:mc="http://schemas.openxmlformats.org/markup-compatibility/2006">
          <mc:Choice Requires="x14">
            <control shapeId="28885" r:id="rId216" name="Option Button 213">
              <controlPr defaultSize="0" autoFill="0" autoLine="0" autoPict="0">
                <anchor moveWithCells="1" sizeWithCells="1">
                  <from>
                    <xdr:col>2</xdr:col>
                    <xdr:colOff>38100</xdr:colOff>
                    <xdr:row>184</xdr:row>
                    <xdr:rowOff>66675</xdr:rowOff>
                  </from>
                  <to>
                    <xdr:col>5</xdr:col>
                    <xdr:colOff>657225</xdr:colOff>
                    <xdr:row>184</xdr:row>
                    <xdr:rowOff>295275</xdr:rowOff>
                  </to>
                </anchor>
              </controlPr>
            </control>
          </mc:Choice>
        </mc:AlternateContent>
        <mc:AlternateContent xmlns:mc="http://schemas.openxmlformats.org/markup-compatibility/2006">
          <mc:Choice Requires="x14">
            <control shapeId="28886" r:id="rId217" name="Option Button 214">
              <controlPr defaultSize="0" autoFill="0" autoLine="0" autoPict="0">
                <anchor moveWithCells="1" sizeWithCells="1">
                  <from>
                    <xdr:col>2</xdr:col>
                    <xdr:colOff>38100</xdr:colOff>
                    <xdr:row>184</xdr:row>
                    <xdr:rowOff>352425</xdr:rowOff>
                  </from>
                  <to>
                    <xdr:col>5</xdr:col>
                    <xdr:colOff>704850</xdr:colOff>
                    <xdr:row>184</xdr:row>
                    <xdr:rowOff>571500</xdr:rowOff>
                  </to>
                </anchor>
              </controlPr>
            </control>
          </mc:Choice>
        </mc:AlternateContent>
        <mc:AlternateContent xmlns:mc="http://schemas.openxmlformats.org/markup-compatibility/2006">
          <mc:Choice Requires="x14">
            <control shapeId="28887" r:id="rId218" name="Option Button 215">
              <controlPr defaultSize="0" autoFill="0" autoLine="0" autoPict="0">
                <anchor moveWithCells="1" sizeWithCells="1">
                  <from>
                    <xdr:col>2</xdr:col>
                    <xdr:colOff>38100</xdr:colOff>
                    <xdr:row>184</xdr:row>
                    <xdr:rowOff>647700</xdr:rowOff>
                  </from>
                  <to>
                    <xdr:col>5</xdr:col>
                    <xdr:colOff>676275</xdr:colOff>
                    <xdr:row>184</xdr:row>
                    <xdr:rowOff>895350</xdr:rowOff>
                  </to>
                </anchor>
              </controlPr>
            </control>
          </mc:Choice>
        </mc:AlternateContent>
        <mc:AlternateContent xmlns:mc="http://schemas.openxmlformats.org/markup-compatibility/2006">
          <mc:Choice Requires="x14">
            <control shapeId="28888" r:id="rId219" name="Group Box 216">
              <controlPr defaultSize="0" autoFill="0" autoPict="0">
                <anchor moveWithCells="1" sizeWithCells="1">
                  <from>
                    <xdr:col>2</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28889" r:id="rId220" name="Option Button 217">
              <controlPr defaultSize="0" autoFill="0" autoLine="0" autoPict="0">
                <anchor moveWithCells="1" sizeWithCells="1">
                  <from>
                    <xdr:col>2</xdr:col>
                    <xdr:colOff>38100</xdr:colOff>
                    <xdr:row>185</xdr:row>
                    <xdr:rowOff>66675</xdr:rowOff>
                  </from>
                  <to>
                    <xdr:col>5</xdr:col>
                    <xdr:colOff>657225</xdr:colOff>
                    <xdr:row>185</xdr:row>
                    <xdr:rowOff>295275</xdr:rowOff>
                  </to>
                </anchor>
              </controlPr>
            </control>
          </mc:Choice>
        </mc:AlternateContent>
        <mc:AlternateContent xmlns:mc="http://schemas.openxmlformats.org/markup-compatibility/2006">
          <mc:Choice Requires="x14">
            <control shapeId="28890" r:id="rId221" name="Option Button 218">
              <controlPr defaultSize="0" autoFill="0" autoLine="0" autoPict="0">
                <anchor moveWithCells="1" sizeWithCells="1">
                  <from>
                    <xdr:col>2</xdr:col>
                    <xdr:colOff>38100</xdr:colOff>
                    <xdr:row>185</xdr:row>
                    <xdr:rowOff>352425</xdr:rowOff>
                  </from>
                  <to>
                    <xdr:col>5</xdr:col>
                    <xdr:colOff>704850</xdr:colOff>
                    <xdr:row>185</xdr:row>
                    <xdr:rowOff>571500</xdr:rowOff>
                  </to>
                </anchor>
              </controlPr>
            </control>
          </mc:Choice>
        </mc:AlternateContent>
        <mc:AlternateContent xmlns:mc="http://schemas.openxmlformats.org/markup-compatibility/2006">
          <mc:Choice Requires="x14">
            <control shapeId="28891" r:id="rId222" name="Option Button 219">
              <controlPr defaultSize="0" autoFill="0" autoLine="0" autoPict="0">
                <anchor moveWithCells="1" sizeWithCells="1">
                  <from>
                    <xdr:col>2</xdr:col>
                    <xdr:colOff>38100</xdr:colOff>
                    <xdr:row>185</xdr:row>
                    <xdr:rowOff>647700</xdr:rowOff>
                  </from>
                  <to>
                    <xdr:col>5</xdr:col>
                    <xdr:colOff>676275</xdr:colOff>
                    <xdr:row>185</xdr:row>
                    <xdr:rowOff>895350</xdr:rowOff>
                  </to>
                </anchor>
              </controlPr>
            </control>
          </mc:Choice>
        </mc:AlternateContent>
        <mc:AlternateContent xmlns:mc="http://schemas.openxmlformats.org/markup-compatibility/2006">
          <mc:Choice Requires="x14">
            <control shapeId="28892" r:id="rId223" name="Group Box 220">
              <controlPr defaultSize="0" autoFill="0" autoPict="0">
                <anchor moveWithCells="1" sizeWithCells="1">
                  <from>
                    <xdr:col>2</xdr:col>
                    <xdr:colOff>0</xdr:colOff>
                    <xdr:row>185</xdr:row>
                    <xdr:rowOff>0</xdr:rowOff>
                  </from>
                  <to>
                    <xdr:col>5</xdr:col>
                    <xdr:colOff>800100</xdr:colOff>
                    <xdr:row>186</xdr:row>
                    <xdr:rowOff>0</xdr:rowOff>
                  </to>
                </anchor>
              </controlPr>
            </control>
          </mc:Choice>
        </mc:AlternateContent>
        <mc:AlternateContent xmlns:mc="http://schemas.openxmlformats.org/markup-compatibility/2006">
          <mc:Choice Requires="x14">
            <control shapeId="28893" r:id="rId224" name="Option Button 221">
              <controlPr defaultSize="0" autoFill="0" autoLine="0" autoPict="0">
                <anchor moveWithCells="1" sizeWithCells="1">
                  <from>
                    <xdr:col>2</xdr:col>
                    <xdr:colOff>38100</xdr:colOff>
                    <xdr:row>186</xdr:row>
                    <xdr:rowOff>66675</xdr:rowOff>
                  </from>
                  <to>
                    <xdr:col>5</xdr:col>
                    <xdr:colOff>657225</xdr:colOff>
                    <xdr:row>186</xdr:row>
                    <xdr:rowOff>295275</xdr:rowOff>
                  </to>
                </anchor>
              </controlPr>
            </control>
          </mc:Choice>
        </mc:AlternateContent>
        <mc:AlternateContent xmlns:mc="http://schemas.openxmlformats.org/markup-compatibility/2006">
          <mc:Choice Requires="x14">
            <control shapeId="28894" r:id="rId225" name="Option Button 222">
              <controlPr defaultSize="0" autoFill="0" autoLine="0" autoPict="0">
                <anchor moveWithCells="1" sizeWithCells="1">
                  <from>
                    <xdr:col>2</xdr:col>
                    <xdr:colOff>38100</xdr:colOff>
                    <xdr:row>186</xdr:row>
                    <xdr:rowOff>352425</xdr:rowOff>
                  </from>
                  <to>
                    <xdr:col>5</xdr:col>
                    <xdr:colOff>704850</xdr:colOff>
                    <xdr:row>186</xdr:row>
                    <xdr:rowOff>571500</xdr:rowOff>
                  </to>
                </anchor>
              </controlPr>
            </control>
          </mc:Choice>
        </mc:AlternateContent>
        <mc:AlternateContent xmlns:mc="http://schemas.openxmlformats.org/markup-compatibility/2006">
          <mc:Choice Requires="x14">
            <control shapeId="28895" r:id="rId226" name="Option Button 223">
              <controlPr defaultSize="0" autoFill="0" autoLine="0" autoPict="0">
                <anchor moveWithCells="1" sizeWithCells="1">
                  <from>
                    <xdr:col>2</xdr:col>
                    <xdr:colOff>38100</xdr:colOff>
                    <xdr:row>186</xdr:row>
                    <xdr:rowOff>647700</xdr:rowOff>
                  </from>
                  <to>
                    <xdr:col>5</xdr:col>
                    <xdr:colOff>676275</xdr:colOff>
                    <xdr:row>186</xdr:row>
                    <xdr:rowOff>895350</xdr:rowOff>
                  </to>
                </anchor>
              </controlPr>
            </control>
          </mc:Choice>
        </mc:AlternateContent>
        <mc:AlternateContent xmlns:mc="http://schemas.openxmlformats.org/markup-compatibility/2006">
          <mc:Choice Requires="x14">
            <control shapeId="28896" r:id="rId227" name="Group Box 224">
              <controlPr defaultSize="0" autoFill="0" autoPict="0">
                <anchor moveWithCells="1" sizeWithCells="1">
                  <from>
                    <xdr:col>2</xdr:col>
                    <xdr:colOff>0</xdr:colOff>
                    <xdr:row>186</xdr:row>
                    <xdr:rowOff>0</xdr:rowOff>
                  </from>
                  <to>
                    <xdr:col>5</xdr:col>
                    <xdr:colOff>800100</xdr:colOff>
                    <xdr:row>187</xdr:row>
                    <xdr:rowOff>0</xdr:rowOff>
                  </to>
                </anchor>
              </controlPr>
            </control>
          </mc:Choice>
        </mc:AlternateContent>
        <mc:AlternateContent xmlns:mc="http://schemas.openxmlformats.org/markup-compatibility/2006">
          <mc:Choice Requires="x14">
            <control shapeId="28897" r:id="rId228" name="Option Button 225">
              <controlPr defaultSize="0" autoFill="0" autoLine="0" autoPict="0">
                <anchor moveWithCells="1" sizeWithCells="1">
                  <from>
                    <xdr:col>2</xdr:col>
                    <xdr:colOff>38100</xdr:colOff>
                    <xdr:row>193</xdr:row>
                    <xdr:rowOff>66675</xdr:rowOff>
                  </from>
                  <to>
                    <xdr:col>5</xdr:col>
                    <xdr:colOff>657225</xdr:colOff>
                    <xdr:row>193</xdr:row>
                    <xdr:rowOff>295275</xdr:rowOff>
                  </to>
                </anchor>
              </controlPr>
            </control>
          </mc:Choice>
        </mc:AlternateContent>
        <mc:AlternateContent xmlns:mc="http://schemas.openxmlformats.org/markup-compatibility/2006">
          <mc:Choice Requires="x14">
            <control shapeId="28898" r:id="rId229" name="Option Button 226">
              <controlPr defaultSize="0" autoFill="0" autoLine="0" autoPict="0">
                <anchor moveWithCells="1" sizeWithCells="1">
                  <from>
                    <xdr:col>2</xdr:col>
                    <xdr:colOff>38100</xdr:colOff>
                    <xdr:row>193</xdr:row>
                    <xdr:rowOff>352425</xdr:rowOff>
                  </from>
                  <to>
                    <xdr:col>5</xdr:col>
                    <xdr:colOff>704850</xdr:colOff>
                    <xdr:row>193</xdr:row>
                    <xdr:rowOff>571500</xdr:rowOff>
                  </to>
                </anchor>
              </controlPr>
            </control>
          </mc:Choice>
        </mc:AlternateContent>
        <mc:AlternateContent xmlns:mc="http://schemas.openxmlformats.org/markup-compatibility/2006">
          <mc:Choice Requires="x14">
            <control shapeId="28899" r:id="rId230" name="Option Button 227">
              <controlPr defaultSize="0" autoFill="0" autoLine="0" autoPict="0">
                <anchor moveWithCells="1" sizeWithCells="1">
                  <from>
                    <xdr:col>2</xdr:col>
                    <xdr:colOff>38100</xdr:colOff>
                    <xdr:row>193</xdr:row>
                    <xdr:rowOff>647700</xdr:rowOff>
                  </from>
                  <to>
                    <xdr:col>5</xdr:col>
                    <xdr:colOff>676275</xdr:colOff>
                    <xdr:row>193</xdr:row>
                    <xdr:rowOff>895350</xdr:rowOff>
                  </to>
                </anchor>
              </controlPr>
            </control>
          </mc:Choice>
        </mc:AlternateContent>
        <mc:AlternateContent xmlns:mc="http://schemas.openxmlformats.org/markup-compatibility/2006">
          <mc:Choice Requires="x14">
            <control shapeId="28900" r:id="rId231" name="Group Box 228">
              <controlPr defaultSize="0" autoFill="0" autoPict="0">
                <anchor moveWithCells="1" sizeWithCells="1">
                  <from>
                    <xdr:col>2</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8901" r:id="rId232" name="Option Button 229">
              <controlPr defaultSize="0" autoFill="0" autoLine="0" autoPict="0">
                <anchor moveWithCells="1" sizeWithCells="1">
                  <from>
                    <xdr:col>2</xdr:col>
                    <xdr:colOff>38100</xdr:colOff>
                    <xdr:row>194</xdr:row>
                    <xdr:rowOff>66675</xdr:rowOff>
                  </from>
                  <to>
                    <xdr:col>5</xdr:col>
                    <xdr:colOff>657225</xdr:colOff>
                    <xdr:row>194</xdr:row>
                    <xdr:rowOff>295275</xdr:rowOff>
                  </to>
                </anchor>
              </controlPr>
            </control>
          </mc:Choice>
        </mc:AlternateContent>
        <mc:AlternateContent xmlns:mc="http://schemas.openxmlformats.org/markup-compatibility/2006">
          <mc:Choice Requires="x14">
            <control shapeId="28902" r:id="rId233" name="Option Button 230">
              <controlPr defaultSize="0" autoFill="0" autoLine="0" autoPict="0">
                <anchor moveWithCells="1" sizeWithCells="1">
                  <from>
                    <xdr:col>2</xdr:col>
                    <xdr:colOff>38100</xdr:colOff>
                    <xdr:row>194</xdr:row>
                    <xdr:rowOff>352425</xdr:rowOff>
                  </from>
                  <to>
                    <xdr:col>5</xdr:col>
                    <xdr:colOff>704850</xdr:colOff>
                    <xdr:row>194</xdr:row>
                    <xdr:rowOff>571500</xdr:rowOff>
                  </to>
                </anchor>
              </controlPr>
            </control>
          </mc:Choice>
        </mc:AlternateContent>
        <mc:AlternateContent xmlns:mc="http://schemas.openxmlformats.org/markup-compatibility/2006">
          <mc:Choice Requires="x14">
            <control shapeId="28903" r:id="rId234" name="Option Button 231">
              <controlPr defaultSize="0" autoFill="0" autoLine="0" autoPict="0">
                <anchor moveWithCells="1" sizeWithCells="1">
                  <from>
                    <xdr:col>2</xdr:col>
                    <xdr:colOff>38100</xdr:colOff>
                    <xdr:row>194</xdr:row>
                    <xdr:rowOff>647700</xdr:rowOff>
                  </from>
                  <to>
                    <xdr:col>5</xdr:col>
                    <xdr:colOff>676275</xdr:colOff>
                    <xdr:row>194</xdr:row>
                    <xdr:rowOff>895350</xdr:rowOff>
                  </to>
                </anchor>
              </controlPr>
            </control>
          </mc:Choice>
        </mc:AlternateContent>
        <mc:AlternateContent xmlns:mc="http://schemas.openxmlformats.org/markup-compatibility/2006">
          <mc:Choice Requires="x14">
            <control shapeId="28904" r:id="rId235" name="Group Box 232">
              <controlPr defaultSize="0" autoFill="0" autoPict="0">
                <anchor moveWithCells="1" sizeWithCells="1">
                  <from>
                    <xdr:col>2</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8905" r:id="rId236" name="Option Button 233">
              <controlPr defaultSize="0" autoFill="0" autoLine="0" autoPict="0">
                <anchor moveWithCells="1" sizeWithCells="1">
                  <from>
                    <xdr:col>2</xdr:col>
                    <xdr:colOff>38100</xdr:colOff>
                    <xdr:row>195</xdr:row>
                    <xdr:rowOff>66675</xdr:rowOff>
                  </from>
                  <to>
                    <xdr:col>5</xdr:col>
                    <xdr:colOff>657225</xdr:colOff>
                    <xdr:row>195</xdr:row>
                    <xdr:rowOff>295275</xdr:rowOff>
                  </to>
                </anchor>
              </controlPr>
            </control>
          </mc:Choice>
        </mc:AlternateContent>
        <mc:AlternateContent xmlns:mc="http://schemas.openxmlformats.org/markup-compatibility/2006">
          <mc:Choice Requires="x14">
            <control shapeId="28906" r:id="rId237" name="Option Button 234">
              <controlPr defaultSize="0" autoFill="0" autoLine="0" autoPict="0">
                <anchor moveWithCells="1" sizeWithCells="1">
                  <from>
                    <xdr:col>2</xdr:col>
                    <xdr:colOff>38100</xdr:colOff>
                    <xdr:row>195</xdr:row>
                    <xdr:rowOff>352425</xdr:rowOff>
                  </from>
                  <to>
                    <xdr:col>5</xdr:col>
                    <xdr:colOff>704850</xdr:colOff>
                    <xdr:row>195</xdr:row>
                    <xdr:rowOff>571500</xdr:rowOff>
                  </to>
                </anchor>
              </controlPr>
            </control>
          </mc:Choice>
        </mc:AlternateContent>
        <mc:AlternateContent xmlns:mc="http://schemas.openxmlformats.org/markup-compatibility/2006">
          <mc:Choice Requires="x14">
            <control shapeId="28907" r:id="rId238" name="Option Button 235">
              <controlPr defaultSize="0" autoFill="0" autoLine="0" autoPict="0">
                <anchor moveWithCells="1" sizeWithCells="1">
                  <from>
                    <xdr:col>2</xdr:col>
                    <xdr:colOff>38100</xdr:colOff>
                    <xdr:row>195</xdr:row>
                    <xdr:rowOff>647700</xdr:rowOff>
                  </from>
                  <to>
                    <xdr:col>5</xdr:col>
                    <xdr:colOff>676275</xdr:colOff>
                    <xdr:row>195</xdr:row>
                    <xdr:rowOff>895350</xdr:rowOff>
                  </to>
                </anchor>
              </controlPr>
            </control>
          </mc:Choice>
        </mc:AlternateContent>
        <mc:AlternateContent xmlns:mc="http://schemas.openxmlformats.org/markup-compatibility/2006">
          <mc:Choice Requires="x14">
            <control shapeId="28908" r:id="rId239" name="Group Box 236">
              <controlPr defaultSize="0" autoFill="0" autoPict="0">
                <anchor moveWithCells="1" sizeWithCells="1">
                  <from>
                    <xdr:col>2</xdr:col>
                    <xdr:colOff>0</xdr:colOff>
                    <xdr:row>195</xdr:row>
                    <xdr:rowOff>0</xdr:rowOff>
                  </from>
                  <to>
                    <xdr:col>5</xdr:col>
                    <xdr:colOff>800100</xdr:colOff>
                    <xdr:row>196</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T221"/>
  <sheetViews>
    <sheetView zoomScale="85"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報告書!B23 &amp; "〕"</f>
        <v>〔サービス分析：多機能型事業所〕</v>
      </c>
      <c r="B1" s="4"/>
      <c r="C1" s="4"/>
      <c r="D1" s="4"/>
      <c r="E1" s="3"/>
      <c r="F1" s="147" t="s">
        <v>158</v>
      </c>
      <c r="H1" s="23"/>
    </row>
    <row r="2" spans="1:20" ht="14.25" customHeight="1" x14ac:dyDescent="0.15">
      <c r="A2" s="1"/>
      <c r="B2" s="4"/>
      <c r="C2" s="4"/>
      <c r="F2" s="6" t="str">
        <f>"《事業所名： " &amp; 報告書!B31 &amp; "》"</f>
        <v>《事業所名： 》</v>
      </c>
      <c r="H2" s="25"/>
    </row>
    <row r="3" spans="1:20" ht="14.25" customHeight="1" x14ac:dyDescent="0.15">
      <c r="A3" s="77" t="s">
        <v>65</v>
      </c>
      <c r="B3" s="78" t="s">
        <v>87</v>
      </c>
      <c r="C3" s="80"/>
      <c r="D3" s="80"/>
      <c r="E3" s="81"/>
      <c r="H3" s="79"/>
      <c r="I3" s="60"/>
      <c r="J3" s="7"/>
      <c r="K3" s="7"/>
      <c r="L3" s="79"/>
      <c r="M3" s="79"/>
      <c r="N3" s="79"/>
      <c r="O3" s="79"/>
      <c r="P3" s="79"/>
      <c r="Q3" s="79"/>
      <c r="R3" s="79"/>
      <c r="S3" s="79"/>
      <c r="T3" s="79" t="s">
        <v>74</v>
      </c>
    </row>
    <row r="4" spans="1:20" ht="18" customHeight="1" thickBot="1" x14ac:dyDescent="0.2">
      <c r="A4" s="83" t="s">
        <v>0</v>
      </c>
      <c r="B4" s="333" t="s">
        <v>88</v>
      </c>
      <c r="C4" s="334"/>
      <c r="D4" s="334"/>
      <c r="E4" s="334"/>
      <c r="F4" s="335"/>
      <c r="H4" s="79"/>
      <c r="I4" s="60"/>
      <c r="J4" s="7" t="s">
        <v>67</v>
      </c>
      <c r="K4" s="7"/>
      <c r="L4" s="79"/>
      <c r="M4" s="79"/>
      <c r="N4" s="79"/>
      <c r="O4" s="79"/>
      <c r="P4" s="79"/>
      <c r="Q4" s="79"/>
      <c r="R4" s="79"/>
      <c r="S4" s="79"/>
      <c r="T4" s="79" t="s">
        <v>68</v>
      </c>
    </row>
    <row r="5" spans="1:20" ht="18" customHeight="1" thickTop="1" x14ac:dyDescent="0.15">
      <c r="A5" s="294">
        <v>1</v>
      </c>
      <c r="B5" s="296" t="s">
        <v>312</v>
      </c>
      <c r="C5" s="297"/>
      <c r="D5" s="297"/>
      <c r="E5" s="297"/>
      <c r="F5" s="298"/>
      <c r="H5" s="79"/>
      <c r="I5" s="60"/>
      <c r="J5" s="7" t="s">
        <v>63</v>
      </c>
      <c r="K5" s="7"/>
      <c r="L5" s="79"/>
      <c r="M5" s="79"/>
      <c r="N5" s="79"/>
      <c r="O5" s="79"/>
      <c r="P5" s="79"/>
      <c r="Q5" s="79"/>
      <c r="R5" s="79"/>
      <c r="S5" s="79"/>
      <c r="T5" s="79" t="s">
        <v>69</v>
      </c>
    </row>
    <row r="6" spans="1:20" s="89" customFormat="1" ht="30" customHeight="1" thickBot="1" x14ac:dyDescent="0.2">
      <c r="A6" s="295"/>
      <c r="B6" s="299" t="s">
        <v>311</v>
      </c>
      <c r="C6" s="300"/>
      <c r="D6" s="329" t="s">
        <v>95</v>
      </c>
      <c r="E6" s="329"/>
      <c r="F6" s="130" t="str">
        <f>IF(COUNT(P10:Q13) &gt; 0,COUNT(P10:P13) &amp; "／" &amp; COUNT(P10:Q13),"")</f>
        <v/>
      </c>
      <c r="G6" s="84"/>
      <c r="H6" s="85"/>
      <c r="I6" s="86"/>
      <c r="J6" s="87" t="s">
        <v>70</v>
      </c>
      <c r="K6" s="85">
        <v>1</v>
      </c>
      <c r="L6" s="85">
        <v>541</v>
      </c>
      <c r="M6" s="88"/>
      <c r="N6" s="88"/>
      <c r="O6" s="88"/>
      <c r="P6" s="88"/>
      <c r="Q6" s="88"/>
      <c r="R6" s="88"/>
      <c r="S6" s="79"/>
      <c r="T6" s="88"/>
    </row>
    <row r="7" spans="1:20" x14ac:dyDescent="0.15">
      <c r="A7" s="96"/>
      <c r="B7" s="97" t="s">
        <v>199</v>
      </c>
      <c r="C7" s="330" t="str">
        <f>IF((MIN(I10:I13)=0),"標準項目の「あり」「なし」を選択してください","")</f>
        <v>標準項目の「あり」「なし」を選択してください</v>
      </c>
      <c r="D7" s="330"/>
      <c r="E7" s="330"/>
      <c r="F7" s="331"/>
      <c r="H7" s="79"/>
      <c r="I7" s="60"/>
      <c r="J7" s="7" t="s">
        <v>73</v>
      </c>
      <c r="K7" s="7">
        <v>1</v>
      </c>
      <c r="L7" s="79">
        <v>17406</v>
      </c>
      <c r="M7" s="79"/>
      <c r="N7" s="79"/>
      <c r="O7" s="79"/>
      <c r="P7" s="79"/>
      <c r="Q7" s="79"/>
      <c r="R7" s="79"/>
      <c r="S7" s="79"/>
      <c r="T7" s="79"/>
    </row>
    <row r="8" spans="1:20" s="101" customFormat="1" ht="37.5" customHeight="1" x14ac:dyDescent="0.15">
      <c r="A8" s="98" t="s">
        <v>64</v>
      </c>
      <c r="B8" s="278" t="s">
        <v>313</v>
      </c>
      <c r="C8" s="279"/>
      <c r="D8" s="332" t="str">
        <f xml:space="preserve"> "評点（" &amp; REPT("○",COUNT(P10:P13)) &amp; REPT("●",COUNT(Q10:Q13)) &amp; "）"</f>
        <v>評点（）</v>
      </c>
      <c r="E8" s="332"/>
      <c r="F8" s="118" t="str">
        <f>IF(COUNT(R10:R13)&gt;0,"・非該当" &amp; COUNT(R10:R13),"")</f>
        <v/>
      </c>
      <c r="G8" s="84"/>
      <c r="H8" s="99"/>
      <c r="I8" s="100" t="str">
        <f>IF(MIN(I10:I13)=0,"",IF(COUNT(P10:Q13)=0,"-",IF(COUNT(P10:Q13)=COUNT(P10:P13),"A",IF(COUNT(P10:P13)=0,"C","B"))))</f>
        <v/>
      </c>
      <c r="J8" s="7" t="s">
        <v>58</v>
      </c>
      <c r="K8" s="100"/>
      <c r="L8" s="99"/>
      <c r="M8" s="99"/>
      <c r="N8" s="99"/>
      <c r="O8" s="99"/>
      <c r="P8" s="99"/>
      <c r="Q8" s="99"/>
      <c r="R8" s="99"/>
      <c r="S8" s="79"/>
      <c r="T8" s="99"/>
    </row>
    <row r="9" spans="1:20" x14ac:dyDescent="0.15">
      <c r="A9" s="96"/>
      <c r="B9" s="117" t="s">
        <v>59</v>
      </c>
      <c r="C9" s="321" t="s">
        <v>60</v>
      </c>
      <c r="D9" s="322"/>
      <c r="E9" s="322"/>
      <c r="F9" s="323"/>
      <c r="H9" s="79"/>
      <c r="I9" s="60"/>
      <c r="J9" s="7" t="s">
        <v>61</v>
      </c>
      <c r="K9" s="7"/>
      <c r="L9" s="79"/>
      <c r="M9" s="79"/>
      <c r="N9" s="79"/>
      <c r="O9" s="79"/>
      <c r="P9" s="79"/>
      <c r="Q9" s="79"/>
      <c r="R9" s="79"/>
      <c r="S9" s="79"/>
      <c r="T9" s="79"/>
    </row>
    <row r="10" spans="1:20" ht="37.5" customHeight="1" x14ac:dyDescent="0.15">
      <c r="A10" s="96"/>
      <c r="B10" s="102"/>
      <c r="C10" s="299" t="s">
        <v>314</v>
      </c>
      <c r="D10" s="300"/>
      <c r="E10" s="324"/>
      <c r="F10" s="103"/>
      <c r="G10" s="84"/>
      <c r="H10" s="79"/>
      <c r="I10" s="60">
        <v>0</v>
      </c>
      <c r="J10" s="7" t="s">
        <v>62</v>
      </c>
      <c r="K10" s="7">
        <v>1</v>
      </c>
      <c r="L10" s="79">
        <v>59942</v>
      </c>
      <c r="M10" s="79"/>
      <c r="N10" s="79"/>
      <c r="O10" s="79"/>
      <c r="P10" s="79" t="str">
        <f>IF(I10=3,1,"")</f>
        <v/>
      </c>
      <c r="Q10" s="79" t="str">
        <f>IF(I10=2,1,"")</f>
        <v/>
      </c>
      <c r="R10" s="79" t="str">
        <f>IF(I10=1,1,"")</f>
        <v/>
      </c>
      <c r="S10" s="79"/>
      <c r="T10" s="79"/>
    </row>
    <row r="11" spans="1:20" ht="37.5" customHeight="1" x14ac:dyDescent="0.15">
      <c r="A11" s="96"/>
      <c r="B11" s="102"/>
      <c r="C11" s="299" t="s">
        <v>315</v>
      </c>
      <c r="D11" s="300"/>
      <c r="E11" s="324"/>
      <c r="F11" s="103"/>
      <c r="G11" s="84"/>
      <c r="H11" s="79"/>
      <c r="I11" s="60">
        <v>0</v>
      </c>
      <c r="J11" s="7" t="s">
        <v>62</v>
      </c>
      <c r="K11" s="7">
        <v>2</v>
      </c>
      <c r="L11" s="79">
        <v>59943</v>
      </c>
      <c r="M11" s="79"/>
      <c r="N11" s="79"/>
      <c r="O11" s="79"/>
      <c r="P11" s="79" t="str">
        <f>IF(I11=3,1,"")</f>
        <v/>
      </c>
      <c r="Q11" s="79" t="str">
        <f>IF(I11=2,1,"")</f>
        <v/>
      </c>
      <c r="R11" s="79" t="str">
        <f>IF(I11=1,1,"")</f>
        <v/>
      </c>
      <c r="S11" s="79"/>
      <c r="T11" s="79"/>
    </row>
    <row r="12" spans="1:20" ht="37.5" customHeight="1" x14ac:dyDescent="0.15">
      <c r="A12" s="96"/>
      <c r="B12" s="102"/>
      <c r="C12" s="299" t="s">
        <v>316</v>
      </c>
      <c r="D12" s="300"/>
      <c r="E12" s="324"/>
      <c r="F12" s="103"/>
      <c r="G12" s="84"/>
      <c r="H12" s="79"/>
      <c r="I12" s="60">
        <v>0</v>
      </c>
      <c r="J12" s="7" t="s">
        <v>62</v>
      </c>
      <c r="K12" s="7">
        <v>3</v>
      </c>
      <c r="L12" s="79">
        <v>59944</v>
      </c>
      <c r="M12" s="79"/>
      <c r="N12" s="79"/>
      <c r="O12" s="79"/>
      <c r="P12" s="79" t="str">
        <f>IF(I12=3,1,"")</f>
        <v/>
      </c>
      <c r="Q12" s="79" t="str">
        <f>IF(I12=2,1,"")</f>
        <v/>
      </c>
      <c r="R12" s="79" t="str">
        <f>IF(I12=1,1,"")</f>
        <v/>
      </c>
      <c r="S12" s="79"/>
      <c r="T12" s="79"/>
    </row>
    <row r="13" spans="1:20" ht="37.5" customHeight="1" thickBot="1" x14ac:dyDescent="0.2">
      <c r="A13" s="96"/>
      <c r="B13" s="102"/>
      <c r="C13" s="299" t="s">
        <v>317</v>
      </c>
      <c r="D13" s="300"/>
      <c r="E13" s="324"/>
      <c r="F13" s="103"/>
      <c r="G13" s="84"/>
      <c r="H13" s="79"/>
      <c r="I13" s="60">
        <v>0</v>
      </c>
      <c r="J13" s="7" t="s">
        <v>62</v>
      </c>
      <c r="K13" s="7">
        <v>4</v>
      </c>
      <c r="L13" s="79">
        <v>59945</v>
      </c>
      <c r="M13" s="79"/>
      <c r="N13" s="79"/>
      <c r="O13" s="79"/>
      <c r="P13" s="79" t="str">
        <f>IF(I13=3,1,"")</f>
        <v/>
      </c>
      <c r="Q13" s="79" t="str">
        <f>IF(I13=2,1,"")</f>
        <v/>
      </c>
      <c r="R13" s="79" t="str">
        <f>IF(I13=1,1,"")</f>
        <v/>
      </c>
      <c r="S13" s="79"/>
      <c r="T13" s="79"/>
    </row>
    <row r="14" spans="1:20" ht="20.25" customHeight="1" x14ac:dyDescent="0.15">
      <c r="A14" s="104"/>
      <c r="B14" s="325" t="s">
        <v>318</v>
      </c>
      <c r="C14" s="326"/>
      <c r="D14" s="327" t="str">
        <f>IF(AND(LEN(SBcase1_1)&lt;&gt;0,COUNT(R10:R13)=4),SBcheckB_1,(IF(LEN(SBcheckA_1)&lt;&gt;0,SBcheckA_1, SBcheckB_1)))</f>
        <v>サブカテゴリー1の講評を入力してください</v>
      </c>
      <c r="E14" s="327"/>
      <c r="F14" s="328"/>
      <c r="H14" s="79"/>
      <c r="I14" s="60"/>
      <c r="J14" s="7" t="s">
        <v>63</v>
      </c>
      <c r="K14" s="7"/>
      <c r="L14" s="79"/>
      <c r="M14" s="79"/>
      <c r="N14" s="79"/>
      <c r="O14" s="79"/>
      <c r="P14" s="79"/>
      <c r="Q14" s="79"/>
      <c r="R14" s="79"/>
      <c r="S14" s="79"/>
      <c r="T14" s="79"/>
    </row>
    <row r="15" spans="1:20" s="108" customFormat="1" ht="21" customHeight="1" x14ac:dyDescent="0.15">
      <c r="A15" s="115"/>
      <c r="B15" s="308"/>
      <c r="C15" s="309"/>
      <c r="D15" s="309"/>
      <c r="E15" s="309"/>
      <c r="F15" s="310"/>
      <c r="G15" s="2" t="str">
        <f>IF(LEN(B15)=0,"",IF(40-LEN(B15)&gt;0,"残り" &amp; 40-LEN(B15) &amp; "文字",IF(40-LEN(B15)=0,"","文字数がオーバーしています")))</f>
        <v/>
      </c>
      <c r="H15" s="105"/>
      <c r="I15" s="106"/>
      <c r="J15" s="7" t="s">
        <v>89</v>
      </c>
      <c r="K15" s="105"/>
      <c r="L15" s="105"/>
      <c r="M15" s="107"/>
      <c r="N15" s="107"/>
      <c r="O15" s="107"/>
      <c r="P15" s="107"/>
      <c r="Q15" s="107"/>
      <c r="R15" s="107"/>
      <c r="S15" s="79"/>
      <c r="T15" s="107"/>
    </row>
    <row r="16" spans="1:20" s="108" customFormat="1" ht="65.099999999999994" customHeight="1" x14ac:dyDescent="0.15">
      <c r="A16" s="116"/>
      <c r="B16" s="311"/>
      <c r="C16" s="312"/>
      <c r="D16" s="312"/>
      <c r="E16" s="312"/>
      <c r="F16" s="313"/>
      <c r="G16" s="2" t="str">
        <f>IF(LEN(B16)=0,"",IF(256-LEN(B16)&gt;0,"残り" &amp; 256-LEN(B16) &amp; "文字",IF(256-LEN(B16)=0,"","文字数がオーバーしています")))</f>
        <v/>
      </c>
      <c r="H16" s="105"/>
      <c r="I16" s="106"/>
      <c r="J16" s="7" t="s">
        <v>92</v>
      </c>
      <c r="K16" s="105"/>
      <c r="L16" s="105"/>
      <c r="M16" s="107"/>
      <c r="N16" s="107"/>
      <c r="O16" s="107"/>
      <c r="P16" s="107"/>
      <c r="Q16" s="107"/>
      <c r="R16" s="107"/>
      <c r="S16" s="79"/>
      <c r="T16" s="107"/>
    </row>
    <row r="17" spans="1:20" s="108" customFormat="1" ht="21" customHeight="1" x14ac:dyDescent="0.15">
      <c r="A17" s="116"/>
      <c r="B17" s="314"/>
      <c r="C17" s="315"/>
      <c r="D17" s="315"/>
      <c r="E17" s="315"/>
      <c r="F17" s="316"/>
      <c r="G17" s="2" t="str">
        <f>IF(LEN(B17)=0,"",IF(40-LEN(B17)&gt;0,"残り" &amp; 40-LEN(B17) &amp; "文字",IF(40-LEN(B17)=0,"","文字数がオーバーしています")))</f>
        <v/>
      </c>
      <c r="H17" s="105"/>
      <c r="I17" s="106"/>
      <c r="J17" s="7" t="s">
        <v>90</v>
      </c>
      <c r="K17" s="105"/>
      <c r="L17" s="105"/>
      <c r="M17" s="107"/>
      <c r="N17" s="107"/>
      <c r="O17" s="107"/>
      <c r="P17" s="107"/>
      <c r="Q17" s="107"/>
      <c r="R17" s="107"/>
      <c r="S17" s="79"/>
      <c r="T17" s="107"/>
    </row>
    <row r="18" spans="1:20" s="108" customFormat="1" ht="65.099999999999994" customHeight="1" x14ac:dyDescent="0.15">
      <c r="A18" s="116"/>
      <c r="B18" s="317"/>
      <c r="C18" s="317"/>
      <c r="D18" s="317"/>
      <c r="E18" s="317"/>
      <c r="F18" s="318"/>
      <c r="G18" s="2" t="str">
        <f>IF(LEN(B18)=0,"",IF(256-LEN(B18)&gt;0,"残り" &amp; 256-LEN(B18) &amp; "文字",IF(256-LEN(B18)=0,"","文字数がオーバーしています")))</f>
        <v/>
      </c>
      <c r="H18" s="105"/>
      <c r="I18" s="106"/>
      <c r="J18" s="7" t="s">
        <v>93</v>
      </c>
      <c r="K18" s="105"/>
      <c r="L18" s="105"/>
      <c r="M18" s="107"/>
      <c r="N18" s="107"/>
      <c r="O18" s="107"/>
      <c r="P18" s="107"/>
      <c r="Q18" s="107"/>
      <c r="R18" s="107"/>
      <c r="S18" s="79"/>
      <c r="T18" s="107"/>
    </row>
    <row r="19" spans="1:20" s="108" customFormat="1" ht="21" customHeight="1" x14ac:dyDescent="0.15">
      <c r="A19" s="116"/>
      <c r="B19" s="314"/>
      <c r="C19" s="315"/>
      <c r="D19" s="315"/>
      <c r="E19" s="315"/>
      <c r="F19" s="316"/>
      <c r="G19" s="2" t="str">
        <f>IF(LEN(B19)=0,"",IF(40-LEN(B19)&gt;0,"残り" &amp; 40-LEN(B19) &amp; "文字",IF(40-LEN(B19)=0,"","文字数がオーバーしています")))</f>
        <v/>
      </c>
      <c r="H19" s="105"/>
      <c r="I19" s="106"/>
      <c r="J19" s="7" t="s">
        <v>91</v>
      </c>
      <c r="K19" s="105"/>
      <c r="L19" s="105"/>
      <c r="M19" s="107"/>
      <c r="N19" s="107"/>
      <c r="O19" s="107"/>
      <c r="P19" s="107"/>
      <c r="Q19" s="107"/>
      <c r="R19" s="107"/>
      <c r="S19" s="79"/>
      <c r="T19" s="107"/>
    </row>
    <row r="20" spans="1:20" s="108" customFormat="1" ht="65.099999999999994" customHeight="1" thickBot="1" x14ac:dyDescent="0.2">
      <c r="A20" s="109"/>
      <c r="B20" s="319"/>
      <c r="C20" s="319"/>
      <c r="D20" s="319"/>
      <c r="E20" s="319"/>
      <c r="F20" s="320"/>
      <c r="G20" s="2" t="str">
        <f>IF(LEN(B20)=0,"",IF(256-LEN(B20)&gt;0,"残り" &amp; 256-LEN(B20) &amp; "文字",IF(256-LEN(B20)=0,"","文字数がオーバーしています")))</f>
        <v/>
      </c>
      <c r="H20" s="105"/>
      <c r="I20" s="106"/>
      <c r="J20" s="7" t="s">
        <v>94</v>
      </c>
      <c r="K20" s="105"/>
      <c r="L20" s="105"/>
      <c r="M20" s="107"/>
      <c r="N20" s="107"/>
      <c r="O20" s="107"/>
      <c r="P20" s="107"/>
      <c r="Q20" s="107"/>
      <c r="R20" s="107"/>
      <c r="S20" s="79"/>
      <c r="T20" s="107"/>
    </row>
    <row r="21" spans="1:20" ht="18" customHeight="1" thickTop="1" x14ac:dyDescent="0.15">
      <c r="A21" s="294">
        <v>2</v>
      </c>
      <c r="B21" s="296" t="s">
        <v>320</v>
      </c>
      <c r="C21" s="297"/>
      <c r="D21" s="297"/>
      <c r="E21" s="297"/>
      <c r="F21" s="298"/>
      <c r="H21" s="79"/>
      <c r="I21" s="60"/>
      <c r="J21" s="7" t="s">
        <v>63</v>
      </c>
      <c r="K21" s="7"/>
      <c r="L21" s="79"/>
      <c r="M21" s="79"/>
      <c r="N21" s="79"/>
      <c r="O21" s="79"/>
      <c r="P21" s="79"/>
      <c r="Q21" s="79"/>
      <c r="R21" s="79"/>
      <c r="S21" s="79"/>
      <c r="T21" s="79" t="s">
        <v>69</v>
      </c>
    </row>
    <row r="22" spans="1:20" s="89" customFormat="1" ht="30" customHeight="1" thickBot="1" x14ac:dyDescent="0.2">
      <c r="A22" s="295"/>
      <c r="B22" s="299" t="s">
        <v>319</v>
      </c>
      <c r="C22" s="300"/>
      <c r="D22" s="329" t="s">
        <v>95</v>
      </c>
      <c r="E22" s="329"/>
      <c r="F22" s="130" t="str">
        <f>IF(COUNT(P26:Q35) &gt; 0,COUNT(P26:P35) &amp; "／" &amp; COUNT(P26:Q35),"")</f>
        <v/>
      </c>
      <c r="G22" s="84"/>
      <c r="H22" s="85"/>
      <c r="I22" s="86"/>
      <c r="J22" s="87" t="s">
        <v>70</v>
      </c>
      <c r="K22" s="85">
        <v>2</v>
      </c>
      <c r="L22" s="85">
        <v>542</v>
      </c>
      <c r="M22" s="88"/>
      <c r="N22" s="88"/>
      <c r="O22" s="88"/>
      <c r="P22" s="88"/>
      <c r="Q22" s="88"/>
      <c r="R22" s="88"/>
      <c r="S22" s="79"/>
      <c r="T22" s="88"/>
    </row>
    <row r="23" spans="1:20" x14ac:dyDescent="0.15">
      <c r="A23" s="96"/>
      <c r="B23" s="97" t="s">
        <v>199</v>
      </c>
      <c r="C23" s="330" t="str">
        <f>IF((MIN(I26:I28)=0),"標準項目の「あり」「なし」を選択してください","")</f>
        <v>標準項目の「あり」「なし」を選択してください</v>
      </c>
      <c r="D23" s="330"/>
      <c r="E23" s="330"/>
      <c r="F23" s="331"/>
      <c r="H23" s="79"/>
      <c r="I23" s="60"/>
      <c r="J23" s="7" t="s">
        <v>73</v>
      </c>
      <c r="K23" s="7">
        <v>1</v>
      </c>
      <c r="L23" s="79">
        <v>17407</v>
      </c>
      <c r="M23" s="79"/>
      <c r="N23" s="79"/>
      <c r="O23" s="79"/>
      <c r="P23" s="79"/>
      <c r="Q23" s="79"/>
      <c r="R23" s="79"/>
      <c r="S23" s="79"/>
      <c r="T23" s="79"/>
    </row>
    <row r="24" spans="1:20" s="101" customFormat="1" ht="37.5" customHeight="1" x14ac:dyDescent="0.15">
      <c r="A24" s="98" t="s">
        <v>64</v>
      </c>
      <c r="B24" s="278" t="s">
        <v>321</v>
      </c>
      <c r="C24" s="279"/>
      <c r="D24" s="332" t="str">
        <f xml:space="preserve"> "評点（" &amp; REPT("○",COUNT(P26:P28)) &amp; REPT("●",COUNT(Q26:Q28)) &amp; "）"</f>
        <v>評点（）</v>
      </c>
      <c r="E24" s="332"/>
      <c r="F24" s="118" t="str">
        <f>IF(COUNT(R26:R28)&gt;0,"・非該当" &amp; COUNT(R26:R28),"")</f>
        <v/>
      </c>
      <c r="G24" s="84"/>
      <c r="H24" s="99"/>
      <c r="I24" s="100" t="str">
        <f>IF(MIN(I26:I28)=0,"",IF(COUNT(P26:Q28)=0,"-",IF(COUNT(P26:Q28)=COUNT(P26:P28),"A",IF(COUNT(P26:P28)=0,"C","B"))))</f>
        <v/>
      </c>
      <c r="J24" s="7" t="s">
        <v>58</v>
      </c>
      <c r="K24" s="100"/>
      <c r="L24" s="99"/>
      <c r="M24" s="99"/>
      <c r="N24" s="99"/>
      <c r="O24" s="99"/>
      <c r="P24" s="99"/>
      <c r="Q24" s="99"/>
      <c r="R24" s="99"/>
      <c r="S24" s="79"/>
      <c r="T24" s="99"/>
    </row>
    <row r="25" spans="1:20" x14ac:dyDescent="0.15">
      <c r="A25" s="96"/>
      <c r="B25" s="117" t="s">
        <v>59</v>
      </c>
      <c r="C25" s="321" t="s">
        <v>60</v>
      </c>
      <c r="D25" s="322"/>
      <c r="E25" s="322"/>
      <c r="F25" s="323"/>
      <c r="H25" s="79"/>
      <c r="I25" s="60"/>
      <c r="J25" s="7" t="s">
        <v>61</v>
      </c>
      <c r="K25" s="7"/>
      <c r="L25" s="79"/>
      <c r="M25" s="79"/>
      <c r="N25" s="79"/>
      <c r="O25" s="79"/>
      <c r="P25" s="79"/>
      <c r="Q25" s="79"/>
      <c r="R25" s="79"/>
      <c r="S25" s="79"/>
      <c r="T25" s="79"/>
    </row>
    <row r="26" spans="1:20" ht="37.5" customHeight="1" x14ac:dyDescent="0.15">
      <c r="A26" s="96"/>
      <c r="B26" s="102"/>
      <c r="C26" s="299" t="s">
        <v>322</v>
      </c>
      <c r="D26" s="300"/>
      <c r="E26" s="324"/>
      <c r="F26" s="103"/>
      <c r="G26" s="84"/>
      <c r="H26" s="79"/>
      <c r="I26" s="60">
        <v>0</v>
      </c>
      <c r="J26" s="7" t="s">
        <v>62</v>
      </c>
      <c r="K26" s="7">
        <v>1</v>
      </c>
      <c r="L26" s="79">
        <v>59946</v>
      </c>
      <c r="M26" s="79"/>
      <c r="N26" s="79"/>
      <c r="O26" s="79"/>
      <c r="P26" s="79" t="str">
        <f>IF(I26=3,1,"")</f>
        <v/>
      </c>
      <c r="Q26" s="79" t="str">
        <f>IF(I26=2,1,"")</f>
        <v/>
      </c>
      <c r="R26" s="79" t="str">
        <f>IF(I26=1,1,"")</f>
        <v/>
      </c>
      <c r="S26" s="79"/>
      <c r="T26" s="79"/>
    </row>
    <row r="27" spans="1:20" ht="37.5" customHeight="1" x14ac:dyDescent="0.15">
      <c r="A27" s="96"/>
      <c r="B27" s="102"/>
      <c r="C27" s="299" t="s">
        <v>323</v>
      </c>
      <c r="D27" s="300"/>
      <c r="E27" s="324"/>
      <c r="F27" s="103"/>
      <c r="G27" s="84"/>
      <c r="H27" s="79"/>
      <c r="I27" s="60">
        <v>0</v>
      </c>
      <c r="J27" s="7" t="s">
        <v>62</v>
      </c>
      <c r="K27" s="7">
        <v>2</v>
      </c>
      <c r="L27" s="79">
        <v>59947</v>
      </c>
      <c r="M27" s="79"/>
      <c r="N27" s="79"/>
      <c r="O27" s="79"/>
      <c r="P27" s="79" t="str">
        <f>IF(I27=3,1,"")</f>
        <v/>
      </c>
      <c r="Q27" s="79" t="str">
        <f>IF(I27=2,1,"")</f>
        <v/>
      </c>
      <c r="R27" s="79" t="str">
        <f>IF(I27=1,1,"")</f>
        <v/>
      </c>
      <c r="S27" s="79"/>
      <c r="T27" s="79"/>
    </row>
    <row r="28" spans="1:20" ht="37.5" customHeight="1" thickBot="1" x14ac:dyDescent="0.2">
      <c r="A28" s="96"/>
      <c r="B28" s="102"/>
      <c r="C28" s="299" t="s">
        <v>324</v>
      </c>
      <c r="D28" s="300"/>
      <c r="E28" s="324"/>
      <c r="F28" s="103"/>
      <c r="G28" s="84"/>
      <c r="H28" s="79"/>
      <c r="I28" s="60">
        <v>0</v>
      </c>
      <c r="J28" s="7" t="s">
        <v>62</v>
      </c>
      <c r="K28" s="7">
        <v>3</v>
      </c>
      <c r="L28" s="79">
        <v>59948</v>
      </c>
      <c r="M28" s="79"/>
      <c r="N28" s="79"/>
      <c r="O28" s="79"/>
      <c r="P28" s="79" t="str">
        <f>IF(I28=3,1,"")</f>
        <v/>
      </c>
      <c r="Q28" s="79" t="str">
        <f>IF(I28=2,1,"")</f>
        <v/>
      </c>
      <c r="R28" s="79" t="str">
        <f>IF(I28=1,1,"")</f>
        <v/>
      </c>
      <c r="S28" s="79"/>
      <c r="T28" s="79"/>
    </row>
    <row r="29" spans="1:20" x14ac:dyDescent="0.15">
      <c r="A29" s="96"/>
      <c r="B29" s="97" t="s">
        <v>203</v>
      </c>
      <c r="C29" s="330" t="str">
        <f>IF((MIN(I32:I35)=0),"標準項目の「あり」「なし」を選択してください","")</f>
        <v>標準項目の「あり」「なし」を選択してください</v>
      </c>
      <c r="D29" s="330"/>
      <c r="E29" s="330"/>
      <c r="F29" s="331"/>
      <c r="H29" s="79"/>
      <c r="I29" s="60"/>
      <c r="J29" s="7" t="s">
        <v>73</v>
      </c>
      <c r="K29" s="7">
        <v>2</v>
      </c>
      <c r="L29" s="79">
        <v>17408</v>
      </c>
      <c r="M29" s="79"/>
      <c r="N29" s="79"/>
      <c r="O29" s="79"/>
      <c r="P29" s="79"/>
      <c r="Q29" s="79"/>
      <c r="R29" s="79"/>
      <c r="S29" s="79"/>
      <c r="T29" s="79"/>
    </row>
    <row r="30" spans="1:20" s="101" customFormat="1" ht="37.5" customHeight="1" x14ac:dyDescent="0.15">
      <c r="A30" s="98" t="s">
        <v>64</v>
      </c>
      <c r="B30" s="278" t="s">
        <v>325</v>
      </c>
      <c r="C30" s="279"/>
      <c r="D30" s="332" t="str">
        <f xml:space="preserve"> "評点（" &amp; REPT("○",COUNT(P32:P35)) &amp; REPT("●",COUNT(Q32:Q35)) &amp; "）"</f>
        <v>評点（）</v>
      </c>
      <c r="E30" s="332"/>
      <c r="F30" s="118" t="str">
        <f>IF(COUNT(R32:R35)&gt;0,"・非該当" &amp; COUNT(R32:R35),"")</f>
        <v/>
      </c>
      <c r="G30" s="84"/>
      <c r="H30" s="99"/>
      <c r="I30" s="100" t="str">
        <f>IF(MIN(I32:I35)=0,"",IF(COUNT(P32:Q35)=0,"-",IF(COUNT(P32:Q35)=COUNT(P32:P35),"A",IF(COUNT(P32:P35)=0,"C","B"))))</f>
        <v/>
      </c>
      <c r="J30" s="7" t="s">
        <v>58</v>
      </c>
      <c r="K30" s="100"/>
      <c r="L30" s="99"/>
      <c r="M30" s="99"/>
      <c r="N30" s="99"/>
      <c r="O30" s="99"/>
      <c r="P30" s="99"/>
      <c r="Q30" s="99"/>
      <c r="R30" s="99"/>
      <c r="S30" s="79"/>
      <c r="T30" s="99"/>
    </row>
    <row r="31" spans="1:20" x14ac:dyDescent="0.15">
      <c r="A31" s="96"/>
      <c r="B31" s="117" t="s">
        <v>59</v>
      </c>
      <c r="C31" s="321" t="s">
        <v>60</v>
      </c>
      <c r="D31" s="322"/>
      <c r="E31" s="322"/>
      <c r="F31" s="323"/>
      <c r="H31" s="79"/>
      <c r="I31" s="60"/>
      <c r="J31" s="7" t="s">
        <v>61</v>
      </c>
      <c r="K31" s="7"/>
      <c r="L31" s="79"/>
      <c r="M31" s="79"/>
      <c r="N31" s="79"/>
      <c r="O31" s="79"/>
      <c r="P31" s="79"/>
      <c r="Q31" s="79"/>
      <c r="R31" s="79"/>
      <c r="S31" s="79"/>
      <c r="T31" s="79"/>
    </row>
    <row r="32" spans="1:20" ht="37.5" customHeight="1" x14ac:dyDescent="0.15">
      <c r="A32" s="96"/>
      <c r="B32" s="102"/>
      <c r="C32" s="299" t="s">
        <v>326</v>
      </c>
      <c r="D32" s="300"/>
      <c r="E32" s="324"/>
      <c r="F32" s="103"/>
      <c r="G32" s="84"/>
      <c r="H32" s="79"/>
      <c r="I32" s="60">
        <v>0</v>
      </c>
      <c r="J32" s="7" t="s">
        <v>62</v>
      </c>
      <c r="K32" s="7">
        <v>1</v>
      </c>
      <c r="L32" s="79">
        <v>59949</v>
      </c>
      <c r="M32" s="79"/>
      <c r="N32" s="79"/>
      <c r="O32" s="79"/>
      <c r="P32" s="79" t="str">
        <f>IF(I32=3,1,"")</f>
        <v/>
      </c>
      <c r="Q32" s="79" t="str">
        <f>IF(I32=2,1,"")</f>
        <v/>
      </c>
      <c r="R32" s="79" t="str">
        <f>IF(I32=1,1,"")</f>
        <v/>
      </c>
      <c r="S32" s="79"/>
      <c r="T32" s="79"/>
    </row>
    <row r="33" spans="1:20" ht="37.5" customHeight="1" x14ac:dyDescent="0.15">
      <c r="A33" s="96"/>
      <c r="B33" s="102"/>
      <c r="C33" s="299" t="s">
        <v>327</v>
      </c>
      <c r="D33" s="300"/>
      <c r="E33" s="324"/>
      <c r="F33" s="103"/>
      <c r="G33" s="84"/>
      <c r="H33" s="79"/>
      <c r="I33" s="60">
        <v>0</v>
      </c>
      <c r="J33" s="7" t="s">
        <v>62</v>
      </c>
      <c r="K33" s="7">
        <v>2</v>
      </c>
      <c r="L33" s="79">
        <v>59950</v>
      </c>
      <c r="M33" s="79"/>
      <c r="N33" s="79"/>
      <c r="O33" s="79"/>
      <c r="P33" s="79" t="str">
        <f>IF(I33=3,1,"")</f>
        <v/>
      </c>
      <c r="Q33" s="79" t="str">
        <f>IF(I33=2,1,"")</f>
        <v/>
      </c>
      <c r="R33" s="79" t="str">
        <f>IF(I33=1,1,"")</f>
        <v/>
      </c>
      <c r="S33" s="79"/>
      <c r="T33" s="79"/>
    </row>
    <row r="34" spans="1:20" ht="37.5" customHeight="1" x14ac:dyDescent="0.15">
      <c r="A34" s="96"/>
      <c r="B34" s="102"/>
      <c r="C34" s="299" t="s">
        <v>328</v>
      </c>
      <c r="D34" s="300"/>
      <c r="E34" s="324"/>
      <c r="F34" s="103"/>
      <c r="G34" s="84"/>
      <c r="H34" s="79"/>
      <c r="I34" s="60">
        <v>0</v>
      </c>
      <c r="J34" s="7" t="s">
        <v>62</v>
      </c>
      <c r="K34" s="7">
        <v>3</v>
      </c>
      <c r="L34" s="79">
        <v>59951</v>
      </c>
      <c r="M34" s="79"/>
      <c r="N34" s="79"/>
      <c r="O34" s="79"/>
      <c r="P34" s="79" t="str">
        <f>IF(I34=3,1,"")</f>
        <v/>
      </c>
      <c r="Q34" s="79" t="str">
        <f>IF(I34=2,1,"")</f>
        <v/>
      </c>
      <c r="R34" s="79" t="str">
        <f>IF(I34=1,1,"")</f>
        <v/>
      </c>
      <c r="S34" s="79"/>
      <c r="T34" s="79"/>
    </row>
    <row r="35" spans="1:20" ht="37.5" customHeight="1" thickBot="1" x14ac:dyDescent="0.2">
      <c r="A35" s="96"/>
      <c r="B35" s="102"/>
      <c r="C35" s="299" t="s">
        <v>329</v>
      </c>
      <c r="D35" s="300"/>
      <c r="E35" s="324"/>
      <c r="F35" s="103"/>
      <c r="G35" s="84"/>
      <c r="H35" s="79"/>
      <c r="I35" s="60">
        <v>0</v>
      </c>
      <c r="J35" s="7" t="s">
        <v>62</v>
      </c>
      <c r="K35" s="7">
        <v>4</v>
      </c>
      <c r="L35" s="79">
        <v>59952</v>
      </c>
      <c r="M35" s="79"/>
      <c r="N35" s="79"/>
      <c r="O35" s="79"/>
      <c r="P35" s="79" t="str">
        <f>IF(I35=3,1,"")</f>
        <v/>
      </c>
      <c r="Q35" s="79" t="str">
        <f>IF(I35=2,1,"")</f>
        <v/>
      </c>
      <c r="R35" s="79" t="str">
        <f>IF(I35=1,1,"")</f>
        <v/>
      </c>
      <c r="S35" s="79"/>
      <c r="T35" s="79"/>
    </row>
    <row r="36" spans="1:20" ht="20.25" customHeight="1" x14ac:dyDescent="0.15">
      <c r="A36" s="104"/>
      <c r="B36" s="325" t="s">
        <v>330</v>
      </c>
      <c r="C36" s="326"/>
      <c r="D36" s="327" t="str">
        <f>IF(AND(LEN(SBcase1_2)&lt;&gt;0,COUNT(R26:R35)=7),SBcheckB_2,(IF(LEN(SBcheckA_2)&lt;&gt;0,SBcheckA_2, SBcheckB_2)))</f>
        <v>サブカテゴリー2の講評を入力してください</v>
      </c>
      <c r="E36" s="327"/>
      <c r="F36" s="328"/>
      <c r="H36" s="79"/>
      <c r="I36" s="60"/>
      <c r="J36" s="7" t="s">
        <v>63</v>
      </c>
      <c r="K36" s="7"/>
      <c r="L36" s="79"/>
      <c r="M36" s="79"/>
      <c r="N36" s="79"/>
      <c r="O36" s="79"/>
      <c r="P36" s="79"/>
      <c r="Q36" s="79"/>
      <c r="R36" s="79"/>
      <c r="S36" s="79"/>
      <c r="T36" s="79"/>
    </row>
    <row r="37" spans="1:20" s="108" customFormat="1" ht="21" customHeight="1" x14ac:dyDescent="0.15">
      <c r="A37" s="115"/>
      <c r="B37" s="308"/>
      <c r="C37" s="309"/>
      <c r="D37" s="309"/>
      <c r="E37" s="309"/>
      <c r="F37" s="310"/>
      <c r="G37" s="2" t="str">
        <f>IF(LEN(B37)=0,"",IF(40-LEN(B37)&gt;0,"残り" &amp; 40-LEN(B37) &amp; "文字",IF(40-LEN(B37)=0,"","文字数がオーバーしています")))</f>
        <v/>
      </c>
      <c r="H37" s="105"/>
      <c r="I37" s="106"/>
      <c r="J37" s="7" t="s">
        <v>89</v>
      </c>
      <c r="K37" s="105"/>
      <c r="L37" s="105"/>
      <c r="M37" s="107"/>
      <c r="N37" s="107"/>
      <c r="O37" s="107"/>
      <c r="P37" s="107"/>
      <c r="Q37" s="107"/>
      <c r="R37" s="107"/>
      <c r="S37" s="79"/>
      <c r="T37" s="107"/>
    </row>
    <row r="38" spans="1:20" s="108" customFormat="1" ht="65.099999999999994" customHeight="1" x14ac:dyDescent="0.15">
      <c r="A38" s="116"/>
      <c r="B38" s="311"/>
      <c r="C38" s="312"/>
      <c r="D38" s="312"/>
      <c r="E38" s="312"/>
      <c r="F38" s="313"/>
      <c r="G38" s="2" t="str">
        <f>IF(LEN(B38)=0,"",IF(256-LEN(B38)&gt;0,"残り" &amp; 256-LEN(B38) &amp; "文字",IF(256-LEN(B38)=0,"","文字数がオーバーしています")))</f>
        <v/>
      </c>
      <c r="H38" s="105"/>
      <c r="I38" s="106"/>
      <c r="J38" s="7" t="s">
        <v>92</v>
      </c>
      <c r="K38" s="105"/>
      <c r="L38" s="105"/>
      <c r="M38" s="107"/>
      <c r="N38" s="107"/>
      <c r="O38" s="107"/>
      <c r="P38" s="107"/>
      <c r="Q38" s="107"/>
      <c r="R38" s="107"/>
      <c r="S38" s="79"/>
      <c r="T38" s="107"/>
    </row>
    <row r="39" spans="1:20" s="108" customFormat="1" ht="21" customHeight="1" x14ac:dyDescent="0.15">
      <c r="A39" s="116"/>
      <c r="B39" s="314"/>
      <c r="C39" s="315"/>
      <c r="D39" s="315"/>
      <c r="E39" s="315"/>
      <c r="F39" s="316"/>
      <c r="G39" s="2" t="str">
        <f>IF(LEN(B39)=0,"",IF(40-LEN(B39)&gt;0,"残り" &amp; 40-LEN(B39) &amp; "文字",IF(40-LEN(B39)=0,"","文字数がオーバーしています")))</f>
        <v/>
      </c>
      <c r="H39" s="105"/>
      <c r="I39" s="106"/>
      <c r="J39" s="7" t="s">
        <v>90</v>
      </c>
      <c r="K39" s="105"/>
      <c r="L39" s="105"/>
      <c r="M39" s="107"/>
      <c r="N39" s="107"/>
      <c r="O39" s="107"/>
      <c r="P39" s="107"/>
      <c r="Q39" s="107"/>
      <c r="R39" s="107"/>
      <c r="S39" s="79"/>
      <c r="T39" s="107"/>
    </row>
    <row r="40" spans="1:20" s="108" customFormat="1" ht="65.099999999999994" customHeight="1" x14ac:dyDescent="0.15">
      <c r="A40" s="116"/>
      <c r="B40" s="317"/>
      <c r="C40" s="317"/>
      <c r="D40" s="317"/>
      <c r="E40" s="317"/>
      <c r="F40" s="318"/>
      <c r="G40" s="2" t="str">
        <f>IF(LEN(B40)=0,"",IF(256-LEN(B40)&gt;0,"残り" &amp; 256-LEN(B40) &amp; "文字",IF(256-LEN(B40)=0,"","文字数がオーバーしています")))</f>
        <v/>
      </c>
      <c r="H40" s="105"/>
      <c r="I40" s="106"/>
      <c r="J40" s="7" t="s">
        <v>93</v>
      </c>
      <c r="K40" s="105"/>
      <c r="L40" s="105"/>
      <c r="M40" s="107"/>
      <c r="N40" s="107"/>
      <c r="O40" s="107"/>
      <c r="P40" s="107"/>
      <c r="Q40" s="107"/>
      <c r="R40" s="107"/>
      <c r="S40" s="79"/>
      <c r="T40" s="107"/>
    </row>
    <row r="41" spans="1:20" s="108" customFormat="1" ht="21" customHeight="1" x14ac:dyDescent="0.15">
      <c r="A41" s="116"/>
      <c r="B41" s="314"/>
      <c r="C41" s="315"/>
      <c r="D41" s="315"/>
      <c r="E41" s="315"/>
      <c r="F41" s="316"/>
      <c r="G41" s="2" t="str">
        <f>IF(LEN(B41)=0,"",IF(40-LEN(B41)&gt;0,"残り" &amp; 40-LEN(B41) &amp; "文字",IF(40-LEN(B41)=0,"","文字数がオーバーしています")))</f>
        <v/>
      </c>
      <c r="H41" s="105"/>
      <c r="I41" s="106"/>
      <c r="J41" s="7" t="s">
        <v>91</v>
      </c>
      <c r="K41" s="105"/>
      <c r="L41" s="105"/>
      <c r="M41" s="107"/>
      <c r="N41" s="107"/>
      <c r="O41" s="107"/>
      <c r="P41" s="107"/>
      <c r="Q41" s="107"/>
      <c r="R41" s="107"/>
      <c r="S41" s="79"/>
      <c r="T41" s="107"/>
    </row>
    <row r="42" spans="1:20" s="108" customFormat="1" ht="65.099999999999994" customHeight="1" thickBot="1" x14ac:dyDescent="0.2">
      <c r="A42" s="109"/>
      <c r="B42" s="319"/>
      <c r="C42" s="319"/>
      <c r="D42" s="319"/>
      <c r="E42" s="319"/>
      <c r="F42" s="320"/>
      <c r="G42" s="2" t="str">
        <f>IF(LEN(B42)=0,"",IF(256-LEN(B42)&gt;0,"残り" &amp; 256-LEN(B42) &amp; "文字",IF(256-LEN(B42)=0,"","文字数がオーバーしています")))</f>
        <v/>
      </c>
      <c r="H42" s="105"/>
      <c r="I42" s="106"/>
      <c r="J42" s="7" t="s">
        <v>94</v>
      </c>
      <c r="K42" s="105"/>
      <c r="L42" s="105"/>
      <c r="M42" s="107"/>
      <c r="N42" s="107"/>
      <c r="O42" s="107"/>
      <c r="P42" s="107"/>
      <c r="Q42" s="107"/>
      <c r="R42" s="107"/>
      <c r="S42" s="79"/>
      <c r="T42" s="107"/>
    </row>
    <row r="43" spans="1:20" ht="18" customHeight="1" thickTop="1" x14ac:dyDescent="0.15">
      <c r="A43" s="294">
        <v>3</v>
      </c>
      <c r="B43" s="296" t="s">
        <v>332</v>
      </c>
      <c r="C43" s="297"/>
      <c r="D43" s="297"/>
      <c r="E43" s="297"/>
      <c r="F43" s="298"/>
      <c r="H43" s="79"/>
      <c r="I43" s="60"/>
      <c r="J43" s="7" t="s">
        <v>63</v>
      </c>
      <c r="K43" s="7"/>
      <c r="L43" s="79"/>
      <c r="M43" s="79"/>
      <c r="N43" s="79"/>
      <c r="O43" s="79"/>
      <c r="P43" s="79"/>
      <c r="Q43" s="79"/>
      <c r="R43" s="79"/>
      <c r="S43" s="79"/>
      <c r="T43" s="79" t="s">
        <v>69</v>
      </c>
    </row>
    <row r="44" spans="1:20" s="89" customFormat="1" ht="30" customHeight="1" thickBot="1" x14ac:dyDescent="0.2">
      <c r="A44" s="295"/>
      <c r="B44" s="299" t="s">
        <v>331</v>
      </c>
      <c r="C44" s="300"/>
      <c r="D44" s="329" t="s">
        <v>95</v>
      </c>
      <c r="E44" s="329"/>
      <c r="F44" s="130" t="str">
        <f>IF(COUNT(P48:Q66) &gt; 0,COUNT(P48:P66) &amp; "／" &amp; COUNT(P48:Q66),"")</f>
        <v/>
      </c>
      <c r="G44" s="84"/>
      <c r="H44" s="85"/>
      <c r="I44" s="86"/>
      <c r="J44" s="87" t="s">
        <v>70</v>
      </c>
      <c r="K44" s="85">
        <v>3</v>
      </c>
      <c r="L44" s="85">
        <v>543</v>
      </c>
      <c r="M44" s="88"/>
      <c r="N44" s="88"/>
      <c r="O44" s="88"/>
      <c r="P44" s="88"/>
      <c r="Q44" s="88"/>
      <c r="R44" s="88"/>
      <c r="S44" s="79"/>
      <c r="T44" s="88"/>
    </row>
    <row r="45" spans="1:20" x14ac:dyDescent="0.15">
      <c r="A45" s="96"/>
      <c r="B45" s="97" t="s">
        <v>199</v>
      </c>
      <c r="C45" s="330" t="str">
        <f>IF((MIN(I48:I50)=0),"標準項目の「あり」「なし」を選択してください","")</f>
        <v>標準項目の「あり」「なし」を選択してください</v>
      </c>
      <c r="D45" s="330"/>
      <c r="E45" s="330"/>
      <c r="F45" s="331"/>
      <c r="H45" s="79"/>
      <c r="I45" s="60"/>
      <c r="J45" s="7" t="s">
        <v>73</v>
      </c>
      <c r="K45" s="7">
        <v>1</v>
      </c>
      <c r="L45" s="79">
        <v>17409</v>
      </c>
      <c r="M45" s="79"/>
      <c r="N45" s="79"/>
      <c r="O45" s="79"/>
      <c r="P45" s="79"/>
      <c r="Q45" s="79"/>
      <c r="R45" s="79"/>
      <c r="S45" s="79"/>
      <c r="T45" s="79"/>
    </row>
    <row r="46" spans="1:20" s="101" customFormat="1" ht="37.5" customHeight="1" x14ac:dyDescent="0.15">
      <c r="A46" s="98" t="s">
        <v>64</v>
      </c>
      <c r="B46" s="278" t="s">
        <v>333</v>
      </c>
      <c r="C46" s="279"/>
      <c r="D46" s="332" t="str">
        <f xml:space="preserve"> "評点（" &amp; REPT("○",COUNT(P48:P50)) &amp; REPT("●",COUNT(Q48:Q50)) &amp; "）"</f>
        <v>評点（）</v>
      </c>
      <c r="E46" s="332"/>
      <c r="F46" s="118" t="str">
        <f>IF(COUNT(R48:R50)&gt;0,"・非該当" &amp; COUNT(R48:R50),"")</f>
        <v/>
      </c>
      <c r="G46" s="84"/>
      <c r="H46" s="99"/>
      <c r="I46" s="100" t="str">
        <f>IF(MIN(I48:I50)=0,"",IF(COUNT(P48:Q50)=0,"-",IF(COUNT(P48:Q50)=COUNT(P48:P50),"A",IF(COUNT(P48:P50)=0,"C","B"))))</f>
        <v/>
      </c>
      <c r="J46" s="7" t="s">
        <v>58</v>
      </c>
      <c r="K46" s="100"/>
      <c r="L46" s="99"/>
      <c r="M46" s="99"/>
      <c r="N46" s="99"/>
      <c r="O46" s="99"/>
      <c r="P46" s="99"/>
      <c r="Q46" s="99"/>
      <c r="R46" s="99"/>
      <c r="S46" s="79"/>
      <c r="T46" s="99"/>
    </row>
    <row r="47" spans="1:20" x14ac:dyDescent="0.15">
      <c r="A47" s="96"/>
      <c r="B47" s="117" t="s">
        <v>59</v>
      </c>
      <c r="C47" s="321" t="s">
        <v>60</v>
      </c>
      <c r="D47" s="322"/>
      <c r="E47" s="322"/>
      <c r="F47" s="323"/>
      <c r="H47" s="79"/>
      <c r="I47" s="60"/>
      <c r="J47" s="7" t="s">
        <v>61</v>
      </c>
      <c r="K47" s="7"/>
      <c r="L47" s="79"/>
      <c r="M47" s="79"/>
      <c r="N47" s="79"/>
      <c r="O47" s="79"/>
      <c r="P47" s="79"/>
      <c r="Q47" s="79"/>
      <c r="R47" s="79"/>
      <c r="S47" s="79"/>
      <c r="T47" s="79"/>
    </row>
    <row r="48" spans="1:20" ht="37.5" customHeight="1" x14ac:dyDescent="0.15">
      <c r="A48" s="96"/>
      <c r="B48" s="102"/>
      <c r="C48" s="299" t="s">
        <v>334</v>
      </c>
      <c r="D48" s="300"/>
      <c r="E48" s="324"/>
      <c r="F48" s="103"/>
      <c r="G48" s="84"/>
      <c r="H48" s="79"/>
      <c r="I48" s="60">
        <v>0</v>
      </c>
      <c r="J48" s="7" t="s">
        <v>62</v>
      </c>
      <c r="K48" s="7">
        <v>1</v>
      </c>
      <c r="L48" s="79">
        <v>59953</v>
      </c>
      <c r="M48" s="79"/>
      <c r="N48" s="79"/>
      <c r="O48" s="79"/>
      <c r="P48" s="79" t="str">
        <f>IF(I48=3,1,"")</f>
        <v/>
      </c>
      <c r="Q48" s="79" t="str">
        <f>IF(I48=2,1,"")</f>
        <v/>
      </c>
      <c r="R48" s="79" t="str">
        <f>IF(I48=1,1,"")</f>
        <v/>
      </c>
      <c r="S48" s="79"/>
      <c r="T48" s="79"/>
    </row>
    <row r="49" spans="1:20" ht="37.5" customHeight="1" x14ac:dyDescent="0.15">
      <c r="A49" s="96"/>
      <c r="B49" s="102"/>
      <c r="C49" s="299" t="s">
        <v>335</v>
      </c>
      <c r="D49" s="300"/>
      <c r="E49" s="324"/>
      <c r="F49" s="103"/>
      <c r="G49" s="84"/>
      <c r="H49" s="79"/>
      <c r="I49" s="60">
        <v>0</v>
      </c>
      <c r="J49" s="7" t="s">
        <v>62</v>
      </c>
      <c r="K49" s="7">
        <v>2</v>
      </c>
      <c r="L49" s="79">
        <v>59954</v>
      </c>
      <c r="M49" s="79"/>
      <c r="N49" s="79"/>
      <c r="O49" s="79"/>
      <c r="P49" s="79" t="str">
        <f>IF(I49=3,1,"")</f>
        <v/>
      </c>
      <c r="Q49" s="79" t="str">
        <f>IF(I49=2,1,"")</f>
        <v/>
      </c>
      <c r="R49" s="79" t="str">
        <f>IF(I49=1,1,"")</f>
        <v/>
      </c>
      <c r="S49" s="79"/>
      <c r="T49" s="79"/>
    </row>
    <row r="50" spans="1:20" ht="37.5" customHeight="1" thickBot="1" x14ac:dyDescent="0.2">
      <c r="A50" s="96"/>
      <c r="B50" s="102"/>
      <c r="C50" s="299" t="s">
        <v>336</v>
      </c>
      <c r="D50" s="300"/>
      <c r="E50" s="324"/>
      <c r="F50" s="103"/>
      <c r="G50" s="84"/>
      <c r="H50" s="79"/>
      <c r="I50" s="60">
        <v>0</v>
      </c>
      <c r="J50" s="7" t="s">
        <v>62</v>
      </c>
      <c r="K50" s="7">
        <v>3</v>
      </c>
      <c r="L50" s="79">
        <v>59955</v>
      </c>
      <c r="M50" s="79"/>
      <c r="N50" s="79"/>
      <c r="O50" s="79"/>
      <c r="P50" s="79" t="str">
        <f>IF(I50=3,1,"")</f>
        <v/>
      </c>
      <c r="Q50" s="79" t="str">
        <f>IF(I50=2,1,"")</f>
        <v/>
      </c>
      <c r="R50" s="79" t="str">
        <f>IF(I50=1,1,"")</f>
        <v/>
      </c>
      <c r="S50" s="79"/>
      <c r="T50" s="79"/>
    </row>
    <row r="51" spans="1:20" x14ac:dyDescent="0.15">
      <c r="A51" s="96"/>
      <c r="B51" s="97" t="s">
        <v>203</v>
      </c>
      <c r="C51" s="330" t="str">
        <f>IF((MIN(I54:I56)=0),"標準項目の「あり」「なし」を選択してください","")</f>
        <v>標準項目の「あり」「なし」を選択してください</v>
      </c>
      <c r="D51" s="330"/>
      <c r="E51" s="330"/>
      <c r="F51" s="331"/>
      <c r="H51" s="79"/>
      <c r="I51" s="60"/>
      <c r="J51" s="7" t="s">
        <v>73</v>
      </c>
      <c r="K51" s="7">
        <v>2</v>
      </c>
      <c r="L51" s="79">
        <v>17410</v>
      </c>
      <c r="M51" s="79"/>
      <c r="N51" s="79"/>
      <c r="O51" s="79"/>
      <c r="P51" s="79"/>
      <c r="Q51" s="79"/>
      <c r="R51" s="79"/>
      <c r="S51" s="79"/>
      <c r="T51" s="79"/>
    </row>
    <row r="52" spans="1:20" s="101" customFormat="1" ht="37.5" customHeight="1" x14ac:dyDescent="0.15">
      <c r="A52" s="98" t="s">
        <v>64</v>
      </c>
      <c r="B52" s="278" t="s">
        <v>337</v>
      </c>
      <c r="C52" s="279"/>
      <c r="D52" s="332" t="str">
        <f xml:space="preserve"> "評点（" &amp; REPT("○",COUNT(P54:P56)) &amp; REPT("●",COUNT(Q54:Q56)) &amp; "）"</f>
        <v>評点（）</v>
      </c>
      <c r="E52" s="332"/>
      <c r="F52" s="118" t="str">
        <f>IF(COUNT(R54:R56)&gt;0,"・非該当" &amp; COUNT(R54:R56),"")</f>
        <v/>
      </c>
      <c r="G52" s="84"/>
      <c r="H52" s="99"/>
      <c r="I52" s="100" t="str">
        <f>IF(MIN(I54:I56)=0,"",IF(COUNT(P54:Q56)=0,"-",IF(COUNT(P54:Q56)=COUNT(P54:P56),"A",IF(COUNT(P54:P56)=0,"C","B"))))</f>
        <v/>
      </c>
      <c r="J52" s="7" t="s">
        <v>58</v>
      </c>
      <c r="K52" s="100"/>
      <c r="L52" s="99"/>
      <c r="M52" s="99"/>
      <c r="N52" s="99"/>
      <c r="O52" s="99"/>
      <c r="P52" s="99"/>
      <c r="Q52" s="99"/>
      <c r="R52" s="99"/>
      <c r="S52" s="79"/>
      <c r="T52" s="99"/>
    </row>
    <row r="53" spans="1:20" x14ac:dyDescent="0.15">
      <c r="A53" s="96"/>
      <c r="B53" s="117" t="s">
        <v>59</v>
      </c>
      <c r="C53" s="321" t="s">
        <v>60</v>
      </c>
      <c r="D53" s="322"/>
      <c r="E53" s="322"/>
      <c r="F53" s="323"/>
      <c r="H53" s="79"/>
      <c r="I53" s="60"/>
      <c r="J53" s="7" t="s">
        <v>61</v>
      </c>
      <c r="K53" s="7"/>
      <c r="L53" s="79"/>
      <c r="M53" s="79"/>
      <c r="N53" s="79"/>
      <c r="O53" s="79"/>
      <c r="P53" s="79"/>
      <c r="Q53" s="79"/>
      <c r="R53" s="79"/>
      <c r="S53" s="79"/>
      <c r="T53" s="79"/>
    </row>
    <row r="54" spans="1:20" ht="37.5" customHeight="1" x14ac:dyDescent="0.15">
      <c r="A54" s="96"/>
      <c r="B54" s="102"/>
      <c r="C54" s="299" t="s">
        <v>338</v>
      </c>
      <c r="D54" s="300"/>
      <c r="E54" s="324"/>
      <c r="F54" s="103"/>
      <c r="G54" s="84"/>
      <c r="H54" s="79"/>
      <c r="I54" s="60">
        <v>0</v>
      </c>
      <c r="J54" s="7" t="s">
        <v>62</v>
      </c>
      <c r="K54" s="7">
        <v>1</v>
      </c>
      <c r="L54" s="79">
        <v>59956</v>
      </c>
      <c r="M54" s="79"/>
      <c r="N54" s="79"/>
      <c r="O54" s="79"/>
      <c r="P54" s="79" t="str">
        <f>IF(I54=3,1,"")</f>
        <v/>
      </c>
      <c r="Q54" s="79" t="str">
        <f>IF(I54=2,1,"")</f>
        <v/>
      </c>
      <c r="R54" s="79" t="str">
        <f>IF(I54=1,1,"")</f>
        <v/>
      </c>
      <c r="S54" s="79"/>
      <c r="T54" s="79"/>
    </row>
    <row r="55" spans="1:20" ht="37.5" customHeight="1" x14ac:dyDescent="0.15">
      <c r="A55" s="96"/>
      <c r="B55" s="102"/>
      <c r="C55" s="299" t="s">
        <v>339</v>
      </c>
      <c r="D55" s="300"/>
      <c r="E55" s="324"/>
      <c r="F55" s="103"/>
      <c r="G55" s="84"/>
      <c r="H55" s="79"/>
      <c r="I55" s="60">
        <v>0</v>
      </c>
      <c r="J55" s="7" t="s">
        <v>62</v>
      </c>
      <c r="K55" s="7">
        <v>2</v>
      </c>
      <c r="L55" s="79">
        <v>59957</v>
      </c>
      <c r="M55" s="79"/>
      <c r="N55" s="79"/>
      <c r="O55" s="79"/>
      <c r="P55" s="79" t="str">
        <f>IF(I55=3,1,"")</f>
        <v/>
      </c>
      <c r="Q55" s="79" t="str">
        <f>IF(I55=2,1,"")</f>
        <v/>
      </c>
      <c r="R55" s="79" t="str">
        <f>IF(I55=1,1,"")</f>
        <v/>
      </c>
      <c r="S55" s="79"/>
      <c r="T55" s="79"/>
    </row>
    <row r="56" spans="1:20" ht="37.5" customHeight="1" thickBot="1" x14ac:dyDescent="0.2">
      <c r="A56" s="96"/>
      <c r="B56" s="102"/>
      <c r="C56" s="299" t="s">
        <v>340</v>
      </c>
      <c r="D56" s="300"/>
      <c r="E56" s="324"/>
      <c r="F56" s="103"/>
      <c r="G56" s="84"/>
      <c r="H56" s="79"/>
      <c r="I56" s="60">
        <v>0</v>
      </c>
      <c r="J56" s="7" t="s">
        <v>62</v>
      </c>
      <c r="K56" s="7">
        <v>3</v>
      </c>
      <c r="L56" s="79">
        <v>59958</v>
      </c>
      <c r="M56" s="79"/>
      <c r="N56" s="79"/>
      <c r="O56" s="79"/>
      <c r="P56" s="79" t="str">
        <f>IF(I56=3,1,"")</f>
        <v/>
      </c>
      <c r="Q56" s="79" t="str">
        <f>IF(I56=2,1,"")</f>
        <v/>
      </c>
      <c r="R56" s="79" t="str">
        <f>IF(I56=1,1,"")</f>
        <v/>
      </c>
      <c r="S56" s="79"/>
      <c r="T56" s="79"/>
    </row>
    <row r="57" spans="1:20" x14ac:dyDescent="0.15">
      <c r="A57" s="96"/>
      <c r="B57" s="97" t="s">
        <v>207</v>
      </c>
      <c r="C57" s="330" t="str">
        <f>IF((MIN(I60:I61)=0),"標準項目の「あり」「なし」を選択してください","")</f>
        <v>標準項目の「あり」「なし」を選択してください</v>
      </c>
      <c r="D57" s="330"/>
      <c r="E57" s="330"/>
      <c r="F57" s="331"/>
      <c r="H57" s="79"/>
      <c r="I57" s="60"/>
      <c r="J57" s="7" t="s">
        <v>73</v>
      </c>
      <c r="K57" s="7">
        <v>3</v>
      </c>
      <c r="L57" s="79">
        <v>17411</v>
      </c>
      <c r="M57" s="79"/>
      <c r="N57" s="79"/>
      <c r="O57" s="79"/>
      <c r="P57" s="79"/>
      <c r="Q57" s="79"/>
      <c r="R57" s="79"/>
      <c r="S57" s="79"/>
      <c r="T57" s="79"/>
    </row>
    <row r="58" spans="1:20" s="101" customFormat="1" ht="37.5" customHeight="1" x14ac:dyDescent="0.15">
      <c r="A58" s="98" t="s">
        <v>64</v>
      </c>
      <c r="B58" s="278" t="s">
        <v>341</v>
      </c>
      <c r="C58" s="279"/>
      <c r="D58" s="332" t="str">
        <f xml:space="preserve"> "評点（" &amp; REPT("○",COUNT(P60:P61)) &amp; REPT("●",COUNT(Q60:Q61)) &amp; "）"</f>
        <v>評点（）</v>
      </c>
      <c r="E58" s="332"/>
      <c r="F58" s="118" t="str">
        <f>IF(COUNT(R60:R61)&gt;0,"・非該当" &amp; COUNT(R60:R61),"")</f>
        <v/>
      </c>
      <c r="G58" s="84"/>
      <c r="H58" s="99"/>
      <c r="I58" s="100" t="str">
        <f>IF(MIN(I60:I61)=0,"",IF(COUNT(P60:Q61)=0,"-",IF(COUNT(P60:Q61)=COUNT(P60:P61),"A",IF(COUNT(P60:P61)=0,"C","B"))))</f>
        <v/>
      </c>
      <c r="J58" s="7" t="s">
        <v>58</v>
      </c>
      <c r="K58" s="100"/>
      <c r="L58" s="99"/>
      <c r="M58" s="99"/>
      <c r="N58" s="99"/>
      <c r="O58" s="99"/>
      <c r="P58" s="99"/>
      <c r="Q58" s="99"/>
      <c r="R58" s="99"/>
      <c r="S58" s="79"/>
      <c r="T58" s="99"/>
    </row>
    <row r="59" spans="1:20" x14ac:dyDescent="0.15">
      <c r="A59" s="96"/>
      <c r="B59" s="117" t="s">
        <v>59</v>
      </c>
      <c r="C59" s="321" t="s">
        <v>60</v>
      </c>
      <c r="D59" s="322"/>
      <c r="E59" s="322"/>
      <c r="F59" s="323"/>
      <c r="H59" s="79"/>
      <c r="I59" s="60"/>
      <c r="J59" s="7" t="s">
        <v>61</v>
      </c>
      <c r="K59" s="7"/>
      <c r="L59" s="79"/>
      <c r="M59" s="79"/>
      <c r="N59" s="79"/>
      <c r="O59" s="79"/>
      <c r="P59" s="79"/>
      <c r="Q59" s="79"/>
      <c r="R59" s="79"/>
      <c r="S59" s="79"/>
      <c r="T59" s="79"/>
    </row>
    <row r="60" spans="1:20" ht="37.5" customHeight="1" x14ac:dyDescent="0.15">
      <c r="A60" s="96"/>
      <c r="B60" s="102"/>
      <c r="C60" s="299" t="s">
        <v>342</v>
      </c>
      <c r="D60" s="300"/>
      <c r="E60" s="324"/>
      <c r="F60" s="103"/>
      <c r="G60" s="84"/>
      <c r="H60" s="79"/>
      <c r="I60" s="60">
        <v>0</v>
      </c>
      <c r="J60" s="7" t="s">
        <v>62</v>
      </c>
      <c r="K60" s="7">
        <v>1</v>
      </c>
      <c r="L60" s="79">
        <v>59959</v>
      </c>
      <c r="M60" s="79"/>
      <c r="N60" s="79"/>
      <c r="O60" s="79"/>
      <c r="P60" s="79" t="str">
        <f>IF(I60=3,1,"")</f>
        <v/>
      </c>
      <c r="Q60" s="79" t="str">
        <f>IF(I60=2,1,"")</f>
        <v/>
      </c>
      <c r="R60" s="79" t="str">
        <f>IF(I60=1,1,"")</f>
        <v/>
      </c>
      <c r="S60" s="79"/>
      <c r="T60" s="79"/>
    </row>
    <row r="61" spans="1:20" ht="37.5" customHeight="1" thickBot="1" x14ac:dyDescent="0.2">
      <c r="A61" s="96"/>
      <c r="B61" s="102"/>
      <c r="C61" s="299" t="s">
        <v>343</v>
      </c>
      <c r="D61" s="300"/>
      <c r="E61" s="324"/>
      <c r="F61" s="103"/>
      <c r="G61" s="84"/>
      <c r="H61" s="79"/>
      <c r="I61" s="60">
        <v>0</v>
      </c>
      <c r="J61" s="7" t="s">
        <v>62</v>
      </c>
      <c r="K61" s="7">
        <v>2</v>
      </c>
      <c r="L61" s="79">
        <v>59960</v>
      </c>
      <c r="M61" s="79"/>
      <c r="N61" s="79"/>
      <c r="O61" s="79"/>
      <c r="P61" s="79" t="str">
        <f>IF(I61=3,1,"")</f>
        <v/>
      </c>
      <c r="Q61" s="79" t="str">
        <f>IF(I61=2,1,"")</f>
        <v/>
      </c>
      <c r="R61" s="79" t="str">
        <f>IF(I61=1,1,"")</f>
        <v/>
      </c>
      <c r="S61" s="79"/>
      <c r="T61" s="79"/>
    </row>
    <row r="62" spans="1:20" x14ac:dyDescent="0.15">
      <c r="A62" s="96"/>
      <c r="B62" s="97" t="s">
        <v>290</v>
      </c>
      <c r="C62" s="330" t="str">
        <f>IF((MIN(I65:I66)=0),"標準項目の「あり」「なし」を選択してください","")</f>
        <v>標準項目の「あり」「なし」を選択してください</v>
      </c>
      <c r="D62" s="330"/>
      <c r="E62" s="330"/>
      <c r="F62" s="331"/>
      <c r="H62" s="79"/>
      <c r="I62" s="60"/>
      <c r="J62" s="7" t="s">
        <v>73</v>
      </c>
      <c r="K62" s="7">
        <v>4</v>
      </c>
      <c r="L62" s="79">
        <v>17412</v>
      </c>
      <c r="M62" s="79"/>
      <c r="N62" s="79"/>
      <c r="O62" s="79"/>
      <c r="P62" s="79"/>
      <c r="Q62" s="79"/>
      <c r="R62" s="79"/>
      <c r="S62" s="79"/>
      <c r="T62" s="79"/>
    </row>
    <row r="63" spans="1:20" s="101" customFormat="1" ht="37.5" customHeight="1" x14ac:dyDescent="0.15">
      <c r="A63" s="98" t="s">
        <v>64</v>
      </c>
      <c r="B63" s="278" t="s">
        <v>344</v>
      </c>
      <c r="C63" s="279"/>
      <c r="D63" s="332" t="str">
        <f xml:space="preserve"> "評点（" &amp; REPT("○",COUNT(P65:P66)) &amp; REPT("●",COUNT(Q65:Q66)) &amp; "）"</f>
        <v>評点（）</v>
      </c>
      <c r="E63" s="332"/>
      <c r="F63" s="118" t="str">
        <f>IF(COUNT(R65:R66)&gt;0,"・非該当" &amp; COUNT(R65:R66),"")</f>
        <v/>
      </c>
      <c r="G63" s="84"/>
      <c r="H63" s="99"/>
      <c r="I63" s="100" t="str">
        <f>IF(MIN(I65:I66)=0,"",IF(COUNT(P65:Q66)=0,"-",IF(COUNT(P65:Q66)=COUNT(P65:P66),"A",IF(COUNT(P65:P66)=0,"C","B"))))</f>
        <v/>
      </c>
      <c r="J63" s="7" t="s">
        <v>58</v>
      </c>
      <c r="K63" s="100"/>
      <c r="L63" s="99"/>
      <c r="M63" s="99"/>
      <c r="N63" s="99"/>
      <c r="O63" s="99"/>
      <c r="P63" s="99"/>
      <c r="Q63" s="99"/>
      <c r="R63" s="99"/>
      <c r="S63" s="79"/>
      <c r="T63" s="99"/>
    </row>
    <row r="64" spans="1:20" x14ac:dyDescent="0.15">
      <c r="A64" s="96"/>
      <c r="B64" s="117" t="s">
        <v>59</v>
      </c>
      <c r="C64" s="321" t="s">
        <v>60</v>
      </c>
      <c r="D64" s="322"/>
      <c r="E64" s="322"/>
      <c r="F64" s="323"/>
      <c r="H64" s="79"/>
      <c r="I64" s="60"/>
      <c r="J64" s="7" t="s">
        <v>61</v>
      </c>
      <c r="K64" s="7"/>
      <c r="L64" s="79"/>
      <c r="M64" s="79"/>
      <c r="N64" s="79"/>
      <c r="O64" s="79"/>
      <c r="P64" s="79"/>
      <c r="Q64" s="79"/>
      <c r="R64" s="79"/>
      <c r="S64" s="79"/>
      <c r="T64" s="79"/>
    </row>
    <row r="65" spans="1:20" ht="37.5" customHeight="1" x14ac:dyDescent="0.15">
      <c r="A65" s="96"/>
      <c r="B65" s="102"/>
      <c r="C65" s="299" t="s">
        <v>345</v>
      </c>
      <c r="D65" s="300"/>
      <c r="E65" s="324"/>
      <c r="F65" s="103"/>
      <c r="G65" s="84"/>
      <c r="H65" s="79"/>
      <c r="I65" s="60">
        <v>0</v>
      </c>
      <c r="J65" s="7" t="s">
        <v>62</v>
      </c>
      <c r="K65" s="7">
        <v>1</v>
      </c>
      <c r="L65" s="79">
        <v>59961</v>
      </c>
      <c r="M65" s="79"/>
      <c r="N65" s="79"/>
      <c r="O65" s="79"/>
      <c r="P65" s="79" t="str">
        <f>IF(I65=3,1,"")</f>
        <v/>
      </c>
      <c r="Q65" s="79" t="str">
        <f>IF(I65=2,1,"")</f>
        <v/>
      </c>
      <c r="R65" s="79" t="str">
        <f>IF(I65=1,1,"")</f>
        <v/>
      </c>
      <c r="S65" s="79"/>
      <c r="T65" s="79"/>
    </row>
    <row r="66" spans="1:20" ht="37.5" customHeight="1" thickBot="1" x14ac:dyDescent="0.2">
      <c r="A66" s="96"/>
      <c r="B66" s="102"/>
      <c r="C66" s="299" t="s">
        <v>346</v>
      </c>
      <c r="D66" s="300"/>
      <c r="E66" s="324"/>
      <c r="F66" s="103"/>
      <c r="G66" s="84"/>
      <c r="H66" s="79"/>
      <c r="I66" s="60">
        <v>0</v>
      </c>
      <c r="J66" s="7" t="s">
        <v>62</v>
      </c>
      <c r="K66" s="7">
        <v>2</v>
      </c>
      <c r="L66" s="79">
        <v>59962</v>
      </c>
      <c r="M66" s="79"/>
      <c r="N66" s="79"/>
      <c r="O66" s="79"/>
      <c r="P66" s="79" t="str">
        <f>IF(I66=3,1,"")</f>
        <v/>
      </c>
      <c r="Q66" s="79" t="str">
        <f>IF(I66=2,1,"")</f>
        <v/>
      </c>
      <c r="R66" s="79" t="str">
        <f>IF(I66=1,1,"")</f>
        <v/>
      </c>
      <c r="S66" s="79"/>
      <c r="T66" s="79"/>
    </row>
    <row r="67" spans="1:20" ht="20.25" customHeight="1" x14ac:dyDescent="0.15">
      <c r="A67" s="104"/>
      <c r="B67" s="325" t="s">
        <v>347</v>
      </c>
      <c r="C67" s="326"/>
      <c r="D67" s="327" t="str">
        <f>IF(AND(LEN(SBcase1_3)&lt;&gt;0,COUNT(R48:R66)=10),SBcheckB_3,(IF(LEN(SBcheckA_3)&lt;&gt;0,SBcheckA_3, SBcheckB_3)))</f>
        <v>サブカテゴリー3の講評を入力してください</v>
      </c>
      <c r="E67" s="327"/>
      <c r="F67" s="328"/>
      <c r="H67" s="79"/>
      <c r="I67" s="60"/>
      <c r="J67" s="7" t="s">
        <v>63</v>
      </c>
      <c r="K67" s="7"/>
      <c r="L67" s="79"/>
      <c r="M67" s="79"/>
      <c r="N67" s="79"/>
      <c r="O67" s="79"/>
      <c r="P67" s="79"/>
      <c r="Q67" s="79"/>
      <c r="R67" s="79"/>
      <c r="S67" s="79"/>
      <c r="T67" s="79"/>
    </row>
    <row r="68" spans="1:20" s="108" customFormat="1" ht="21" customHeight="1" x14ac:dyDescent="0.15">
      <c r="A68" s="115"/>
      <c r="B68" s="308"/>
      <c r="C68" s="309"/>
      <c r="D68" s="309"/>
      <c r="E68" s="309"/>
      <c r="F68" s="310"/>
      <c r="G68" s="2" t="str">
        <f>IF(LEN(B68)=0,"",IF(40-LEN(B68)&gt;0,"残り" &amp; 40-LEN(B68) &amp; "文字",IF(40-LEN(B68)=0,"","文字数がオーバーしています")))</f>
        <v/>
      </c>
      <c r="H68" s="105"/>
      <c r="I68" s="106"/>
      <c r="J68" s="7" t="s">
        <v>89</v>
      </c>
      <c r="K68" s="105"/>
      <c r="L68" s="105"/>
      <c r="M68" s="107"/>
      <c r="N68" s="107"/>
      <c r="O68" s="107"/>
      <c r="P68" s="107"/>
      <c r="Q68" s="107"/>
      <c r="R68" s="107"/>
      <c r="S68" s="79"/>
      <c r="T68" s="107"/>
    </row>
    <row r="69" spans="1:20" s="108" customFormat="1" ht="65.099999999999994" customHeight="1" x14ac:dyDescent="0.15">
      <c r="A69" s="116"/>
      <c r="B69" s="311"/>
      <c r="C69" s="312"/>
      <c r="D69" s="312"/>
      <c r="E69" s="312"/>
      <c r="F69" s="313"/>
      <c r="G69" s="2" t="str">
        <f>IF(LEN(B69)=0,"",IF(256-LEN(B69)&gt;0,"残り" &amp; 256-LEN(B69) &amp; "文字",IF(256-LEN(B69)=0,"","文字数がオーバーしています")))</f>
        <v/>
      </c>
      <c r="H69" s="105"/>
      <c r="I69" s="106"/>
      <c r="J69" s="7" t="s">
        <v>92</v>
      </c>
      <c r="K69" s="105"/>
      <c r="L69" s="105"/>
      <c r="M69" s="107"/>
      <c r="N69" s="107"/>
      <c r="O69" s="107"/>
      <c r="P69" s="107"/>
      <c r="Q69" s="107"/>
      <c r="R69" s="107"/>
      <c r="S69" s="79"/>
      <c r="T69" s="107"/>
    </row>
    <row r="70" spans="1:20" s="108" customFormat="1" ht="21" customHeight="1" x14ac:dyDescent="0.15">
      <c r="A70" s="116"/>
      <c r="B70" s="314"/>
      <c r="C70" s="315"/>
      <c r="D70" s="315"/>
      <c r="E70" s="315"/>
      <c r="F70" s="316"/>
      <c r="G70" s="2" t="str">
        <f>IF(LEN(B70)=0,"",IF(40-LEN(B70)&gt;0,"残り" &amp; 40-LEN(B70) &amp; "文字",IF(40-LEN(B70)=0,"","文字数がオーバーしています")))</f>
        <v/>
      </c>
      <c r="H70" s="105"/>
      <c r="I70" s="106"/>
      <c r="J70" s="7" t="s">
        <v>90</v>
      </c>
      <c r="K70" s="105"/>
      <c r="L70" s="105"/>
      <c r="M70" s="107"/>
      <c r="N70" s="107"/>
      <c r="O70" s="107"/>
      <c r="P70" s="107"/>
      <c r="Q70" s="107"/>
      <c r="R70" s="107"/>
      <c r="S70" s="79"/>
      <c r="T70" s="107"/>
    </row>
    <row r="71" spans="1:20" s="108" customFormat="1" ht="65.099999999999994" customHeight="1" x14ac:dyDescent="0.15">
      <c r="A71" s="116"/>
      <c r="B71" s="317"/>
      <c r="C71" s="317"/>
      <c r="D71" s="317"/>
      <c r="E71" s="317"/>
      <c r="F71" s="318"/>
      <c r="G71" s="2" t="str">
        <f>IF(LEN(B71)=0,"",IF(256-LEN(B71)&gt;0,"残り" &amp; 256-LEN(B71) &amp; "文字",IF(256-LEN(B71)=0,"","文字数がオーバーしています")))</f>
        <v/>
      </c>
      <c r="H71" s="105"/>
      <c r="I71" s="106"/>
      <c r="J71" s="7" t="s">
        <v>93</v>
      </c>
      <c r="K71" s="105"/>
      <c r="L71" s="105"/>
      <c r="M71" s="107"/>
      <c r="N71" s="107"/>
      <c r="O71" s="107"/>
      <c r="P71" s="107"/>
      <c r="Q71" s="107"/>
      <c r="R71" s="107"/>
      <c r="S71" s="79"/>
      <c r="T71" s="107"/>
    </row>
    <row r="72" spans="1:20" s="108" customFormat="1" ht="21" customHeight="1" x14ac:dyDescent="0.15">
      <c r="A72" s="116"/>
      <c r="B72" s="314"/>
      <c r="C72" s="315"/>
      <c r="D72" s="315"/>
      <c r="E72" s="315"/>
      <c r="F72" s="316"/>
      <c r="G72" s="2" t="str">
        <f>IF(LEN(B72)=0,"",IF(40-LEN(B72)&gt;0,"残り" &amp; 40-LEN(B72) &amp; "文字",IF(40-LEN(B72)=0,"","文字数がオーバーしています")))</f>
        <v/>
      </c>
      <c r="H72" s="105"/>
      <c r="I72" s="106"/>
      <c r="J72" s="7" t="s">
        <v>91</v>
      </c>
      <c r="K72" s="105"/>
      <c r="L72" s="105"/>
      <c r="M72" s="107"/>
      <c r="N72" s="107"/>
      <c r="O72" s="107"/>
      <c r="P72" s="107"/>
      <c r="Q72" s="107"/>
      <c r="R72" s="107"/>
      <c r="S72" s="79"/>
      <c r="T72" s="107"/>
    </row>
    <row r="73" spans="1:20" s="108" customFormat="1" ht="65.099999999999994" customHeight="1" thickBot="1" x14ac:dyDescent="0.2">
      <c r="A73" s="109"/>
      <c r="B73" s="319"/>
      <c r="C73" s="319"/>
      <c r="D73" s="319"/>
      <c r="E73" s="319"/>
      <c r="F73" s="320"/>
      <c r="G73" s="2" t="str">
        <f>IF(LEN(B73)=0,"",IF(256-LEN(B73)&gt;0,"残り" &amp; 256-LEN(B73) &amp; "文字",IF(256-LEN(B73)=0,"","文字数がオーバーしています")))</f>
        <v/>
      </c>
      <c r="H73" s="105"/>
      <c r="I73" s="106"/>
      <c r="J73" s="7" t="s">
        <v>94</v>
      </c>
      <c r="K73" s="105"/>
      <c r="L73" s="105"/>
      <c r="M73" s="107"/>
      <c r="N73" s="107"/>
      <c r="O73" s="107"/>
      <c r="P73" s="107"/>
      <c r="Q73" s="107"/>
      <c r="R73" s="107"/>
      <c r="S73" s="79"/>
      <c r="T73" s="107"/>
    </row>
    <row r="74" spans="1:20" ht="18" customHeight="1" thickTop="1" x14ac:dyDescent="0.15">
      <c r="A74" s="294">
        <v>5</v>
      </c>
      <c r="B74" s="296" t="s">
        <v>349</v>
      </c>
      <c r="C74" s="297"/>
      <c r="D74" s="297"/>
      <c r="E74" s="297"/>
      <c r="F74" s="298"/>
      <c r="H74" s="79"/>
      <c r="I74" s="60"/>
      <c r="J74" s="7" t="s">
        <v>63</v>
      </c>
      <c r="K74" s="7"/>
      <c r="L74" s="79"/>
      <c r="M74" s="79"/>
      <c r="N74" s="79"/>
      <c r="O74" s="79"/>
      <c r="P74" s="79"/>
      <c r="Q74" s="79"/>
      <c r="R74" s="79"/>
      <c r="S74" s="79"/>
      <c r="T74" s="79" t="s">
        <v>69</v>
      </c>
    </row>
    <row r="75" spans="1:20" s="89" customFormat="1" ht="30" customHeight="1" thickBot="1" x14ac:dyDescent="0.2">
      <c r="A75" s="295"/>
      <c r="B75" s="299" t="s">
        <v>348</v>
      </c>
      <c r="C75" s="300"/>
      <c r="D75" s="329" t="s">
        <v>95</v>
      </c>
      <c r="E75" s="329"/>
      <c r="F75" s="130" t="str">
        <f>IF(COUNT(P79:Q86) &gt; 0,COUNT(P79:P86) &amp; "／" &amp; COUNT(P79:Q86),"")</f>
        <v/>
      </c>
      <c r="G75" s="84"/>
      <c r="H75" s="85"/>
      <c r="I75" s="86"/>
      <c r="J75" s="87" t="s">
        <v>70</v>
      </c>
      <c r="K75" s="85">
        <v>5</v>
      </c>
      <c r="L75" s="85">
        <v>544</v>
      </c>
      <c r="M75" s="88"/>
      <c r="N75" s="88"/>
      <c r="O75" s="88"/>
      <c r="P75" s="88"/>
      <c r="Q75" s="88"/>
      <c r="R75" s="88"/>
      <c r="S75" s="79"/>
      <c r="T75" s="88"/>
    </row>
    <row r="76" spans="1:20" x14ac:dyDescent="0.15">
      <c r="A76" s="96"/>
      <c r="B76" s="97" t="s">
        <v>199</v>
      </c>
      <c r="C76" s="330" t="str">
        <f>IF((MIN(I79:I81)=0),"標準項目の「あり」「なし」を選択してください","")</f>
        <v>標準項目の「あり」「なし」を選択してください</v>
      </c>
      <c r="D76" s="330"/>
      <c r="E76" s="330"/>
      <c r="F76" s="331"/>
      <c r="H76" s="79"/>
      <c r="I76" s="60"/>
      <c r="J76" s="7" t="s">
        <v>73</v>
      </c>
      <c r="K76" s="7">
        <v>1</v>
      </c>
      <c r="L76" s="79">
        <v>17426</v>
      </c>
      <c r="M76" s="79"/>
      <c r="N76" s="79"/>
      <c r="O76" s="79"/>
      <c r="P76" s="79"/>
      <c r="Q76" s="79"/>
      <c r="R76" s="79"/>
      <c r="S76" s="79"/>
      <c r="T76" s="79"/>
    </row>
    <row r="77" spans="1:20" s="101" customFormat="1" ht="37.5" customHeight="1" x14ac:dyDescent="0.15">
      <c r="A77" s="98" t="s">
        <v>64</v>
      </c>
      <c r="B77" s="278" t="s">
        <v>350</v>
      </c>
      <c r="C77" s="279"/>
      <c r="D77" s="332" t="str">
        <f xml:space="preserve"> "評点（" &amp; REPT("○",COUNT(P79:P81)) &amp; REPT("●",COUNT(Q79:Q81)) &amp; "）"</f>
        <v>評点（）</v>
      </c>
      <c r="E77" s="332"/>
      <c r="F77" s="118" t="str">
        <f>IF(COUNT(R79:R81)&gt;0,"・非該当" &amp; COUNT(R79:R81),"")</f>
        <v/>
      </c>
      <c r="G77" s="84"/>
      <c r="H77" s="99"/>
      <c r="I77" s="100" t="str">
        <f>IF(MIN(I79:I81)=0,"",IF(COUNT(P79:Q81)=0,"-",IF(COUNT(P79:Q81)=COUNT(P79:P81),"A",IF(COUNT(P79:P81)=0,"C","B"))))</f>
        <v/>
      </c>
      <c r="J77" s="7" t="s">
        <v>58</v>
      </c>
      <c r="K77" s="100"/>
      <c r="L77" s="99"/>
      <c r="M77" s="99"/>
      <c r="N77" s="99"/>
      <c r="O77" s="99"/>
      <c r="P77" s="99"/>
      <c r="Q77" s="99"/>
      <c r="R77" s="99"/>
      <c r="S77" s="79"/>
      <c r="T77" s="99"/>
    </row>
    <row r="78" spans="1:20" x14ac:dyDescent="0.15">
      <c r="A78" s="96"/>
      <c r="B78" s="117" t="s">
        <v>59</v>
      </c>
      <c r="C78" s="321" t="s">
        <v>60</v>
      </c>
      <c r="D78" s="322"/>
      <c r="E78" s="322"/>
      <c r="F78" s="323"/>
      <c r="H78" s="79"/>
      <c r="I78" s="60"/>
      <c r="J78" s="7" t="s">
        <v>61</v>
      </c>
      <c r="K78" s="7"/>
      <c r="L78" s="79"/>
      <c r="M78" s="79"/>
      <c r="N78" s="79"/>
      <c r="O78" s="79"/>
      <c r="P78" s="79"/>
      <c r="Q78" s="79"/>
      <c r="R78" s="79"/>
      <c r="S78" s="79"/>
      <c r="T78" s="79"/>
    </row>
    <row r="79" spans="1:20" ht="37.5" customHeight="1" x14ac:dyDescent="0.15">
      <c r="A79" s="96"/>
      <c r="B79" s="102"/>
      <c r="C79" s="299" t="s">
        <v>351</v>
      </c>
      <c r="D79" s="300"/>
      <c r="E79" s="324"/>
      <c r="F79" s="103"/>
      <c r="G79" s="84"/>
      <c r="H79" s="79"/>
      <c r="I79" s="60">
        <v>0</v>
      </c>
      <c r="J79" s="7" t="s">
        <v>62</v>
      </c>
      <c r="K79" s="7">
        <v>1</v>
      </c>
      <c r="L79" s="79">
        <v>60021</v>
      </c>
      <c r="M79" s="79"/>
      <c r="N79" s="79"/>
      <c r="O79" s="79"/>
      <c r="P79" s="79" t="str">
        <f>IF(I79=3,1,"")</f>
        <v/>
      </c>
      <c r="Q79" s="79" t="str">
        <f>IF(I79=2,1,"")</f>
        <v/>
      </c>
      <c r="R79" s="79" t="str">
        <f>IF(I79=1,1,"")</f>
        <v/>
      </c>
      <c r="S79" s="79"/>
      <c r="T79" s="79"/>
    </row>
    <row r="80" spans="1:20" ht="37.5" customHeight="1" x14ac:dyDescent="0.15">
      <c r="A80" s="96"/>
      <c r="B80" s="102"/>
      <c r="C80" s="299" t="s">
        <v>352</v>
      </c>
      <c r="D80" s="300"/>
      <c r="E80" s="324"/>
      <c r="F80" s="103"/>
      <c r="G80" s="84"/>
      <c r="H80" s="79"/>
      <c r="I80" s="60">
        <v>0</v>
      </c>
      <c r="J80" s="7" t="s">
        <v>62</v>
      </c>
      <c r="K80" s="7">
        <v>2</v>
      </c>
      <c r="L80" s="79">
        <v>60022</v>
      </c>
      <c r="M80" s="79"/>
      <c r="N80" s="79"/>
      <c r="O80" s="79"/>
      <c r="P80" s="79" t="str">
        <f>IF(I80=3,1,"")</f>
        <v/>
      </c>
      <c r="Q80" s="79" t="str">
        <f>IF(I80=2,1,"")</f>
        <v/>
      </c>
      <c r="R80" s="79" t="str">
        <f>IF(I80=1,1,"")</f>
        <v/>
      </c>
      <c r="S80" s="79"/>
      <c r="T80" s="79"/>
    </row>
    <row r="81" spans="1:20" ht="37.5" customHeight="1" thickBot="1" x14ac:dyDescent="0.2">
      <c r="A81" s="96"/>
      <c r="B81" s="102"/>
      <c r="C81" s="299" t="s">
        <v>353</v>
      </c>
      <c r="D81" s="300"/>
      <c r="E81" s="324"/>
      <c r="F81" s="103"/>
      <c r="G81" s="84"/>
      <c r="H81" s="79"/>
      <c r="I81" s="60">
        <v>0</v>
      </c>
      <c r="J81" s="7" t="s">
        <v>62</v>
      </c>
      <c r="K81" s="7">
        <v>3</v>
      </c>
      <c r="L81" s="79">
        <v>60023</v>
      </c>
      <c r="M81" s="79"/>
      <c r="N81" s="79"/>
      <c r="O81" s="79"/>
      <c r="P81" s="79" t="str">
        <f>IF(I81=3,1,"")</f>
        <v/>
      </c>
      <c r="Q81" s="79" t="str">
        <f>IF(I81=2,1,"")</f>
        <v/>
      </c>
      <c r="R81" s="79" t="str">
        <f>IF(I81=1,1,"")</f>
        <v/>
      </c>
      <c r="S81" s="79"/>
      <c r="T81" s="79"/>
    </row>
    <row r="82" spans="1:20" x14ac:dyDescent="0.15">
      <c r="A82" s="96"/>
      <c r="B82" s="97" t="s">
        <v>203</v>
      </c>
      <c r="C82" s="330" t="str">
        <f>IF((MIN(I85:I86)=0),"標準項目の「あり」「なし」を選択してください","")</f>
        <v>標準項目の「あり」「なし」を選択してください</v>
      </c>
      <c r="D82" s="330"/>
      <c r="E82" s="330"/>
      <c r="F82" s="331"/>
      <c r="H82" s="79"/>
      <c r="I82" s="60"/>
      <c r="J82" s="7" t="s">
        <v>73</v>
      </c>
      <c r="K82" s="7">
        <v>2</v>
      </c>
      <c r="L82" s="79">
        <v>17427</v>
      </c>
      <c r="M82" s="79"/>
      <c r="N82" s="79"/>
      <c r="O82" s="79"/>
      <c r="P82" s="79"/>
      <c r="Q82" s="79"/>
      <c r="R82" s="79"/>
      <c r="S82" s="79"/>
      <c r="T82" s="79"/>
    </row>
    <row r="83" spans="1:20" s="101" customFormat="1" ht="37.5" customHeight="1" x14ac:dyDescent="0.15">
      <c r="A83" s="98" t="s">
        <v>64</v>
      </c>
      <c r="B83" s="278" t="s">
        <v>354</v>
      </c>
      <c r="C83" s="279"/>
      <c r="D83" s="332" t="str">
        <f xml:space="preserve"> "評点（" &amp; REPT("○",COUNT(P85:P86)) &amp; REPT("●",COUNT(Q85:Q86)) &amp; "）"</f>
        <v>評点（）</v>
      </c>
      <c r="E83" s="332"/>
      <c r="F83" s="118" t="str">
        <f>IF(COUNT(R85:R86)&gt;0,"・非該当" &amp; COUNT(R85:R86),"")</f>
        <v/>
      </c>
      <c r="G83" s="84"/>
      <c r="H83" s="99"/>
      <c r="I83" s="100" t="str">
        <f>IF(MIN(I85:I86)=0,"",IF(COUNT(P85:Q86)=0,"-",IF(COUNT(P85:Q86)=COUNT(P85:P86),"A",IF(COUNT(P85:P86)=0,"C","B"))))</f>
        <v/>
      </c>
      <c r="J83" s="7" t="s">
        <v>58</v>
      </c>
      <c r="K83" s="100"/>
      <c r="L83" s="99"/>
      <c r="M83" s="99"/>
      <c r="N83" s="99"/>
      <c r="O83" s="99"/>
      <c r="P83" s="99"/>
      <c r="Q83" s="99"/>
      <c r="R83" s="99"/>
      <c r="S83" s="79"/>
      <c r="T83" s="99"/>
    </row>
    <row r="84" spans="1:20" x14ac:dyDescent="0.15">
      <c r="A84" s="96"/>
      <c r="B84" s="117" t="s">
        <v>59</v>
      </c>
      <c r="C84" s="321" t="s">
        <v>60</v>
      </c>
      <c r="D84" s="322"/>
      <c r="E84" s="322"/>
      <c r="F84" s="323"/>
      <c r="H84" s="79"/>
      <c r="I84" s="60"/>
      <c r="J84" s="7" t="s">
        <v>61</v>
      </c>
      <c r="K84" s="7"/>
      <c r="L84" s="79"/>
      <c r="M84" s="79"/>
      <c r="N84" s="79"/>
      <c r="O84" s="79"/>
      <c r="P84" s="79"/>
      <c r="Q84" s="79"/>
      <c r="R84" s="79"/>
      <c r="S84" s="79"/>
      <c r="T84" s="79"/>
    </row>
    <row r="85" spans="1:20" ht="37.5" customHeight="1" x14ac:dyDescent="0.15">
      <c r="A85" s="96"/>
      <c r="B85" s="102"/>
      <c r="C85" s="299" t="s">
        <v>355</v>
      </c>
      <c r="D85" s="300"/>
      <c r="E85" s="324"/>
      <c r="F85" s="103"/>
      <c r="G85" s="84"/>
      <c r="H85" s="79"/>
      <c r="I85" s="60">
        <v>0</v>
      </c>
      <c r="J85" s="7" t="s">
        <v>62</v>
      </c>
      <c r="K85" s="7">
        <v>1</v>
      </c>
      <c r="L85" s="79">
        <v>60024</v>
      </c>
      <c r="M85" s="79"/>
      <c r="N85" s="79"/>
      <c r="O85" s="79"/>
      <c r="P85" s="79" t="str">
        <f>IF(I85=3,1,"")</f>
        <v/>
      </c>
      <c r="Q85" s="79" t="str">
        <f>IF(I85=2,1,"")</f>
        <v/>
      </c>
      <c r="R85" s="79" t="str">
        <f>IF(I85=1,1,"")</f>
        <v/>
      </c>
      <c r="S85" s="79"/>
      <c r="T85" s="79"/>
    </row>
    <row r="86" spans="1:20" ht="37.5" customHeight="1" thickBot="1" x14ac:dyDescent="0.2">
      <c r="A86" s="96"/>
      <c r="B86" s="102"/>
      <c r="C86" s="299" t="s">
        <v>356</v>
      </c>
      <c r="D86" s="300"/>
      <c r="E86" s="324"/>
      <c r="F86" s="103"/>
      <c r="G86" s="84"/>
      <c r="H86" s="79"/>
      <c r="I86" s="60">
        <v>0</v>
      </c>
      <c r="J86" s="7" t="s">
        <v>62</v>
      </c>
      <c r="K86" s="7">
        <v>2</v>
      </c>
      <c r="L86" s="79">
        <v>60025</v>
      </c>
      <c r="M86" s="79"/>
      <c r="N86" s="79"/>
      <c r="O86" s="79"/>
      <c r="P86" s="79" t="str">
        <f>IF(I86=3,1,"")</f>
        <v/>
      </c>
      <c r="Q86" s="79" t="str">
        <f>IF(I86=2,1,"")</f>
        <v/>
      </c>
      <c r="R86" s="79" t="str">
        <f>IF(I86=1,1,"")</f>
        <v/>
      </c>
      <c r="S86" s="79"/>
      <c r="T86" s="79"/>
    </row>
    <row r="87" spans="1:20" ht="20.25" customHeight="1" x14ac:dyDescent="0.15">
      <c r="A87" s="104"/>
      <c r="B87" s="325" t="s">
        <v>357</v>
      </c>
      <c r="C87" s="326"/>
      <c r="D87" s="327" t="str">
        <f>IF(AND(LEN(SBcase1_5)&lt;&gt;0,COUNT(R79:R86)=5),SBcheckB_5,(IF(LEN(SBcheckA_5)&lt;&gt;0,SBcheckA_5, SBcheckB_5)))</f>
        <v>サブカテゴリー5の講評を入力してください</v>
      </c>
      <c r="E87" s="327"/>
      <c r="F87" s="328"/>
      <c r="H87" s="79"/>
      <c r="I87" s="60"/>
      <c r="J87" s="7" t="s">
        <v>63</v>
      </c>
      <c r="K87" s="7"/>
      <c r="L87" s="79"/>
      <c r="M87" s="79"/>
      <c r="N87" s="79"/>
      <c r="O87" s="79"/>
      <c r="P87" s="79"/>
      <c r="Q87" s="79"/>
      <c r="R87" s="79"/>
      <c r="S87" s="79"/>
      <c r="T87" s="79"/>
    </row>
    <row r="88" spans="1:20" s="108" customFormat="1" ht="21" customHeight="1" x14ac:dyDescent="0.15">
      <c r="A88" s="115"/>
      <c r="B88" s="308"/>
      <c r="C88" s="309"/>
      <c r="D88" s="309"/>
      <c r="E88" s="309"/>
      <c r="F88" s="310"/>
      <c r="G88" s="2" t="str">
        <f>IF(LEN(B88)=0,"",IF(40-LEN(B88)&gt;0,"残り" &amp; 40-LEN(B88) &amp; "文字",IF(40-LEN(B88)=0,"","文字数がオーバーしています")))</f>
        <v/>
      </c>
      <c r="H88" s="105"/>
      <c r="I88" s="106"/>
      <c r="J88" s="7" t="s">
        <v>89</v>
      </c>
      <c r="K88" s="105"/>
      <c r="L88" s="105"/>
      <c r="M88" s="107"/>
      <c r="N88" s="107"/>
      <c r="O88" s="107"/>
      <c r="P88" s="107"/>
      <c r="Q88" s="107"/>
      <c r="R88" s="107"/>
      <c r="S88" s="79"/>
      <c r="T88" s="107"/>
    </row>
    <row r="89" spans="1:20" s="108" customFormat="1" ht="65.099999999999994" customHeight="1" x14ac:dyDescent="0.15">
      <c r="A89" s="116"/>
      <c r="B89" s="311"/>
      <c r="C89" s="312"/>
      <c r="D89" s="312"/>
      <c r="E89" s="312"/>
      <c r="F89" s="313"/>
      <c r="G89" s="2" t="str">
        <f>IF(LEN(B89)=0,"",IF(256-LEN(B89)&gt;0,"残り" &amp; 256-LEN(B89) &amp; "文字",IF(256-LEN(B89)=0,"","文字数がオーバーしています")))</f>
        <v/>
      </c>
      <c r="H89" s="105"/>
      <c r="I89" s="106"/>
      <c r="J89" s="7" t="s">
        <v>92</v>
      </c>
      <c r="K89" s="105"/>
      <c r="L89" s="105"/>
      <c r="M89" s="107"/>
      <c r="N89" s="107"/>
      <c r="O89" s="107"/>
      <c r="P89" s="107"/>
      <c r="Q89" s="107"/>
      <c r="R89" s="107"/>
      <c r="S89" s="79"/>
      <c r="T89" s="107"/>
    </row>
    <row r="90" spans="1:20" s="108" customFormat="1" ht="21" customHeight="1" x14ac:dyDescent="0.15">
      <c r="A90" s="116"/>
      <c r="B90" s="314"/>
      <c r="C90" s="315"/>
      <c r="D90" s="315"/>
      <c r="E90" s="315"/>
      <c r="F90" s="316"/>
      <c r="G90" s="2" t="str">
        <f>IF(LEN(B90)=0,"",IF(40-LEN(B90)&gt;0,"残り" &amp; 40-LEN(B90) &amp; "文字",IF(40-LEN(B90)=0,"","文字数がオーバーしています")))</f>
        <v/>
      </c>
      <c r="H90" s="105"/>
      <c r="I90" s="106"/>
      <c r="J90" s="7" t="s">
        <v>90</v>
      </c>
      <c r="K90" s="105"/>
      <c r="L90" s="105"/>
      <c r="M90" s="107"/>
      <c r="N90" s="107"/>
      <c r="O90" s="107"/>
      <c r="P90" s="107"/>
      <c r="Q90" s="107"/>
      <c r="R90" s="107"/>
      <c r="S90" s="79"/>
      <c r="T90" s="107"/>
    </row>
    <row r="91" spans="1:20" s="108" customFormat="1" ht="65.099999999999994" customHeight="1" x14ac:dyDescent="0.15">
      <c r="A91" s="116"/>
      <c r="B91" s="317"/>
      <c r="C91" s="317"/>
      <c r="D91" s="317"/>
      <c r="E91" s="317"/>
      <c r="F91" s="318"/>
      <c r="G91" s="2" t="str">
        <f>IF(LEN(B91)=0,"",IF(256-LEN(B91)&gt;0,"残り" &amp; 256-LEN(B91) &amp; "文字",IF(256-LEN(B91)=0,"","文字数がオーバーしています")))</f>
        <v/>
      </c>
      <c r="H91" s="105"/>
      <c r="I91" s="106"/>
      <c r="J91" s="7" t="s">
        <v>93</v>
      </c>
      <c r="K91" s="105"/>
      <c r="L91" s="105"/>
      <c r="M91" s="107"/>
      <c r="N91" s="107"/>
      <c r="O91" s="107"/>
      <c r="P91" s="107"/>
      <c r="Q91" s="107"/>
      <c r="R91" s="107"/>
      <c r="S91" s="79"/>
      <c r="T91" s="107"/>
    </row>
    <row r="92" spans="1:20" s="108" customFormat="1" ht="21" customHeight="1" x14ac:dyDescent="0.15">
      <c r="A92" s="116"/>
      <c r="B92" s="314"/>
      <c r="C92" s="315"/>
      <c r="D92" s="315"/>
      <c r="E92" s="315"/>
      <c r="F92" s="316"/>
      <c r="G92" s="2" t="str">
        <f>IF(LEN(B92)=0,"",IF(40-LEN(B92)&gt;0,"残り" &amp; 40-LEN(B92) &amp; "文字",IF(40-LEN(B92)=0,"","文字数がオーバーしています")))</f>
        <v/>
      </c>
      <c r="H92" s="105"/>
      <c r="I92" s="106"/>
      <c r="J92" s="7" t="s">
        <v>91</v>
      </c>
      <c r="K92" s="105"/>
      <c r="L92" s="105"/>
      <c r="M92" s="107"/>
      <c r="N92" s="107"/>
      <c r="O92" s="107"/>
      <c r="P92" s="107"/>
      <c r="Q92" s="107"/>
      <c r="R92" s="107"/>
      <c r="S92" s="79"/>
      <c r="T92" s="107"/>
    </row>
    <row r="93" spans="1:20" s="108" customFormat="1" ht="65.099999999999994" customHeight="1" thickBot="1" x14ac:dyDescent="0.2">
      <c r="A93" s="109"/>
      <c r="B93" s="319"/>
      <c r="C93" s="319"/>
      <c r="D93" s="319"/>
      <c r="E93" s="319"/>
      <c r="F93" s="320"/>
      <c r="G93" s="2" t="str">
        <f>IF(LEN(B93)=0,"",IF(256-LEN(B93)&gt;0,"残り" &amp; 256-LEN(B93) &amp; "文字",IF(256-LEN(B93)=0,"","文字数がオーバーしています")))</f>
        <v/>
      </c>
      <c r="H93" s="105"/>
      <c r="I93" s="106"/>
      <c r="J93" s="7" t="s">
        <v>94</v>
      </c>
      <c r="K93" s="105"/>
      <c r="L93" s="105"/>
      <c r="M93" s="107"/>
      <c r="N93" s="107"/>
      <c r="O93" s="107"/>
      <c r="P93" s="107"/>
      <c r="Q93" s="107"/>
      <c r="R93" s="107"/>
      <c r="S93" s="79"/>
      <c r="T93" s="107"/>
    </row>
    <row r="94" spans="1:20" ht="18" customHeight="1" thickTop="1" x14ac:dyDescent="0.15">
      <c r="A94" s="294">
        <v>6</v>
      </c>
      <c r="B94" s="296" t="s">
        <v>359</v>
      </c>
      <c r="C94" s="297"/>
      <c r="D94" s="297"/>
      <c r="E94" s="297"/>
      <c r="F94" s="298"/>
      <c r="H94" s="79"/>
      <c r="I94" s="60"/>
      <c r="J94" s="7" t="s">
        <v>63</v>
      </c>
      <c r="K94" s="7"/>
      <c r="L94" s="79"/>
      <c r="M94" s="79"/>
      <c r="N94" s="79"/>
      <c r="O94" s="79"/>
      <c r="P94" s="79"/>
      <c r="Q94" s="79"/>
      <c r="R94" s="79"/>
      <c r="S94" s="79"/>
      <c r="T94" s="79" t="s">
        <v>69</v>
      </c>
    </row>
    <row r="95" spans="1:20" s="89" customFormat="1" ht="30" customHeight="1" thickBot="1" x14ac:dyDescent="0.2">
      <c r="A95" s="295"/>
      <c r="B95" s="299" t="s">
        <v>358</v>
      </c>
      <c r="C95" s="300"/>
      <c r="D95" s="329" t="s">
        <v>95</v>
      </c>
      <c r="E95" s="329"/>
      <c r="F95" s="130" t="str">
        <f>IF(COUNT(P99:Q106) &gt; 0,COUNT(P99:P106) &amp; "／" &amp; COUNT(P99:Q106),"")</f>
        <v/>
      </c>
      <c r="G95" s="84"/>
      <c r="H95" s="85"/>
      <c r="I95" s="86"/>
      <c r="J95" s="87" t="s">
        <v>70</v>
      </c>
      <c r="K95" s="85">
        <v>6</v>
      </c>
      <c r="L95" s="85">
        <v>545</v>
      </c>
      <c r="M95" s="88"/>
      <c r="N95" s="88"/>
      <c r="O95" s="88"/>
      <c r="P95" s="88"/>
      <c r="Q95" s="88"/>
      <c r="R95" s="88"/>
      <c r="S95" s="79"/>
      <c r="T95" s="88"/>
    </row>
    <row r="96" spans="1:20" x14ac:dyDescent="0.15">
      <c r="A96" s="96"/>
      <c r="B96" s="97" t="s">
        <v>199</v>
      </c>
      <c r="C96" s="330" t="str">
        <f>IF((MIN(I99:I101)=0),"標準項目の「あり」「なし」を選択してください","")</f>
        <v>標準項目の「あり」「なし」を選択してください</v>
      </c>
      <c r="D96" s="330"/>
      <c r="E96" s="330"/>
      <c r="F96" s="331"/>
      <c r="H96" s="79"/>
      <c r="I96" s="60"/>
      <c r="J96" s="7" t="s">
        <v>73</v>
      </c>
      <c r="K96" s="7">
        <v>1</v>
      </c>
      <c r="L96" s="79">
        <v>17428</v>
      </c>
      <c r="M96" s="79"/>
      <c r="N96" s="79"/>
      <c r="O96" s="79"/>
      <c r="P96" s="79"/>
      <c r="Q96" s="79"/>
      <c r="R96" s="79"/>
      <c r="S96" s="79"/>
      <c r="T96" s="79"/>
    </row>
    <row r="97" spans="1:20" s="101" customFormat="1" ht="37.5" customHeight="1" x14ac:dyDescent="0.15">
      <c r="A97" s="98" t="s">
        <v>64</v>
      </c>
      <c r="B97" s="278" t="s">
        <v>360</v>
      </c>
      <c r="C97" s="279"/>
      <c r="D97" s="332" t="str">
        <f xml:space="preserve"> "評点（" &amp; REPT("○",COUNT(P99:P101)) &amp; REPT("●",COUNT(Q99:Q101)) &amp; "）"</f>
        <v>評点（）</v>
      </c>
      <c r="E97" s="332"/>
      <c r="F97" s="118" t="str">
        <f>IF(COUNT(R99:R101)&gt;0,"・非該当" &amp; COUNT(R99:R101),"")</f>
        <v/>
      </c>
      <c r="G97" s="84"/>
      <c r="H97" s="99"/>
      <c r="I97" s="100" t="str">
        <f>IF(MIN(I99:I101)=0,"",IF(COUNT(P99:Q101)=0,"-",IF(COUNT(P99:Q101)=COUNT(P99:P101),"A",IF(COUNT(P99:P101)=0,"C","B"))))</f>
        <v/>
      </c>
      <c r="J97" s="7" t="s">
        <v>58</v>
      </c>
      <c r="K97" s="100"/>
      <c r="L97" s="99"/>
      <c r="M97" s="99"/>
      <c r="N97" s="99"/>
      <c r="O97" s="99"/>
      <c r="P97" s="99"/>
      <c r="Q97" s="99"/>
      <c r="R97" s="99"/>
      <c r="S97" s="79"/>
      <c r="T97" s="99"/>
    </row>
    <row r="98" spans="1:20" x14ac:dyDescent="0.15">
      <c r="A98" s="96"/>
      <c r="B98" s="117" t="s">
        <v>59</v>
      </c>
      <c r="C98" s="321" t="s">
        <v>60</v>
      </c>
      <c r="D98" s="322"/>
      <c r="E98" s="322"/>
      <c r="F98" s="323"/>
      <c r="H98" s="79"/>
      <c r="I98" s="60"/>
      <c r="J98" s="7" t="s">
        <v>61</v>
      </c>
      <c r="K98" s="7"/>
      <c r="L98" s="79"/>
      <c r="M98" s="79"/>
      <c r="N98" s="79"/>
      <c r="O98" s="79"/>
      <c r="P98" s="79"/>
      <c r="Q98" s="79"/>
      <c r="R98" s="79"/>
      <c r="S98" s="79"/>
      <c r="T98" s="79"/>
    </row>
    <row r="99" spans="1:20" ht="37.5" customHeight="1" x14ac:dyDescent="0.15">
      <c r="A99" s="96"/>
      <c r="B99" s="102"/>
      <c r="C99" s="299" t="s">
        <v>361</v>
      </c>
      <c r="D99" s="300"/>
      <c r="E99" s="324"/>
      <c r="F99" s="103"/>
      <c r="G99" s="84"/>
      <c r="H99" s="79"/>
      <c r="I99" s="60">
        <v>0</v>
      </c>
      <c r="J99" s="7" t="s">
        <v>62</v>
      </c>
      <c r="K99" s="7">
        <v>1</v>
      </c>
      <c r="L99" s="79">
        <v>60026</v>
      </c>
      <c r="M99" s="79"/>
      <c r="N99" s="79"/>
      <c r="O99" s="79"/>
      <c r="P99" s="79" t="str">
        <f>IF(I99=3,1,"")</f>
        <v/>
      </c>
      <c r="Q99" s="79" t="str">
        <f>IF(I99=2,1,"")</f>
        <v/>
      </c>
      <c r="R99" s="79" t="str">
        <f>IF(I99=1,1,"")</f>
        <v/>
      </c>
      <c r="S99" s="79"/>
      <c r="T99" s="79"/>
    </row>
    <row r="100" spans="1:20" ht="37.5" customHeight="1" x14ac:dyDescent="0.15">
      <c r="A100" s="96"/>
      <c r="B100" s="102"/>
      <c r="C100" s="299" t="s">
        <v>362</v>
      </c>
      <c r="D100" s="300"/>
      <c r="E100" s="324"/>
      <c r="F100" s="103"/>
      <c r="G100" s="84"/>
      <c r="H100" s="79"/>
      <c r="I100" s="60">
        <v>0</v>
      </c>
      <c r="J100" s="7" t="s">
        <v>62</v>
      </c>
      <c r="K100" s="7">
        <v>2</v>
      </c>
      <c r="L100" s="79">
        <v>60027</v>
      </c>
      <c r="M100" s="79"/>
      <c r="N100" s="79"/>
      <c r="O100" s="79"/>
      <c r="P100" s="79" t="str">
        <f>IF(I100=3,1,"")</f>
        <v/>
      </c>
      <c r="Q100" s="79" t="str">
        <f>IF(I100=2,1,"")</f>
        <v/>
      </c>
      <c r="R100" s="79" t="str">
        <f>IF(I100=1,1,"")</f>
        <v/>
      </c>
      <c r="S100" s="79"/>
      <c r="T100" s="79"/>
    </row>
    <row r="101" spans="1:20" ht="37.5" customHeight="1" thickBot="1" x14ac:dyDescent="0.2">
      <c r="A101" s="96"/>
      <c r="B101" s="102"/>
      <c r="C101" s="299" t="s">
        <v>363</v>
      </c>
      <c r="D101" s="300"/>
      <c r="E101" s="324"/>
      <c r="F101" s="103"/>
      <c r="G101" s="84"/>
      <c r="H101" s="79"/>
      <c r="I101" s="60">
        <v>0</v>
      </c>
      <c r="J101" s="7" t="s">
        <v>62</v>
      </c>
      <c r="K101" s="7">
        <v>3</v>
      </c>
      <c r="L101" s="79">
        <v>60028</v>
      </c>
      <c r="M101" s="79"/>
      <c r="N101" s="79"/>
      <c r="O101" s="79"/>
      <c r="P101" s="79" t="str">
        <f>IF(I101=3,1,"")</f>
        <v/>
      </c>
      <c r="Q101" s="79" t="str">
        <f>IF(I101=2,1,"")</f>
        <v/>
      </c>
      <c r="R101" s="79" t="str">
        <f>IF(I101=1,1,"")</f>
        <v/>
      </c>
      <c r="S101" s="79"/>
      <c r="T101" s="79"/>
    </row>
    <row r="102" spans="1:20" x14ac:dyDescent="0.15">
      <c r="A102" s="96"/>
      <c r="B102" s="97" t="s">
        <v>203</v>
      </c>
      <c r="C102" s="330" t="str">
        <f>IF((MIN(I105:I106)=0),"標準項目の「あり」「なし」を選択してください","")</f>
        <v>標準項目の「あり」「なし」を選択してください</v>
      </c>
      <c r="D102" s="330"/>
      <c r="E102" s="330"/>
      <c r="F102" s="331"/>
      <c r="H102" s="79"/>
      <c r="I102" s="60"/>
      <c r="J102" s="7" t="s">
        <v>73</v>
      </c>
      <c r="K102" s="7">
        <v>2</v>
      </c>
      <c r="L102" s="79">
        <v>17429</v>
      </c>
      <c r="M102" s="79"/>
      <c r="N102" s="79"/>
      <c r="O102" s="79"/>
      <c r="P102" s="79"/>
      <c r="Q102" s="79"/>
      <c r="R102" s="79"/>
      <c r="S102" s="79"/>
      <c r="T102" s="79"/>
    </row>
    <row r="103" spans="1:20" s="101" customFormat="1" ht="37.5" customHeight="1" x14ac:dyDescent="0.15">
      <c r="A103" s="98" t="s">
        <v>64</v>
      </c>
      <c r="B103" s="278" t="s">
        <v>364</v>
      </c>
      <c r="C103" s="279"/>
      <c r="D103" s="332" t="str">
        <f xml:space="preserve"> "評点（" &amp; REPT("○",COUNT(P105:P106)) &amp; REPT("●",COUNT(Q105:Q106)) &amp; "）"</f>
        <v>評点（）</v>
      </c>
      <c r="E103" s="332"/>
      <c r="F103" s="118" t="str">
        <f>IF(COUNT(R105:R106)&gt;0,"・非該当" &amp; COUNT(R105:R106),"")</f>
        <v/>
      </c>
      <c r="G103" s="84"/>
      <c r="H103" s="99"/>
      <c r="I103" s="100" t="str">
        <f>IF(MIN(I105:I106)=0,"",IF(COUNT(P105:Q106)=0,"-",IF(COUNT(P105:Q106)=COUNT(P105:P106),"A",IF(COUNT(P105:P106)=0,"C","B"))))</f>
        <v/>
      </c>
      <c r="J103" s="7" t="s">
        <v>58</v>
      </c>
      <c r="K103" s="100"/>
      <c r="L103" s="99"/>
      <c r="M103" s="99"/>
      <c r="N103" s="99"/>
      <c r="O103" s="99"/>
      <c r="P103" s="99"/>
      <c r="Q103" s="99"/>
      <c r="R103" s="99"/>
      <c r="S103" s="79"/>
      <c r="T103" s="99"/>
    </row>
    <row r="104" spans="1:20" x14ac:dyDescent="0.15">
      <c r="A104" s="96"/>
      <c r="B104" s="117" t="s">
        <v>59</v>
      </c>
      <c r="C104" s="321" t="s">
        <v>60</v>
      </c>
      <c r="D104" s="322"/>
      <c r="E104" s="322"/>
      <c r="F104" s="323"/>
      <c r="H104" s="79"/>
      <c r="I104" s="60"/>
      <c r="J104" s="7" t="s">
        <v>61</v>
      </c>
      <c r="K104" s="7"/>
      <c r="L104" s="79"/>
      <c r="M104" s="79"/>
      <c r="N104" s="79"/>
      <c r="O104" s="79"/>
      <c r="P104" s="79"/>
      <c r="Q104" s="79"/>
      <c r="R104" s="79"/>
      <c r="S104" s="79"/>
      <c r="T104" s="79"/>
    </row>
    <row r="105" spans="1:20" ht="37.5" customHeight="1" x14ac:dyDescent="0.15">
      <c r="A105" s="96"/>
      <c r="B105" s="102"/>
      <c r="C105" s="299" t="s">
        <v>365</v>
      </c>
      <c r="D105" s="300"/>
      <c r="E105" s="324"/>
      <c r="F105" s="103"/>
      <c r="G105" s="84"/>
      <c r="H105" s="79"/>
      <c r="I105" s="60">
        <v>0</v>
      </c>
      <c r="J105" s="7" t="s">
        <v>62</v>
      </c>
      <c r="K105" s="7">
        <v>1</v>
      </c>
      <c r="L105" s="79">
        <v>60029</v>
      </c>
      <c r="M105" s="79"/>
      <c r="N105" s="79"/>
      <c r="O105" s="79"/>
      <c r="P105" s="79" t="str">
        <f>IF(I105=3,1,"")</f>
        <v/>
      </c>
      <c r="Q105" s="79" t="str">
        <f>IF(I105=2,1,"")</f>
        <v/>
      </c>
      <c r="R105" s="79" t="str">
        <f>IF(I105=1,1,"")</f>
        <v/>
      </c>
      <c r="S105" s="79"/>
      <c r="T105" s="79"/>
    </row>
    <row r="106" spans="1:20" ht="37.5" customHeight="1" thickBot="1" x14ac:dyDescent="0.2">
      <c r="A106" s="96"/>
      <c r="B106" s="102"/>
      <c r="C106" s="299" t="s">
        <v>366</v>
      </c>
      <c r="D106" s="300"/>
      <c r="E106" s="324"/>
      <c r="F106" s="103"/>
      <c r="G106" s="84"/>
      <c r="H106" s="79"/>
      <c r="I106" s="60">
        <v>0</v>
      </c>
      <c r="J106" s="7" t="s">
        <v>62</v>
      </c>
      <c r="K106" s="7">
        <v>2</v>
      </c>
      <c r="L106" s="79">
        <v>60030</v>
      </c>
      <c r="M106" s="79"/>
      <c r="N106" s="79"/>
      <c r="O106" s="79"/>
      <c r="P106" s="79" t="str">
        <f>IF(I106=3,1,"")</f>
        <v/>
      </c>
      <c r="Q106" s="79" t="str">
        <f>IF(I106=2,1,"")</f>
        <v/>
      </c>
      <c r="R106" s="79" t="str">
        <f>IF(I106=1,1,"")</f>
        <v/>
      </c>
      <c r="S106" s="79"/>
      <c r="T106" s="79"/>
    </row>
    <row r="107" spans="1:20" ht="20.25" customHeight="1" x14ac:dyDescent="0.15">
      <c r="A107" s="104"/>
      <c r="B107" s="325" t="s">
        <v>367</v>
      </c>
      <c r="C107" s="326"/>
      <c r="D107" s="327" t="str">
        <f>IF(AND(LEN(SBcase1_6)&lt;&gt;0,COUNT(R99:R106)=5),SBcheckB_6,(IF(LEN(SBcheckA_6)&lt;&gt;0,SBcheckA_6, SBcheckB_6)))</f>
        <v>サブカテゴリー6の講評を入力してください</v>
      </c>
      <c r="E107" s="327"/>
      <c r="F107" s="328"/>
      <c r="H107" s="79"/>
      <c r="I107" s="60"/>
      <c r="J107" s="7" t="s">
        <v>63</v>
      </c>
      <c r="K107" s="7"/>
      <c r="L107" s="79"/>
      <c r="M107" s="79"/>
      <c r="N107" s="79"/>
      <c r="O107" s="79"/>
      <c r="P107" s="79"/>
      <c r="Q107" s="79"/>
      <c r="R107" s="79"/>
      <c r="S107" s="79"/>
      <c r="T107" s="79"/>
    </row>
    <row r="108" spans="1:20" s="108" customFormat="1" ht="21" customHeight="1" x14ac:dyDescent="0.15">
      <c r="A108" s="115"/>
      <c r="B108" s="308"/>
      <c r="C108" s="309"/>
      <c r="D108" s="309"/>
      <c r="E108" s="309"/>
      <c r="F108" s="310"/>
      <c r="G108" s="2" t="str">
        <f>IF(LEN(B108)=0,"",IF(40-LEN(B108)&gt;0,"残り" &amp; 40-LEN(B108) &amp; "文字",IF(40-LEN(B108)=0,"","文字数がオーバーしています")))</f>
        <v/>
      </c>
      <c r="H108" s="105"/>
      <c r="I108" s="106"/>
      <c r="J108" s="7" t="s">
        <v>89</v>
      </c>
      <c r="K108" s="105"/>
      <c r="L108" s="105"/>
      <c r="M108" s="107"/>
      <c r="N108" s="107"/>
      <c r="O108" s="107"/>
      <c r="P108" s="107"/>
      <c r="Q108" s="107"/>
      <c r="R108" s="107"/>
      <c r="S108" s="79"/>
      <c r="T108" s="107"/>
    </row>
    <row r="109" spans="1:20" s="108" customFormat="1" ht="65.099999999999994" customHeight="1" x14ac:dyDescent="0.15">
      <c r="A109" s="116"/>
      <c r="B109" s="311"/>
      <c r="C109" s="312"/>
      <c r="D109" s="312"/>
      <c r="E109" s="312"/>
      <c r="F109" s="313"/>
      <c r="G109" s="2" t="str">
        <f>IF(LEN(B109)=0,"",IF(256-LEN(B109)&gt;0,"残り" &amp; 256-LEN(B109) &amp; "文字",IF(256-LEN(B109)=0,"","文字数がオーバーしています")))</f>
        <v/>
      </c>
      <c r="H109" s="105"/>
      <c r="I109" s="106"/>
      <c r="J109" s="7" t="s">
        <v>92</v>
      </c>
      <c r="K109" s="105"/>
      <c r="L109" s="105"/>
      <c r="M109" s="107"/>
      <c r="N109" s="107"/>
      <c r="O109" s="107"/>
      <c r="P109" s="107"/>
      <c r="Q109" s="107"/>
      <c r="R109" s="107"/>
      <c r="S109" s="79"/>
      <c r="T109" s="107"/>
    </row>
    <row r="110" spans="1:20" s="108" customFormat="1" ht="21" customHeight="1" x14ac:dyDescent="0.15">
      <c r="A110" s="116"/>
      <c r="B110" s="314"/>
      <c r="C110" s="315"/>
      <c r="D110" s="315"/>
      <c r="E110" s="315"/>
      <c r="F110" s="316"/>
      <c r="G110" s="2" t="str">
        <f>IF(LEN(B110)=0,"",IF(40-LEN(B110)&gt;0,"残り" &amp; 40-LEN(B110) &amp; "文字",IF(40-LEN(B110)=0,"","文字数がオーバーしています")))</f>
        <v/>
      </c>
      <c r="H110" s="105"/>
      <c r="I110" s="106"/>
      <c r="J110" s="7" t="s">
        <v>90</v>
      </c>
      <c r="K110" s="105"/>
      <c r="L110" s="105"/>
      <c r="M110" s="107"/>
      <c r="N110" s="107"/>
      <c r="O110" s="107"/>
      <c r="P110" s="107"/>
      <c r="Q110" s="107"/>
      <c r="R110" s="107"/>
      <c r="S110" s="79"/>
      <c r="T110" s="107"/>
    </row>
    <row r="111" spans="1:20" s="108" customFormat="1" ht="65.099999999999994" customHeight="1" x14ac:dyDescent="0.15">
      <c r="A111" s="116"/>
      <c r="B111" s="317"/>
      <c r="C111" s="317"/>
      <c r="D111" s="317"/>
      <c r="E111" s="317"/>
      <c r="F111" s="318"/>
      <c r="G111" s="2" t="str">
        <f>IF(LEN(B111)=0,"",IF(256-LEN(B111)&gt;0,"残り" &amp; 256-LEN(B111) &amp; "文字",IF(256-LEN(B111)=0,"","文字数がオーバーしています")))</f>
        <v/>
      </c>
      <c r="H111" s="105"/>
      <c r="I111" s="106"/>
      <c r="J111" s="7" t="s">
        <v>93</v>
      </c>
      <c r="K111" s="105"/>
      <c r="L111" s="105"/>
      <c r="M111" s="107"/>
      <c r="N111" s="107"/>
      <c r="O111" s="107"/>
      <c r="P111" s="107"/>
      <c r="Q111" s="107"/>
      <c r="R111" s="107"/>
      <c r="S111" s="79"/>
      <c r="T111" s="107"/>
    </row>
    <row r="112" spans="1:20" s="108" customFormat="1" ht="21" customHeight="1" x14ac:dyDescent="0.15">
      <c r="A112" s="116"/>
      <c r="B112" s="314"/>
      <c r="C112" s="315"/>
      <c r="D112" s="315"/>
      <c r="E112" s="315"/>
      <c r="F112" s="316"/>
      <c r="G112" s="2" t="str">
        <f>IF(LEN(B112)=0,"",IF(40-LEN(B112)&gt;0,"残り" &amp; 40-LEN(B112) &amp; "文字",IF(40-LEN(B112)=0,"","文字数がオーバーしています")))</f>
        <v/>
      </c>
      <c r="H112" s="105"/>
      <c r="I112" s="106"/>
      <c r="J112" s="7" t="s">
        <v>91</v>
      </c>
      <c r="K112" s="105"/>
      <c r="L112" s="105"/>
      <c r="M112" s="107"/>
      <c r="N112" s="107"/>
      <c r="O112" s="107"/>
      <c r="P112" s="107"/>
      <c r="Q112" s="107"/>
      <c r="R112" s="107"/>
      <c r="S112" s="79"/>
      <c r="T112" s="107"/>
    </row>
    <row r="113" spans="1:20" s="108" customFormat="1" ht="65.099999999999994" customHeight="1" thickBot="1" x14ac:dyDescent="0.2">
      <c r="A113" s="109"/>
      <c r="B113" s="319"/>
      <c r="C113" s="319"/>
      <c r="D113" s="319"/>
      <c r="E113" s="319"/>
      <c r="F113" s="320"/>
      <c r="G113" s="2" t="str">
        <f>IF(LEN(B113)=0,"",IF(256-LEN(B113)&gt;0,"残り" &amp; 256-LEN(B113) &amp; "文字",IF(256-LEN(B113)=0,"","文字数がオーバーしています")))</f>
        <v/>
      </c>
      <c r="H113" s="105"/>
      <c r="I113" s="106"/>
      <c r="J113" s="7" t="s">
        <v>94</v>
      </c>
      <c r="K113" s="105"/>
      <c r="L113" s="105"/>
      <c r="M113" s="107"/>
      <c r="N113" s="107"/>
      <c r="O113" s="107"/>
      <c r="P113" s="107"/>
      <c r="Q113" s="107"/>
      <c r="R113" s="107"/>
      <c r="S113" s="79"/>
      <c r="T113" s="107"/>
    </row>
    <row r="114" spans="1:20" ht="14.25" thickTop="1" x14ac:dyDescent="0.15">
      <c r="F114" s="26"/>
      <c r="G114" s="26"/>
      <c r="H114" s="7"/>
      <c r="I114" s="60"/>
      <c r="J114" s="7"/>
      <c r="K114" s="7"/>
      <c r="L114" s="7"/>
      <c r="M114" s="79"/>
      <c r="N114" s="79"/>
      <c r="O114" s="79"/>
      <c r="P114" s="79"/>
      <c r="Q114" s="79"/>
      <c r="R114" s="79"/>
      <c r="S114" s="79"/>
      <c r="T114" s="79"/>
    </row>
    <row r="115" spans="1:20" x14ac:dyDescent="0.15">
      <c r="F115" s="26"/>
      <c r="G115" s="26"/>
      <c r="H115" s="7"/>
      <c r="I115" s="60"/>
      <c r="J115" s="7"/>
      <c r="K115" s="7"/>
      <c r="L115" s="7"/>
      <c r="M115" s="79"/>
      <c r="N115" s="79"/>
      <c r="O115" s="79"/>
      <c r="P115" s="79"/>
      <c r="Q115" s="79"/>
      <c r="R115" s="79"/>
      <c r="S115" s="79"/>
      <c r="T115" s="79"/>
    </row>
    <row r="116" spans="1:20" ht="15" customHeight="1" thickBot="1" x14ac:dyDescent="0.2">
      <c r="A116" s="114" t="s">
        <v>66</v>
      </c>
      <c r="B116" s="78" t="s">
        <v>86</v>
      </c>
      <c r="C116" s="80"/>
      <c r="D116" s="80"/>
      <c r="E116" s="82"/>
      <c r="H116" s="79"/>
      <c r="I116" s="60"/>
      <c r="J116" s="7"/>
      <c r="K116" s="7"/>
      <c r="L116" s="79"/>
      <c r="M116" s="79"/>
      <c r="N116" s="79"/>
      <c r="O116" s="79"/>
      <c r="P116" s="79"/>
      <c r="Q116" s="79"/>
      <c r="R116" s="79"/>
      <c r="S116" s="79"/>
      <c r="T116" s="79" t="s">
        <v>75</v>
      </c>
    </row>
    <row r="117" spans="1:20" s="11" customFormat="1" ht="17.25" customHeight="1" x14ac:dyDescent="0.15">
      <c r="A117" s="90"/>
      <c r="B117" s="302" t="s">
        <v>368</v>
      </c>
      <c r="C117" s="303"/>
      <c r="D117" s="303"/>
      <c r="E117" s="303"/>
      <c r="F117" s="304"/>
      <c r="G117" s="91"/>
      <c r="H117" s="92"/>
      <c r="I117" s="93"/>
      <c r="J117" s="7" t="s">
        <v>71</v>
      </c>
      <c r="K117" s="92"/>
      <c r="L117" s="92"/>
      <c r="M117" s="94"/>
      <c r="N117" s="94"/>
      <c r="O117" s="94"/>
      <c r="P117" s="94"/>
      <c r="Q117" s="94"/>
      <c r="R117" s="94"/>
      <c r="S117" s="79"/>
      <c r="T117" s="94"/>
    </row>
    <row r="118" spans="1:20" s="89" customFormat="1" ht="30" customHeight="1" thickBot="1" x14ac:dyDescent="0.2">
      <c r="A118" s="174"/>
      <c r="B118" s="336" t="s">
        <v>369</v>
      </c>
      <c r="C118" s="337"/>
      <c r="D118" s="338" t="s">
        <v>95</v>
      </c>
      <c r="E118" s="338"/>
      <c r="F118" s="175" t="str">
        <f>IF(OR(COUNT(P122:Q179) &gt; 0,IF(報告書!S24,COUNT('サ（生活）'!P8:Q19) &gt; 0,0),IF(報告書!S25,COUNT('サ（自立（機能））'!P8:Q20) &gt; 0,0),IF(報告書!S26,COUNT('サ（自立（生活））'!P8:Q20) &gt; 0,0),IF(報告書!S27,COUNT('サ（自立（宿泊））'!P8:Q21) &gt; 0,0),IF(報告書!S28,COUNT('サ（就労移行）'!P8:Q21) &gt; 0,0),IF(報告書!S29,COUNT('サ（就労（A型））'!P8:Q19) &gt; 0,0),IF(報告書!S30,COUNT('サ（就労（B型））'!P8:Q20) &gt; 0,0)),COUNT(P122:P179)+IF(報告書!S24,COUNT('サ（生活）'!P8:P19),0)+IF(報告書!S25,COUNT('サ（自立（機能））'!P8:P20),0)+IF(報告書!S26,COUNT('サ（自立（生活））'!P8:P20),0)+IF(報告書!S27,COUNT('サ（自立（宿泊））'!P8:P21),0)+IF(報告書!S28,COUNT('サ（就労移行）'!P8:P21),0)+IF(報告書!S29,COUNT('サ（就労（A型））'!P8:P19),0)+IF(報告書!S30,COUNT('サ（就労（B型））'!P8:P20),0)&amp; " / " &amp;COUNT(P122:Q179)+IF(報告書!S24,COUNT('サ（生活）'!P8:Q19),0)+IF(報告書!S25,COUNT('サ（自立（機能））'!P8:Q20),0)+IF(報告書!S26,COUNT('サ（自立（生活））'!P8:Q20),0)+IF(報告書!S27,COUNT('サ（自立（宿泊））'!P8:Q21),0)+IF(報告書!S28,COUNT('サ（就労移行）'!P8:Q21),0)+IF(報告書!S29,COUNT('サ（就労（A型））'!P8:Q19),0)+IF(報告書!S30,COUNT('サ（就労（B型））'!P8:Q20),0),"")</f>
        <v/>
      </c>
      <c r="G118" s="84"/>
      <c r="H118" s="85"/>
      <c r="I118" s="86"/>
      <c r="J118" s="87" t="s">
        <v>72</v>
      </c>
      <c r="K118" s="85"/>
      <c r="L118" s="85"/>
      <c r="M118" s="88"/>
      <c r="N118" s="88"/>
      <c r="O118" s="88"/>
      <c r="P118" s="88"/>
      <c r="Q118" s="88"/>
      <c r="R118" s="88"/>
      <c r="S118" s="79"/>
      <c r="T118" s="88"/>
    </row>
    <row r="119" spans="1:20" ht="14.25" thickTop="1" x14ac:dyDescent="0.15">
      <c r="A119" s="96">
        <v>1</v>
      </c>
      <c r="B119" s="97" t="s">
        <v>199</v>
      </c>
      <c r="C119" s="330" t="str">
        <f>IF((MIN(I122:I125)=0),"標準項目の「あり」「なし」を選択してください","")</f>
        <v>標準項目の「あり」「なし」を選択してください</v>
      </c>
      <c r="D119" s="330"/>
      <c r="E119" s="330"/>
      <c r="F119" s="331"/>
      <c r="H119" s="79"/>
      <c r="I119" s="60"/>
      <c r="J119" s="7" t="s">
        <v>73</v>
      </c>
      <c r="K119" s="7"/>
      <c r="L119" s="79"/>
      <c r="M119" s="79"/>
      <c r="N119" s="79"/>
      <c r="O119" s="79"/>
      <c r="P119" s="79"/>
      <c r="Q119" s="79"/>
      <c r="R119" s="79"/>
      <c r="S119" s="79"/>
      <c r="T119" s="79"/>
    </row>
    <row r="120" spans="1:20" s="101" customFormat="1" ht="37.5" customHeight="1" x14ac:dyDescent="0.15">
      <c r="A120" s="98" t="s">
        <v>64</v>
      </c>
      <c r="B120" s="278" t="s">
        <v>370</v>
      </c>
      <c r="C120" s="279"/>
      <c r="D120" s="332" t="str">
        <f xml:space="preserve"> "評点（" &amp; REPT("○",COUNT(P122:P125)) &amp; REPT("●",COUNT(Q122:Q125)) &amp; "）"</f>
        <v>評点（）</v>
      </c>
      <c r="E120" s="332"/>
      <c r="F120" s="118" t="str">
        <f>IF(COUNT(R122:R125)&gt;0,"・非該当" &amp; COUNT(R122:R125),"")</f>
        <v/>
      </c>
      <c r="G120" s="84"/>
      <c r="H120" s="99"/>
      <c r="I120" s="100" t="str">
        <f>IF(MIN(I122:I125)=0,"",IF(COUNT(P122:Q125)=0,"-",IF(COUNT(P122:Q125)=COUNT(P122:P125),"A",IF(COUNT(P122:P125)=0,"C","B"))))</f>
        <v/>
      </c>
      <c r="J120" s="7" t="s">
        <v>58</v>
      </c>
      <c r="K120" s="100">
        <v>1</v>
      </c>
      <c r="L120" s="99">
        <v>17413</v>
      </c>
      <c r="M120" s="99"/>
      <c r="N120" s="99"/>
      <c r="O120" s="99"/>
      <c r="P120" s="99"/>
      <c r="Q120" s="99"/>
      <c r="R120" s="99"/>
      <c r="S120" s="79"/>
      <c r="T120" s="99"/>
    </row>
    <row r="121" spans="1:20" x14ac:dyDescent="0.15">
      <c r="A121" s="96"/>
      <c r="B121" s="117" t="s">
        <v>59</v>
      </c>
      <c r="C121" s="321" t="s">
        <v>60</v>
      </c>
      <c r="D121" s="322"/>
      <c r="E121" s="322"/>
      <c r="F121" s="323"/>
      <c r="H121" s="79"/>
      <c r="I121" s="60"/>
      <c r="J121" s="7" t="s">
        <v>61</v>
      </c>
      <c r="K121" s="7"/>
      <c r="L121" s="79"/>
      <c r="M121" s="79"/>
      <c r="N121" s="79"/>
      <c r="O121" s="79"/>
      <c r="P121" s="79"/>
      <c r="Q121" s="79"/>
      <c r="R121" s="79"/>
      <c r="S121" s="79"/>
      <c r="T121" s="79"/>
    </row>
    <row r="122" spans="1:20" ht="37.5" customHeight="1" x14ac:dyDescent="0.15">
      <c r="A122" s="96"/>
      <c r="B122" s="102"/>
      <c r="C122" s="299" t="s">
        <v>371</v>
      </c>
      <c r="D122" s="300"/>
      <c r="E122" s="324"/>
      <c r="F122" s="103"/>
      <c r="G122" s="84"/>
      <c r="H122" s="79"/>
      <c r="I122" s="60">
        <v>0</v>
      </c>
      <c r="J122" s="7" t="s">
        <v>62</v>
      </c>
      <c r="K122" s="7">
        <v>1</v>
      </c>
      <c r="L122" s="79">
        <v>59963</v>
      </c>
      <c r="M122" s="79"/>
      <c r="N122" s="79"/>
      <c r="O122" s="79"/>
      <c r="P122" s="79" t="str">
        <f>IF(I122=3,1,"")</f>
        <v/>
      </c>
      <c r="Q122" s="79" t="str">
        <f>IF(I122=2,1,"")</f>
        <v/>
      </c>
      <c r="R122" s="79" t="str">
        <f>IF(I122=1,1,"")</f>
        <v/>
      </c>
      <c r="S122" s="79"/>
      <c r="T122" s="79"/>
    </row>
    <row r="123" spans="1:20" ht="37.5" customHeight="1" x14ac:dyDescent="0.15">
      <c r="A123" s="96"/>
      <c r="B123" s="102"/>
      <c r="C123" s="299" t="s">
        <v>372</v>
      </c>
      <c r="D123" s="300"/>
      <c r="E123" s="324"/>
      <c r="F123" s="103"/>
      <c r="G123" s="84"/>
      <c r="H123" s="79"/>
      <c r="I123" s="60">
        <v>0</v>
      </c>
      <c r="J123" s="7" t="s">
        <v>62</v>
      </c>
      <c r="K123" s="7">
        <v>2</v>
      </c>
      <c r="L123" s="79">
        <v>59964</v>
      </c>
      <c r="M123" s="79"/>
      <c r="N123" s="79"/>
      <c r="O123" s="79"/>
      <c r="P123" s="79" t="str">
        <f>IF(I123=3,1,"")</f>
        <v/>
      </c>
      <c r="Q123" s="79" t="str">
        <f>IF(I123=2,1,"")</f>
        <v/>
      </c>
      <c r="R123" s="79" t="str">
        <f>IF(I123=1,1,"")</f>
        <v/>
      </c>
      <c r="S123" s="79"/>
      <c r="T123" s="79"/>
    </row>
    <row r="124" spans="1:20" ht="37.5" customHeight="1" x14ac:dyDescent="0.15">
      <c r="A124" s="96"/>
      <c r="B124" s="102"/>
      <c r="C124" s="299" t="s">
        <v>373</v>
      </c>
      <c r="D124" s="300"/>
      <c r="E124" s="324"/>
      <c r="F124" s="103"/>
      <c r="G124" s="84"/>
      <c r="H124" s="79"/>
      <c r="I124" s="60">
        <v>0</v>
      </c>
      <c r="J124" s="7" t="s">
        <v>62</v>
      </c>
      <c r="K124" s="7">
        <v>3</v>
      </c>
      <c r="L124" s="79">
        <v>59965</v>
      </c>
      <c r="M124" s="79"/>
      <c r="N124" s="79"/>
      <c r="O124" s="79"/>
      <c r="P124" s="79" t="str">
        <f>IF(I124=3,1,"")</f>
        <v/>
      </c>
      <c r="Q124" s="79" t="str">
        <f>IF(I124=2,1,"")</f>
        <v/>
      </c>
      <c r="R124" s="79" t="str">
        <f>IF(I124=1,1,"")</f>
        <v/>
      </c>
      <c r="S124" s="79"/>
      <c r="T124" s="79"/>
    </row>
    <row r="125" spans="1:20" ht="37.5" customHeight="1" thickBot="1" x14ac:dyDescent="0.2">
      <c r="A125" s="96"/>
      <c r="B125" s="102"/>
      <c r="C125" s="299" t="s">
        <v>374</v>
      </c>
      <c r="D125" s="300"/>
      <c r="E125" s="324"/>
      <c r="F125" s="103"/>
      <c r="G125" s="84"/>
      <c r="H125" s="79"/>
      <c r="I125" s="60">
        <v>0</v>
      </c>
      <c r="J125" s="7" t="s">
        <v>62</v>
      </c>
      <c r="K125" s="7">
        <v>4</v>
      </c>
      <c r="L125" s="79">
        <v>59966</v>
      </c>
      <c r="M125" s="79"/>
      <c r="N125" s="79"/>
      <c r="O125" s="79"/>
      <c r="P125" s="79" t="str">
        <f>IF(I125=3,1,"")</f>
        <v/>
      </c>
      <c r="Q125" s="79" t="str">
        <f>IF(I125=2,1,"")</f>
        <v/>
      </c>
      <c r="R125" s="79" t="str">
        <f>IF(I125=1,1,"")</f>
        <v/>
      </c>
      <c r="S125" s="79"/>
      <c r="T125" s="79"/>
    </row>
    <row r="126" spans="1:20" ht="20.25" customHeight="1" x14ac:dyDescent="0.15">
      <c r="A126" s="104"/>
      <c r="B126" s="325" t="s">
        <v>375</v>
      </c>
      <c r="C126" s="326"/>
      <c r="D126" s="327" t="str">
        <f>IF(AND(LEN(SBcaseB1_1)&lt;&gt;0,COUNT(R121:R125)=4),SBcheckBB_1,(IF(LEN(SBcheckBA_1)&lt;&gt;0,SBcheckBA_1, SBcheckBB_1)))</f>
        <v>評価項目1の講評を入力してください</v>
      </c>
      <c r="E126" s="327"/>
      <c r="F126" s="328"/>
      <c r="H126" s="79"/>
      <c r="I126" s="60"/>
      <c r="J126" s="7" t="s">
        <v>63</v>
      </c>
      <c r="K126" s="7"/>
      <c r="L126" s="79"/>
      <c r="M126" s="79"/>
      <c r="N126" s="79"/>
      <c r="O126" s="79"/>
      <c r="P126" s="79"/>
      <c r="Q126" s="79"/>
      <c r="R126" s="79"/>
      <c r="S126" s="79"/>
      <c r="T126" s="79"/>
    </row>
    <row r="127" spans="1:20" s="108" customFormat="1" ht="21" customHeight="1" x14ac:dyDescent="0.15">
      <c r="A127" s="115"/>
      <c r="B127" s="308"/>
      <c r="C127" s="309"/>
      <c r="D127" s="309"/>
      <c r="E127" s="309"/>
      <c r="F127" s="310"/>
      <c r="G127" s="2" t="str">
        <f>IF(LEN(B127)=0,"",IF(40-LEN(B127)&gt;0,"残り" &amp; 40-LEN(B127) &amp; "文字",IF(40-LEN(B127)=0,"","文字数がオーバーしています")))</f>
        <v/>
      </c>
      <c r="H127" s="105"/>
      <c r="I127" s="106"/>
      <c r="J127" s="7" t="s">
        <v>89</v>
      </c>
      <c r="K127" s="105"/>
      <c r="L127" s="105"/>
      <c r="M127" s="107"/>
      <c r="N127" s="107"/>
      <c r="O127" s="107"/>
      <c r="P127" s="107"/>
      <c r="Q127" s="107"/>
      <c r="R127" s="107"/>
      <c r="S127" s="79"/>
      <c r="T127" s="107"/>
    </row>
    <row r="128" spans="1:20" s="108" customFormat="1" ht="65.099999999999994" customHeight="1" x14ac:dyDescent="0.15">
      <c r="A128" s="116"/>
      <c r="B128" s="311"/>
      <c r="C128" s="312"/>
      <c r="D128" s="312"/>
      <c r="E128" s="312"/>
      <c r="F128" s="313"/>
      <c r="G128" s="2" t="str">
        <f>IF(LEN(B128)=0,"",IF(256-LEN(B128)&gt;0,"残り" &amp; 256-LEN(B128) &amp; "文字",IF(256-LEN(B128)=0,"","文字数がオーバーしています")))</f>
        <v/>
      </c>
      <c r="H128" s="105"/>
      <c r="I128" s="106"/>
      <c r="J128" s="7" t="s">
        <v>92</v>
      </c>
      <c r="K128" s="105"/>
      <c r="L128" s="105"/>
      <c r="M128" s="107"/>
      <c r="N128" s="107"/>
      <c r="O128" s="107"/>
      <c r="P128" s="107"/>
      <c r="Q128" s="107"/>
      <c r="R128" s="107"/>
      <c r="S128" s="79"/>
      <c r="T128" s="107"/>
    </row>
    <row r="129" spans="1:20" s="108" customFormat="1" ht="21" customHeight="1" x14ac:dyDescent="0.15">
      <c r="A129" s="116"/>
      <c r="B129" s="314"/>
      <c r="C129" s="315"/>
      <c r="D129" s="315"/>
      <c r="E129" s="315"/>
      <c r="F129" s="316"/>
      <c r="G129" s="2" t="str">
        <f>IF(LEN(B129)=0,"",IF(40-LEN(B129)&gt;0,"残り" &amp; 40-LEN(B129) &amp; "文字",IF(40-LEN(B129)=0,"","文字数がオーバーしています")))</f>
        <v/>
      </c>
      <c r="H129" s="105"/>
      <c r="I129" s="106"/>
      <c r="J129" s="7" t="s">
        <v>90</v>
      </c>
      <c r="K129" s="105"/>
      <c r="L129" s="105"/>
      <c r="M129" s="107"/>
      <c r="N129" s="107"/>
      <c r="O129" s="107"/>
      <c r="P129" s="107"/>
      <c r="Q129" s="107"/>
      <c r="R129" s="107"/>
      <c r="S129" s="79"/>
      <c r="T129" s="107"/>
    </row>
    <row r="130" spans="1:20" s="108" customFormat="1" ht="65.099999999999994" customHeight="1" x14ac:dyDescent="0.15">
      <c r="A130" s="116"/>
      <c r="B130" s="317"/>
      <c r="C130" s="317"/>
      <c r="D130" s="317"/>
      <c r="E130" s="317"/>
      <c r="F130" s="318"/>
      <c r="G130" s="2" t="str">
        <f>IF(LEN(B130)=0,"",IF(256-LEN(B130)&gt;0,"残り" &amp; 256-LEN(B130) &amp; "文字",IF(256-LEN(B130)=0,"","文字数がオーバーしています")))</f>
        <v/>
      </c>
      <c r="H130" s="105"/>
      <c r="I130" s="106"/>
      <c r="J130" s="7" t="s">
        <v>93</v>
      </c>
      <c r="K130" s="105"/>
      <c r="L130" s="105"/>
      <c r="M130" s="107"/>
      <c r="N130" s="107"/>
      <c r="O130" s="107"/>
      <c r="P130" s="107"/>
      <c r="Q130" s="107"/>
      <c r="R130" s="107"/>
      <c r="S130" s="79"/>
      <c r="T130" s="107"/>
    </row>
    <row r="131" spans="1:20" s="108" customFormat="1" ht="21" customHeight="1" x14ac:dyDescent="0.15">
      <c r="A131" s="116"/>
      <c r="B131" s="314"/>
      <c r="C131" s="315"/>
      <c r="D131" s="315"/>
      <c r="E131" s="315"/>
      <c r="F131" s="316"/>
      <c r="G131" s="2" t="str">
        <f>IF(LEN(B131)=0,"",IF(40-LEN(B131)&gt;0,"残り" &amp; 40-LEN(B131) &amp; "文字",IF(40-LEN(B131)=0,"","文字数がオーバーしています")))</f>
        <v/>
      </c>
      <c r="H131" s="105"/>
      <c r="I131" s="106"/>
      <c r="J131" s="7" t="s">
        <v>91</v>
      </c>
      <c r="K131" s="105"/>
      <c r="L131" s="105"/>
      <c r="M131" s="107"/>
      <c r="N131" s="107"/>
      <c r="O131" s="107"/>
      <c r="P131" s="107"/>
      <c r="Q131" s="107"/>
      <c r="R131" s="107"/>
      <c r="S131" s="79"/>
      <c r="T131" s="107"/>
    </row>
    <row r="132" spans="1:20" s="108" customFormat="1" ht="65.099999999999994" customHeight="1" thickBot="1" x14ac:dyDescent="0.2">
      <c r="A132" s="109"/>
      <c r="B132" s="319"/>
      <c r="C132" s="319"/>
      <c r="D132" s="319"/>
      <c r="E132" s="319"/>
      <c r="F132" s="320"/>
      <c r="G132" s="2" t="str">
        <f>IF(LEN(B132)=0,"",IF(256-LEN(B132)&gt;0,"残り" &amp; 256-LEN(B132) &amp; "文字",IF(256-LEN(B132)=0,"","文字数がオーバーしています")))</f>
        <v/>
      </c>
      <c r="H132" s="105"/>
      <c r="I132" s="106"/>
      <c r="J132" s="7" t="s">
        <v>94</v>
      </c>
      <c r="K132" s="105"/>
      <c r="L132" s="105"/>
      <c r="M132" s="107"/>
      <c r="N132" s="107"/>
      <c r="O132" s="107"/>
      <c r="P132" s="107"/>
      <c r="Q132" s="107"/>
      <c r="R132" s="107"/>
      <c r="S132" s="79"/>
      <c r="T132" s="107"/>
    </row>
    <row r="133" spans="1:20" ht="14.25" thickTop="1" x14ac:dyDescent="0.15">
      <c r="A133" s="96">
        <v>2</v>
      </c>
      <c r="B133" s="97" t="s">
        <v>203</v>
      </c>
      <c r="C133" s="330" t="str">
        <f>IF((MIN(I136:I139)=0),"標準項目の「あり」「なし」を選択してください","")</f>
        <v>標準項目の「あり」「なし」を選択してください</v>
      </c>
      <c r="D133" s="330"/>
      <c r="E133" s="330"/>
      <c r="F133" s="331"/>
      <c r="H133" s="79"/>
      <c r="I133" s="60"/>
      <c r="J133" s="7" t="s">
        <v>73</v>
      </c>
      <c r="K133" s="7"/>
      <c r="L133" s="79"/>
      <c r="M133" s="79"/>
      <c r="N133" s="79"/>
      <c r="O133" s="79"/>
      <c r="P133" s="79"/>
      <c r="Q133" s="79"/>
      <c r="R133" s="79"/>
      <c r="S133" s="79"/>
      <c r="T133" s="79"/>
    </row>
    <row r="134" spans="1:20" s="101" customFormat="1" ht="37.5" customHeight="1" x14ac:dyDescent="0.15">
      <c r="A134" s="98" t="s">
        <v>64</v>
      </c>
      <c r="B134" s="278" t="s">
        <v>376</v>
      </c>
      <c r="C134" s="279"/>
      <c r="D134" s="332" t="str">
        <f xml:space="preserve"> "評点（" &amp; REPT("○",COUNT(P136:P139)) &amp; REPT("●",COUNT(Q136:Q139)) &amp; "）"</f>
        <v>評点（）</v>
      </c>
      <c r="E134" s="332"/>
      <c r="F134" s="118" t="str">
        <f>IF(COUNT(R136:R139)&gt;0,"・非該当" &amp; COUNT(R136:R139),"")</f>
        <v/>
      </c>
      <c r="G134" s="84"/>
      <c r="H134" s="99"/>
      <c r="I134" s="100" t="str">
        <f>IF(MIN(I136:I139)=0,"",IF(COUNT(P136:Q139)=0,"-",IF(COUNT(P136:Q139)=COUNT(P136:P139),"A",IF(COUNT(P136:P139)=0,"C","B"))))</f>
        <v/>
      </c>
      <c r="J134" s="7" t="s">
        <v>58</v>
      </c>
      <c r="K134" s="100">
        <v>2</v>
      </c>
      <c r="L134" s="99">
        <v>17414</v>
      </c>
      <c r="M134" s="99"/>
      <c r="N134" s="99"/>
      <c r="O134" s="99"/>
      <c r="P134" s="99"/>
      <c r="Q134" s="99"/>
      <c r="R134" s="99"/>
      <c r="S134" s="79"/>
      <c r="T134" s="99"/>
    </row>
    <row r="135" spans="1:20" x14ac:dyDescent="0.15">
      <c r="A135" s="96"/>
      <c r="B135" s="117" t="s">
        <v>59</v>
      </c>
      <c r="C135" s="321" t="s">
        <v>60</v>
      </c>
      <c r="D135" s="322"/>
      <c r="E135" s="322"/>
      <c r="F135" s="323"/>
      <c r="H135" s="79"/>
      <c r="I135" s="60"/>
      <c r="J135" s="7" t="s">
        <v>61</v>
      </c>
      <c r="K135" s="7"/>
      <c r="L135" s="79"/>
      <c r="M135" s="79"/>
      <c r="N135" s="79"/>
      <c r="O135" s="79"/>
      <c r="P135" s="79"/>
      <c r="Q135" s="79"/>
      <c r="R135" s="79"/>
      <c r="S135" s="79"/>
      <c r="T135" s="79"/>
    </row>
    <row r="136" spans="1:20" ht="37.5" customHeight="1" x14ac:dyDescent="0.15">
      <c r="A136" s="96"/>
      <c r="B136" s="102"/>
      <c r="C136" s="299" t="s">
        <v>377</v>
      </c>
      <c r="D136" s="300"/>
      <c r="E136" s="324"/>
      <c r="F136" s="103"/>
      <c r="G136" s="84"/>
      <c r="H136" s="79"/>
      <c r="I136" s="60">
        <v>0</v>
      </c>
      <c r="J136" s="7" t="s">
        <v>62</v>
      </c>
      <c r="K136" s="7">
        <v>1</v>
      </c>
      <c r="L136" s="79">
        <v>59967</v>
      </c>
      <c r="M136" s="79"/>
      <c r="N136" s="79"/>
      <c r="O136" s="79"/>
      <c r="P136" s="79" t="str">
        <f>IF(I136=3,1,"")</f>
        <v/>
      </c>
      <c r="Q136" s="79" t="str">
        <f>IF(I136=2,1,"")</f>
        <v/>
      </c>
      <c r="R136" s="79" t="str">
        <f>IF(I136=1,1,"")</f>
        <v/>
      </c>
      <c r="S136" s="79"/>
      <c r="T136" s="79"/>
    </row>
    <row r="137" spans="1:20" ht="37.5" customHeight="1" x14ac:dyDescent="0.15">
      <c r="A137" s="96"/>
      <c r="B137" s="102"/>
      <c r="C137" s="299" t="s">
        <v>378</v>
      </c>
      <c r="D137" s="300"/>
      <c r="E137" s="324"/>
      <c r="F137" s="103"/>
      <c r="G137" s="84"/>
      <c r="H137" s="79"/>
      <c r="I137" s="60">
        <v>0</v>
      </c>
      <c r="J137" s="7" t="s">
        <v>62</v>
      </c>
      <c r="K137" s="7">
        <v>2</v>
      </c>
      <c r="L137" s="79">
        <v>59968</v>
      </c>
      <c r="M137" s="79"/>
      <c r="N137" s="79"/>
      <c r="O137" s="79"/>
      <c r="P137" s="79" t="str">
        <f>IF(I137=3,1,"")</f>
        <v/>
      </c>
      <c r="Q137" s="79" t="str">
        <f>IF(I137=2,1,"")</f>
        <v/>
      </c>
      <c r="R137" s="79" t="str">
        <f>IF(I137=1,1,"")</f>
        <v/>
      </c>
      <c r="S137" s="79"/>
      <c r="T137" s="79"/>
    </row>
    <row r="138" spans="1:20" ht="37.5" customHeight="1" x14ac:dyDescent="0.15">
      <c r="A138" s="96"/>
      <c r="B138" s="102"/>
      <c r="C138" s="299" t="s">
        <v>379</v>
      </c>
      <c r="D138" s="300"/>
      <c r="E138" s="324"/>
      <c r="F138" s="103"/>
      <c r="G138" s="84"/>
      <c r="H138" s="79"/>
      <c r="I138" s="60">
        <v>0</v>
      </c>
      <c r="J138" s="7" t="s">
        <v>62</v>
      </c>
      <c r="K138" s="7">
        <v>3</v>
      </c>
      <c r="L138" s="79">
        <v>59969</v>
      </c>
      <c r="M138" s="79"/>
      <c r="N138" s="79"/>
      <c r="O138" s="79"/>
      <c r="P138" s="79" t="str">
        <f>IF(I138=3,1,"")</f>
        <v/>
      </c>
      <c r="Q138" s="79" t="str">
        <f>IF(I138=2,1,"")</f>
        <v/>
      </c>
      <c r="R138" s="79" t="str">
        <f>IF(I138=1,1,"")</f>
        <v/>
      </c>
      <c r="S138" s="79"/>
      <c r="T138" s="79"/>
    </row>
    <row r="139" spans="1:20" ht="37.5" customHeight="1" thickBot="1" x14ac:dyDescent="0.2">
      <c r="A139" s="96"/>
      <c r="B139" s="102"/>
      <c r="C139" s="299" t="s">
        <v>380</v>
      </c>
      <c r="D139" s="300"/>
      <c r="E139" s="324"/>
      <c r="F139" s="103"/>
      <c r="G139" s="84"/>
      <c r="H139" s="79"/>
      <c r="I139" s="60">
        <v>0</v>
      </c>
      <c r="J139" s="7" t="s">
        <v>62</v>
      </c>
      <c r="K139" s="7">
        <v>4</v>
      </c>
      <c r="L139" s="79">
        <v>59970</v>
      </c>
      <c r="M139" s="79"/>
      <c r="N139" s="79"/>
      <c r="O139" s="79"/>
      <c r="P139" s="79" t="str">
        <f>IF(I139=3,1,"")</f>
        <v/>
      </c>
      <c r="Q139" s="79" t="str">
        <f>IF(I139=2,1,"")</f>
        <v/>
      </c>
      <c r="R139" s="79" t="str">
        <f>IF(I139=1,1,"")</f>
        <v/>
      </c>
      <c r="S139" s="79"/>
      <c r="T139" s="79"/>
    </row>
    <row r="140" spans="1:20" ht="20.25" customHeight="1" x14ac:dyDescent="0.15">
      <c r="A140" s="104"/>
      <c r="B140" s="325" t="s">
        <v>381</v>
      </c>
      <c r="C140" s="326"/>
      <c r="D140" s="327" t="str">
        <f>IF(AND(LEN(SBcaseB1_2)&lt;&gt;0,COUNT(R135:R139)=4),SBcheckBB_2,(IF(LEN(SBcheckBA_2)&lt;&gt;0,SBcheckBA_2, SBcheckBB_2)))</f>
        <v>評価項目2の講評を入力してください</v>
      </c>
      <c r="E140" s="327"/>
      <c r="F140" s="328"/>
      <c r="H140" s="79"/>
      <c r="I140" s="60"/>
      <c r="J140" s="7" t="s">
        <v>63</v>
      </c>
      <c r="K140" s="7"/>
      <c r="L140" s="79"/>
      <c r="M140" s="79"/>
      <c r="N140" s="79"/>
      <c r="O140" s="79"/>
      <c r="P140" s="79"/>
      <c r="Q140" s="79"/>
      <c r="R140" s="79"/>
      <c r="S140" s="79"/>
      <c r="T140" s="79"/>
    </row>
    <row r="141" spans="1:20" s="108" customFormat="1" ht="21" customHeight="1" x14ac:dyDescent="0.15">
      <c r="A141" s="115"/>
      <c r="B141" s="308"/>
      <c r="C141" s="309"/>
      <c r="D141" s="309"/>
      <c r="E141" s="309"/>
      <c r="F141" s="310"/>
      <c r="G141" s="2" t="str">
        <f>IF(LEN(B141)=0,"",IF(40-LEN(B141)&gt;0,"残り" &amp; 40-LEN(B141) &amp; "文字",IF(40-LEN(B141)=0,"","文字数がオーバーしています")))</f>
        <v/>
      </c>
      <c r="H141" s="105"/>
      <c r="I141" s="106"/>
      <c r="J141" s="7" t="s">
        <v>89</v>
      </c>
      <c r="K141" s="105"/>
      <c r="L141" s="105"/>
      <c r="M141" s="107"/>
      <c r="N141" s="107"/>
      <c r="O141" s="107"/>
      <c r="P141" s="107"/>
      <c r="Q141" s="107"/>
      <c r="R141" s="107"/>
      <c r="S141" s="79"/>
      <c r="T141" s="107"/>
    </row>
    <row r="142" spans="1:20" s="108" customFormat="1" ht="65.099999999999994" customHeight="1" x14ac:dyDescent="0.15">
      <c r="A142" s="116"/>
      <c r="B142" s="311"/>
      <c r="C142" s="312"/>
      <c r="D142" s="312"/>
      <c r="E142" s="312"/>
      <c r="F142" s="313"/>
      <c r="G142" s="2" t="str">
        <f>IF(LEN(B142)=0,"",IF(256-LEN(B142)&gt;0,"残り" &amp; 256-LEN(B142) &amp; "文字",IF(256-LEN(B142)=0,"","文字数がオーバーしています")))</f>
        <v/>
      </c>
      <c r="H142" s="105"/>
      <c r="I142" s="106"/>
      <c r="J142" s="7" t="s">
        <v>92</v>
      </c>
      <c r="K142" s="105"/>
      <c r="L142" s="105"/>
      <c r="M142" s="107"/>
      <c r="N142" s="107"/>
      <c r="O142" s="107"/>
      <c r="P142" s="107"/>
      <c r="Q142" s="107"/>
      <c r="R142" s="107"/>
      <c r="S142" s="79"/>
      <c r="T142" s="107"/>
    </row>
    <row r="143" spans="1:20" s="108" customFormat="1" ht="21" customHeight="1" x14ac:dyDescent="0.15">
      <c r="A143" s="116"/>
      <c r="B143" s="314"/>
      <c r="C143" s="315"/>
      <c r="D143" s="315"/>
      <c r="E143" s="315"/>
      <c r="F143" s="316"/>
      <c r="G143" s="2" t="str">
        <f>IF(LEN(B143)=0,"",IF(40-LEN(B143)&gt;0,"残り" &amp; 40-LEN(B143) &amp; "文字",IF(40-LEN(B143)=0,"","文字数がオーバーしています")))</f>
        <v/>
      </c>
      <c r="H143" s="105"/>
      <c r="I143" s="106"/>
      <c r="J143" s="7" t="s">
        <v>90</v>
      </c>
      <c r="K143" s="105"/>
      <c r="L143" s="105"/>
      <c r="M143" s="107"/>
      <c r="N143" s="107"/>
      <c r="O143" s="107"/>
      <c r="P143" s="107"/>
      <c r="Q143" s="107"/>
      <c r="R143" s="107"/>
      <c r="S143" s="79"/>
      <c r="T143" s="107"/>
    </row>
    <row r="144" spans="1:20" s="108" customFormat="1" ht="65.099999999999994" customHeight="1" x14ac:dyDescent="0.15">
      <c r="A144" s="116"/>
      <c r="B144" s="317"/>
      <c r="C144" s="317"/>
      <c r="D144" s="317"/>
      <c r="E144" s="317"/>
      <c r="F144" s="318"/>
      <c r="G144" s="2" t="str">
        <f>IF(LEN(B144)=0,"",IF(256-LEN(B144)&gt;0,"残り" &amp; 256-LEN(B144) &amp; "文字",IF(256-LEN(B144)=0,"","文字数がオーバーしています")))</f>
        <v/>
      </c>
      <c r="H144" s="105"/>
      <c r="I144" s="106"/>
      <c r="J144" s="7" t="s">
        <v>93</v>
      </c>
      <c r="K144" s="105"/>
      <c r="L144" s="105"/>
      <c r="M144" s="107"/>
      <c r="N144" s="107"/>
      <c r="O144" s="107"/>
      <c r="P144" s="107"/>
      <c r="Q144" s="107"/>
      <c r="R144" s="107"/>
      <c r="S144" s="79"/>
      <c r="T144" s="107"/>
    </row>
    <row r="145" spans="1:20" s="108" customFormat="1" ht="21" customHeight="1" x14ac:dyDescent="0.15">
      <c r="A145" s="116"/>
      <c r="B145" s="314"/>
      <c r="C145" s="315"/>
      <c r="D145" s="315"/>
      <c r="E145" s="315"/>
      <c r="F145" s="316"/>
      <c r="G145" s="2" t="str">
        <f>IF(LEN(B145)=0,"",IF(40-LEN(B145)&gt;0,"残り" &amp; 40-LEN(B145) &amp; "文字",IF(40-LEN(B145)=0,"","文字数がオーバーしています")))</f>
        <v/>
      </c>
      <c r="H145" s="105"/>
      <c r="I145" s="106"/>
      <c r="J145" s="7" t="s">
        <v>91</v>
      </c>
      <c r="K145" s="105"/>
      <c r="L145" s="105"/>
      <c r="M145" s="107"/>
      <c r="N145" s="107"/>
      <c r="O145" s="107"/>
      <c r="P145" s="107"/>
      <c r="Q145" s="107"/>
      <c r="R145" s="107"/>
      <c r="S145" s="79"/>
      <c r="T145" s="107"/>
    </row>
    <row r="146" spans="1:20" s="108" customFormat="1" ht="65.099999999999994" customHeight="1" thickBot="1" x14ac:dyDescent="0.2">
      <c r="A146" s="109"/>
      <c r="B146" s="319"/>
      <c r="C146" s="319"/>
      <c r="D146" s="319"/>
      <c r="E146" s="319"/>
      <c r="F146" s="320"/>
      <c r="G146" s="2" t="str">
        <f>IF(LEN(B146)=0,"",IF(256-LEN(B146)&gt;0,"残り" &amp; 256-LEN(B146) &amp; "文字",IF(256-LEN(B146)=0,"","文字数がオーバーしています")))</f>
        <v/>
      </c>
      <c r="H146" s="105"/>
      <c r="I146" s="106"/>
      <c r="J146" s="7" t="s">
        <v>94</v>
      </c>
      <c r="K146" s="105"/>
      <c r="L146" s="105"/>
      <c r="M146" s="107"/>
      <c r="N146" s="107"/>
      <c r="O146" s="107"/>
      <c r="P146" s="107"/>
      <c r="Q146" s="107"/>
      <c r="R146" s="107"/>
      <c r="S146" s="79"/>
      <c r="T146" s="107"/>
    </row>
    <row r="147" spans="1:20" ht="14.25" thickTop="1" x14ac:dyDescent="0.15">
      <c r="A147" s="96">
        <v>3</v>
      </c>
      <c r="B147" s="97" t="s">
        <v>207</v>
      </c>
      <c r="C147" s="330" t="str">
        <f>IF((MIN(I150:I154)=0),"標準項目の「あり」「なし」を選択してください","")</f>
        <v>標準項目の「あり」「なし」を選択してください</v>
      </c>
      <c r="D147" s="330"/>
      <c r="E147" s="330"/>
      <c r="F147" s="331"/>
      <c r="H147" s="79"/>
      <c r="I147" s="60"/>
      <c r="J147" s="7" t="s">
        <v>73</v>
      </c>
      <c r="K147" s="7"/>
      <c r="L147" s="79"/>
      <c r="M147" s="79"/>
      <c r="N147" s="79"/>
      <c r="O147" s="79"/>
      <c r="P147" s="79"/>
      <c r="Q147" s="79"/>
      <c r="R147" s="79"/>
      <c r="S147" s="79"/>
      <c r="T147" s="79"/>
    </row>
    <row r="148" spans="1:20" s="101" customFormat="1" ht="37.5" customHeight="1" x14ac:dyDescent="0.15">
      <c r="A148" s="98" t="s">
        <v>64</v>
      </c>
      <c r="B148" s="278" t="s">
        <v>382</v>
      </c>
      <c r="C148" s="279"/>
      <c r="D148" s="332" t="str">
        <f xml:space="preserve"> "評点（" &amp; REPT("○",COUNT(P150:P154)) &amp; REPT("●",COUNT(Q150:Q154)) &amp; "）"</f>
        <v>評点（）</v>
      </c>
      <c r="E148" s="332"/>
      <c r="F148" s="118" t="str">
        <f>IF(COUNT(R150:R154)&gt;0,"・非該当" &amp; COUNT(R150:R154),"")</f>
        <v/>
      </c>
      <c r="G148" s="84"/>
      <c r="H148" s="99"/>
      <c r="I148" s="100" t="str">
        <f>IF(MIN(I150:I154)=0,"",IF(COUNT(P150:Q154)=0,"-",IF(COUNT(P150:Q154)=COUNT(P150:P154),"A",IF(COUNT(P150:P154)=0,"C","B"))))</f>
        <v/>
      </c>
      <c r="J148" s="7" t="s">
        <v>58</v>
      </c>
      <c r="K148" s="100">
        <v>3</v>
      </c>
      <c r="L148" s="99">
        <v>17415</v>
      </c>
      <c r="M148" s="99"/>
      <c r="N148" s="99"/>
      <c r="O148" s="99"/>
      <c r="P148" s="99"/>
      <c r="Q148" s="99"/>
      <c r="R148" s="99"/>
      <c r="S148" s="79"/>
      <c r="T148" s="99"/>
    </row>
    <row r="149" spans="1:20" x14ac:dyDescent="0.15">
      <c r="A149" s="96"/>
      <c r="B149" s="117" t="s">
        <v>59</v>
      </c>
      <c r="C149" s="321" t="s">
        <v>60</v>
      </c>
      <c r="D149" s="322"/>
      <c r="E149" s="322"/>
      <c r="F149" s="323"/>
      <c r="H149" s="79"/>
      <c r="I149" s="60"/>
      <c r="J149" s="7" t="s">
        <v>61</v>
      </c>
      <c r="K149" s="7"/>
      <c r="L149" s="79"/>
      <c r="M149" s="79"/>
      <c r="N149" s="79"/>
      <c r="O149" s="79"/>
      <c r="P149" s="79"/>
      <c r="Q149" s="79"/>
      <c r="R149" s="79"/>
      <c r="S149" s="79"/>
      <c r="T149" s="79"/>
    </row>
    <row r="150" spans="1:20" ht="37.5" customHeight="1" x14ac:dyDescent="0.15">
      <c r="A150" s="96"/>
      <c r="B150" s="102"/>
      <c r="C150" s="299" t="s">
        <v>383</v>
      </c>
      <c r="D150" s="300"/>
      <c r="E150" s="324"/>
      <c r="F150" s="103"/>
      <c r="G150" s="84"/>
      <c r="H150" s="79"/>
      <c r="I150" s="60">
        <v>0</v>
      </c>
      <c r="J150" s="7" t="s">
        <v>62</v>
      </c>
      <c r="K150" s="7">
        <v>1</v>
      </c>
      <c r="L150" s="79">
        <v>59971</v>
      </c>
      <c r="M150" s="79"/>
      <c r="N150" s="79"/>
      <c r="O150" s="79"/>
      <c r="P150" s="79" t="str">
        <f>IF(I150=3,1,"")</f>
        <v/>
      </c>
      <c r="Q150" s="79" t="str">
        <f>IF(I150=2,1,"")</f>
        <v/>
      </c>
      <c r="R150" s="79" t="str">
        <f>IF(I150=1,1,"")</f>
        <v/>
      </c>
      <c r="S150" s="79"/>
      <c r="T150" s="79"/>
    </row>
    <row r="151" spans="1:20" ht="37.5" customHeight="1" x14ac:dyDescent="0.15">
      <c r="A151" s="96"/>
      <c r="B151" s="102"/>
      <c r="C151" s="299" t="s">
        <v>384</v>
      </c>
      <c r="D151" s="300"/>
      <c r="E151" s="324"/>
      <c r="F151" s="103"/>
      <c r="G151" s="84"/>
      <c r="H151" s="79"/>
      <c r="I151" s="60">
        <v>0</v>
      </c>
      <c r="J151" s="7" t="s">
        <v>62</v>
      </c>
      <c r="K151" s="7">
        <v>2</v>
      </c>
      <c r="L151" s="79">
        <v>59972</v>
      </c>
      <c r="M151" s="79"/>
      <c r="N151" s="79"/>
      <c r="O151" s="79"/>
      <c r="P151" s="79" t="str">
        <f>IF(I151=3,1,"")</f>
        <v/>
      </c>
      <c r="Q151" s="79" t="str">
        <f>IF(I151=2,1,"")</f>
        <v/>
      </c>
      <c r="R151" s="79" t="str">
        <f>IF(I151=1,1,"")</f>
        <v/>
      </c>
      <c r="S151" s="79"/>
      <c r="T151" s="79"/>
    </row>
    <row r="152" spans="1:20" ht="37.5" customHeight="1" x14ac:dyDescent="0.15">
      <c r="A152" s="96"/>
      <c r="B152" s="102"/>
      <c r="C152" s="299" t="s">
        <v>385</v>
      </c>
      <c r="D152" s="300"/>
      <c r="E152" s="324"/>
      <c r="F152" s="103"/>
      <c r="G152" s="84"/>
      <c r="H152" s="79"/>
      <c r="I152" s="60">
        <v>0</v>
      </c>
      <c r="J152" s="7" t="s">
        <v>62</v>
      </c>
      <c r="K152" s="7">
        <v>3</v>
      </c>
      <c r="L152" s="79">
        <v>59973</v>
      </c>
      <c r="M152" s="79"/>
      <c r="N152" s="79"/>
      <c r="O152" s="79"/>
      <c r="P152" s="79" t="str">
        <f>IF(I152=3,1,"")</f>
        <v/>
      </c>
      <c r="Q152" s="79" t="str">
        <f>IF(I152=2,1,"")</f>
        <v/>
      </c>
      <c r="R152" s="79" t="str">
        <f>IF(I152=1,1,"")</f>
        <v/>
      </c>
      <c r="S152" s="79"/>
      <c r="T152" s="79"/>
    </row>
    <row r="153" spans="1:20" ht="37.5" customHeight="1" x14ac:dyDescent="0.15">
      <c r="A153" s="96"/>
      <c r="B153" s="102"/>
      <c r="C153" s="299" t="s">
        <v>386</v>
      </c>
      <c r="D153" s="300"/>
      <c r="E153" s="324"/>
      <c r="F153" s="103"/>
      <c r="G153" s="84"/>
      <c r="H153" s="79"/>
      <c r="I153" s="60">
        <v>0</v>
      </c>
      <c r="J153" s="7" t="s">
        <v>62</v>
      </c>
      <c r="K153" s="7">
        <v>4</v>
      </c>
      <c r="L153" s="79">
        <v>59974</v>
      </c>
      <c r="M153" s="79"/>
      <c r="N153" s="79"/>
      <c r="O153" s="79"/>
      <c r="P153" s="79" t="str">
        <f>IF(I153=3,1,"")</f>
        <v/>
      </c>
      <c r="Q153" s="79" t="str">
        <f>IF(I153=2,1,"")</f>
        <v/>
      </c>
      <c r="R153" s="79" t="str">
        <f>IF(I153=1,1,"")</f>
        <v/>
      </c>
      <c r="S153" s="79"/>
      <c r="T153" s="79"/>
    </row>
    <row r="154" spans="1:20" ht="37.5" customHeight="1" thickBot="1" x14ac:dyDescent="0.2">
      <c r="A154" s="96"/>
      <c r="B154" s="102"/>
      <c r="C154" s="299" t="s">
        <v>387</v>
      </c>
      <c r="D154" s="300"/>
      <c r="E154" s="324"/>
      <c r="F154" s="103"/>
      <c r="G154" s="84"/>
      <c r="H154" s="79"/>
      <c r="I154" s="60">
        <v>0</v>
      </c>
      <c r="J154" s="7" t="s">
        <v>62</v>
      </c>
      <c r="K154" s="7">
        <v>5</v>
      </c>
      <c r="L154" s="79">
        <v>59975</v>
      </c>
      <c r="M154" s="79"/>
      <c r="N154" s="79"/>
      <c r="O154" s="79"/>
      <c r="P154" s="79" t="str">
        <f>IF(I154=3,1,"")</f>
        <v/>
      </c>
      <c r="Q154" s="79" t="str">
        <f>IF(I154=2,1,"")</f>
        <v/>
      </c>
      <c r="R154" s="79" t="str">
        <f>IF(I154=1,1,"")</f>
        <v/>
      </c>
      <c r="S154" s="79"/>
      <c r="T154" s="79"/>
    </row>
    <row r="155" spans="1:20" ht="20.25" customHeight="1" x14ac:dyDescent="0.15">
      <c r="A155" s="104"/>
      <c r="B155" s="325" t="s">
        <v>388</v>
      </c>
      <c r="C155" s="326"/>
      <c r="D155" s="327" t="str">
        <f>IF(AND(LEN(SBcaseB1_3)&lt;&gt;0,COUNT(R149:R154)=5),SBcheckBB_3,(IF(LEN(SBcheckBA_3)&lt;&gt;0,SBcheckBA_3, SBcheckBB_3)))</f>
        <v>評価項目3の講評を入力してください</v>
      </c>
      <c r="E155" s="327"/>
      <c r="F155" s="328"/>
      <c r="H155" s="79"/>
      <c r="I155" s="60"/>
      <c r="J155" s="7" t="s">
        <v>63</v>
      </c>
      <c r="K155" s="7"/>
      <c r="L155" s="79"/>
      <c r="M155" s="79"/>
      <c r="N155" s="79"/>
      <c r="O155" s="79"/>
      <c r="P155" s="79"/>
      <c r="Q155" s="79"/>
      <c r="R155" s="79"/>
      <c r="S155" s="79"/>
      <c r="T155" s="79"/>
    </row>
    <row r="156" spans="1:20" s="108" customFormat="1" ht="21" customHeight="1" x14ac:dyDescent="0.15">
      <c r="A156" s="115"/>
      <c r="B156" s="308"/>
      <c r="C156" s="309"/>
      <c r="D156" s="309"/>
      <c r="E156" s="309"/>
      <c r="F156" s="310"/>
      <c r="G156" s="2" t="str">
        <f>IF(LEN(B156)=0,"",IF(40-LEN(B156)&gt;0,"残り" &amp; 40-LEN(B156) &amp; "文字",IF(40-LEN(B156)=0,"","文字数がオーバーしています")))</f>
        <v/>
      </c>
      <c r="H156" s="105"/>
      <c r="I156" s="106"/>
      <c r="J156" s="7" t="s">
        <v>89</v>
      </c>
      <c r="K156" s="105"/>
      <c r="L156" s="105"/>
      <c r="M156" s="107"/>
      <c r="N156" s="107"/>
      <c r="O156" s="107"/>
      <c r="P156" s="107"/>
      <c r="Q156" s="107"/>
      <c r="R156" s="107"/>
      <c r="S156" s="79"/>
      <c r="T156" s="107"/>
    </row>
    <row r="157" spans="1:20" s="108" customFormat="1" ht="65.099999999999994" customHeight="1" x14ac:dyDescent="0.15">
      <c r="A157" s="116"/>
      <c r="B157" s="311"/>
      <c r="C157" s="312"/>
      <c r="D157" s="312"/>
      <c r="E157" s="312"/>
      <c r="F157" s="313"/>
      <c r="G157" s="2" t="str">
        <f>IF(LEN(B157)=0,"",IF(256-LEN(B157)&gt;0,"残り" &amp; 256-LEN(B157) &amp; "文字",IF(256-LEN(B157)=0,"","文字数がオーバーしています")))</f>
        <v/>
      </c>
      <c r="H157" s="105"/>
      <c r="I157" s="106"/>
      <c r="J157" s="7" t="s">
        <v>92</v>
      </c>
      <c r="K157" s="105"/>
      <c r="L157" s="105"/>
      <c r="M157" s="107"/>
      <c r="N157" s="107"/>
      <c r="O157" s="107"/>
      <c r="P157" s="107"/>
      <c r="Q157" s="107"/>
      <c r="R157" s="107"/>
      <c r="S157" s="79"/>
      <c r="T157" s="107"/>
    </row>
    <row r="158" spans="1:20" s="108" customFormat="1" ht="21" customHeight="1" x14ac:dyDescent="0.15">
      <c r="A158" s="116"/>
      <c r="B158" s="314"/>
      <c r="C158" s="315"/>
      <c r="D158" s="315"/>
      <c r="E158" s="315"/>
      <c r="F158" s="316"/>
      <c r="G158" s="2" t="str">
        <f>IF(LEN(B158)=0,"",IF(40-LEN(B158)&gt;0,"残り" &amp; 40-LEN(B158) &amp; "文字",IF(40-LEN(B158)=0,"","文字数がオーバーしています")))</f>
        <v/>
      </c>
      <c r="H158" s="105"/>
      <c r="I158" s="106"/>
      <c r="J158" s="7" t="s">
        <v>90</v>
      </c>
      <c r="K158" s="105"/>
      <c r="L158" s="105"/>
      <c r="M158" s="107"/>
      <c r="N158" s="107"/>
      <c r="O158" s="107"/>
      <c r="P158" s="107"/>
      <c r="Q158" s="107"/>
      <c r="R158" s="107"/>
      <c r="S158" s="79"/>
      <c r="T158" s="107"/>
    </row>
    <row r="159" spans="1:20" s="108" customFormat="1" ht="65.099999999999994" customHeight="1" x14ac:dyDescent="0.15">
      <c r="A159" s="116"/>
      <c r="B159" s="317"/>
      <c r="C159" s="317"/>
      <c r="D159" s="317"/>
      <c r="E159" s="317"/>
      <c r="F159" s="318"/>
      <c r="G159" s="2" t="str">
        <f>IF(LEN(B159)=0,"",IF(256-LEN(B159)&gt;0,"残り" &amp; 256-LEN(B159) &amp; "文字",IF(256-LEN(B159)=0,"","文字数がオーバーしています")))</f>
        <v/>
      </c>
      <c r="H159" s="105"/>
      <c r="I159" s="106"/>
      <c r="J159" s="7" t="s">
        <v>93</v>
      </c>
      <c r="K159" s="105"/>
      <c r="L159" s="105"/>
      <c r="M159" s="107"/>
      <c r="N159" s="107"/>
      <c r="O159" s="107"/>
      <c r="P159" s="107"/>
      <c r="Q159" s="107"/>
      <c r="R159" s="107"/>
      <c r="S159" s="79"/>
      <c r="T159" s="107"/>
    </row>
    <row r="160" spans="1:20" s="108" customFormat="1" ht="21" customHeight="1" x14ac:dyDescent="0.15">
      <c r="A160" s="116"/>
      <c r="B160" s="314"/>
      <c r="C160" s="315"/>
      <c r="D160" s="315"/>
      <c r="E160" s="315"/>
      <c r="F160" s="316"/>
      <c r="G160" s="2" t="str">
        <f>IF(LEN(B160)=0,"",IF(40-LEN(B160)&gt;0,"残り" &amp; 40-LEN(B160) &amp; "文字",IF(40-LEN(B160)=0,"","文字数がオーバーしています")))</f>
        <v/>
      </c>
      <c r="H160" s="105"/>
      <c r="I160" s="106"/>
      <c r="J160" s="7" t="s">
        <v>91</v>
      </c>
      <c r="K160" s="105"/>
      <c r="L160" s="105"/>
      <c r="M160" s="107"/>
      <c r="N160" s="107"/>
      <c r="O160" s="107"/>
      <c r="P160" s="107"/>
      <c r="Q160" s="107"/>
      <c r="R160" s="107"/>
      <c r="S160" s="79"/>
      <c r="T160" s="107"/>
    </row>
    <row r="161" spans="1:20" s="108" customFormat="1" ht="65.099999999999994" customHeight="1" thickBot="1" x14ac:dyDescent="0.2">
      <c r="A161" s="109"/>
      <c r="B161" s="319"/>
      <c r="C161" s="319"/>
      <c r="D161" s="319"/>
      <c r="E161" s="319"/>
      <c r="F161" s="320"/>
      <c r="G161" s="2" t="str">
        <f>IF(LEN(B161)=0,"",IF(256-LEN(B161)&gt;0,"残り" &amp; 256-LEN(B161) &amp; "文字",IF(256-LEN(B161)=0,"","文字数がオーバーしています")))</f>
        <v/>
      </c>
      <c r="H161" s="105"/>
      <c r="I161" s="106"/>
      <c r="J161" s="7" t="s">
        <v>94</v>
      </c>
      <c r="K161" s="105"/>
      <c r="L161" s="105"/>
      <c r="M161" s="107"/>
      <c r="N161" s="107"/>
      <c r="O161" s="107"/>
      <c r="P161" s="107"/>
      <c r="Q161" s="107"/>
      <c r="R161" s="107"/>
      <c r="S161" s="79"/>
      <c r="T161" s="107"/>
    </row>
    <row r="162" spans="1:20" ht="14.25" thickTop="1" x14ac:dyDescent="0.15">
      <c r="A162" s="96">
        <v>4</v>
      </c>
      <c r="B162" s="97" t="s">
        <v>290</v>
      </c>
      <c r="C162" s="330" t="str">
        <f>IF((MIN(I165:I167)=0),"標準項目の「あり」「なし」を選択してください","")</f>
        <v>標準項目の「あり」「なし」を選択してください</v>
      </c>
      <c r="D162" s="330"/>
      <c r="E162" s="330"/>
      <c r="F162" s="331"/>
      <c r="H162" s="79"/>
      <c r="I162" s="60"/>
      <c r="J162" s="7" t="s">
        <v>73</v>
      </c>
      <c r="K162" s="7"/>
      <c r="L162" s="79"/>
      <c r="M162" s="79"/>
      <c r="N162" s="79"/>
      <c r="O162" s="79"/>
      <c r="P162" s="79"/>
      <c r="Q162" s="79"/>
      <c r="R162" s="79"/>
      <c r="S162" s="79"/>
      <c r="T162" s="79"/>
    </row>
    <row r="163" spans="1:20" s="101" customFormat="1" ht="37.5" customHeight="1" x14ac:dyDescent="0.15">
      <c r="A163" s="98" t="s">
        <v>64</v>
      </c>
      <c r="B163" s="278" t="s">
        <v>389</v>
      </c>
      <c r="C163" s="279"/>
      <c r="D163" s="332" t="str">
        <f xml:space="preserve"> "評点（" &amp; REPT("○",COUNT(P165:P167)) &amp; REPT("●",COUNT(Q165:Q167)) &amp; "）"</f>
        <v>評点（）</v>
      </c>
      <c r="E163" s="332"/>
      <c r="F163" s="118" t="str">
        <f>IF(COUNT(R165:R167)&gt;0,"・非該当" &amp; COUNT(R165:R167),"")</f>
        <v/>
      </c>
      <c r="G163" s="84"/>
      <c r="H163" s="99"/>
      <c r="I163" s="100" t="str">
        <f>IF(MIN(I165:I167)=0,"",IF(COUNT(P165:Q167)=0,"-",IF(COUNT(P165:Q167)=COUNT(P165:P167),"A",IF(COUNT(P165:P167)=0,"C","B"))))</f>
        <v/>
      </c>
      <c r="J163" s="7" t="s">
        <v>58</v>
      </c>
      <c r="K163" s="100">
        <v>4</v>
      </c>
      <c r="L163" s="99">
        <v>17416</v>
      </c>
      <c r="M163" s="99"/>
      <c r="N163" s="99"/>
      <c r="O163" s="99"/>
      <c r="P163" s="99"/>
      <c r="Q163" s="99"/>
      <c r="R163" s="99"/>
      <c r="S163" s="79"/>
      <c r="T163" s="99"/>
    </row>
    <row r="164" spans="1:20" x14ac:dyDescent="0.15">
      <c r="A164" s="96"/>
      <c r="B164" s="117" t="s">
        <v>59</v>
      </c>
      <c r="C164" s="321" t="s">
        <v>60</v>
      </c>
      <c r="D164" s="322"/>
      <c r="E164" s="322"/>
      <c r="F164" s="323"/>
      <c r="H164" s="79"/>
      <c r="I164" s="60"/>
      <c r="J164" s="7" t="s">
        <v>61</v>
      </c>
      <c r="K164" s="7"/>
      <c r="L164" s="79"/>
      <c r="M164" s="79"/>
      <c r="N164" s="79"/>
      <c r="O164" s="79"/>
      <c r="P164" s="79"/>
      <c r="Q164" s="79"/>
      <c r="R164" s="79"/>
      <c r="S164" s="79"/>
      <c r="T164" s="79"/>
    </row>
    <row r="165" spans="1:20" ht="37.5" customHeight="1" x14ac:dyDescent="0.15">
      <c r="A165" s="96"/>
      <c r="B165" s="102"/>
      <c r="C165" s="299" t="s">
        <v>390</v>
      </c>
      <c r="D165" s="300"/>
      <c r="E165" s="324"/>
      <c r="F165" s="103"/>
      <c r="G165" s="84"/>
      <c r="H165" s="79"/>
      <c r="I165" s="60">
        <v>0</v>
      </c>
      <c r="J165" s="7" t="s">
        <v>62</v>
      </c>
      <c r="K165" s="7">
        <v>1</v>
      </c>
      <c r="L165" s="79">
        <v>59976</v>
      </c>
      <c r="M165" s="79"/>
      <c r="N165" s="79"/>
      <c r="O165" s="79"/>
      <c r="P165" s="79" t="str">
        <f>IF(I165=3,1,"")</f>
        <v/>
      </c>
      <c r="Q165" s="79" t="str">
        <f>IF(I165=2,1,"")</f>
        <v/>
      </c>
      <c r="R165" s="79" t="str">
        <f>IF(I165=1,1,"")</f>
        <v/>
      </c>
      <c r="S165" s="79"/>
      <c r="T165" s="79"/>
    </row>
    <row r="166" spans="1:20" ht="37.5" customHeight="1" x14ac:dyDescent="0.15">
      <c r="A166" s="96"/>
      <c r="B166" s="102"/>
      <c r="C166" s="299" t="s">
        <v>391</v>
      </c>
      <c r="D166" s="300"/>
      <c r="E166" s="324"/>
      <c r="F166" s="103"/>
      <c r="G166" s="84"/>
      <c r="H166" s="79"/>
      <c r="I166" s="60">
        <v>0</v>
      </c>
      <c r="J166" s="7" t="s">
        <v>62</v>
      </c>
      <c r="K166" s="7">
        <v>2</v>
      </c>
      <c r="L166" s="79">
        <v>59977</v>
      </c>
      <c r="M166" s="79"/>
      <c r="N166" s="79"/>
      <c r="O166" s="79"/>
      <c r="P166" s="79" t="str">
        <f>IF(I166=3,1,"")</f>
        <v/>
      </c>
      <c r="Q166" s="79" t="str">
        <f>IF(I166=2,1,"")</f>
        <v/>
      </c>
      <c r="R166" s="79" t="str">
        <f>IF(I166=1,1,"")</f>
        <v/>
      </c>
      <c r="S166" s="79"/>
      <c r="T166" s="79"/>
    </row>
    <row r="167" spans="1:20" ht="37.5" customHeight="1" thickBot="1" x14ac:dyDescent="0.2">
      <c r="A167" s="96"/>
      <c r="B167" s="102"/>
      <c r="C167" s="299" t="s">
        <v>392</v>
      </c>
      <c r="D167" s="300"/>
      <c r="E167" s="324"/>
      <c r="F167" s="103"/>
      <c r="G167" s="84"/>
      <c r="H167" s="79"/>
      <c r="I167" s="60">
        <v>0</v>
      </c>
      <c r="J167" s="7" t="s">
        <v>62</v>
      </c>
      <c r="K167" s="7">
        <v>3</v>
      </c>
      <c r="L167" s="79">
        <v>59978</v>
      </c>
      <c r="M167" s="79"/>
      <c r="N167" s="79"/>
      <c r="O167" s="79"/>
      <c r="P167" s="79" t="str">
        <f>IF(I167=3,1,"")</f>
        <v/>
      </c>
      <c r="Q167" s="79" t="str">
        <f>IF(I167=2,1,"")</f>
        <v/>
      </c>
      <c r="R167" s="79" t="str">
        <f>IF(I167=1,1,"")</f>
        <v/>
      </c>
      <c r="S167" s="79"/>
      <c r="T167" s="79"/>
    </row>
    <row r="168" spans="1:20" ht="20.25" customHeight="1" x14ac:dyDescent="0.15">
      <c r="A168" s="104"/>
      <c r="B168" s="325" t="s">
        <v>393</v>
      </c>
      <c r="C168" s="326"/>
      <c r="D168" s="327" t="str">
        <f>IF(AND(LEN(SBcaseB1_4)&lt;&gt;0,COUNT(R164:R167)=3),SBcheckBB_4,(IF(LEN(SBcheckBA_4)&lt;&gt;0,SBcheckBA_4, SBcheckBB_4)))</f>
        <v>評価項目4の講評を入力してください</v>
      </c>
      <c r="E168" s="327"/>
      <c r="F168" s="328"/>
      <c r="H168" s="79"/>
      <c r="I168" s="60"/>
      <c r="J168" s="7" t="s">
        <v>63</v>
      </c>
      <c r="K168" s="7"/>
      <c r="L168" s="79"/>
      <c r="M168" s="79"/>
      <c r="N168" s="79"/>
      <c r="O168" s="79"/>
      <c r="P168" s="79"/>
      <c r="Q168" s="79"/>
      <c r="R168" s="79"/>
      <c r="S168" s="79"/>
      <c r="T168" s="79"/>
    </row>
    <row r="169" spans="1:20" s="108" customFormat="1" ht="21" customHeight="1" x14ac:dyDescent="0.15">
      <c r="A169" s="115"/>
      <c r="B169" s="308"/>
      <c r="C169" s="309"/>
      <c r="D169" s="309"/>
      <c r="E169" s="309"/>
      <c r="F169" s="310"/>
      <c r="G169" s="2" t="str">
        <f>IF(LEN(B169)=0,"",IF(40-LEN(B169)&gt;0,"残り" &amp; 40-LEN(B169) &amp; "文字",IF(40-LEN(B169)=0,"","文字数がオーバーしています")))</f>
        <v/>
      </c>
      <c r="H169" s="105"/>
      <c r="I169" s="106"/>
      <c r="J169" s="7" t="s">
        <v>89</v>
      </c>
      <c r="K169" s="105"/>
      <c r="L169" s="105"/>
      <c r="M169" s="107"/>
      <c r="N169" s="107"/>
      <c r="O169" s="107"/>
      <c r="P169" s="107"/>
      <c r="Q169" s="107"/>
      <c r="R169" s="107"/>
      <c r="S169" s="79"/>
      <c r="T169" s="107"/>
    </row>
    <row r="170" spans="1:20" s="108" customFormat="1" ht="65.099999999999994" customHeight="1" x14ac:dyDescent="0.15">
      <c r="A170" s="116"/>
      <c r="B170" s="311"/>
      <c r="C170" s="312"/>
      <c r="D170" s="312"/>
      <c r="E170" s="312"/>
      <c r="F170" s="313"/>
      <c r="G170" s="2" t="str">
        <f>IF(LEN(B170)=0,"",IF(256-LEN(B170)&gt;0,"残り" &amp; 256-LEN(B170) &amp; "文字",IF(256-LEN(B170)=0,"","文字数がオーバーしています")))</f>
        <v/>
      </c>
      <c r="H170" s="105"/>
      <c r="I170" s="106"/>
      <c r="J170" s="7" t="s">
        <v>92</v>
      </c>
      <c r="K170" s="105"/>
      <c r="L170" s="105"/>
      <c r="M170" s="107"/>
      <c r="N170" s="107"/>
      <c r="O170" s="107"/>
      <c r="P170" s="107"/>
      <c r="Q170" s="107"/>
      <c r="R170" s="107"/>
      <c r="S170" s="79"/>
      <c r="T170" s="107"/>
    </row>
    <row r="171" spans="1:20" s="108" customFormat="1" ht="21" customHeight="1" x14ac:dyDescent="0.15">
      <c r="A171" s="116"/>
      <c r="B171" s="314"/>
      <c r="C171" s="315"/>
      <c r="D171" s="315"/>
      <c r="E171" s="315"/>
      <c r="F171" s="316"/>
      <c r="G171" s="2" t="str">
        <f>IF(LEN(B171)=0,"",IF(40-LEN(B171)&gt;0,"残り" &amp; 40-LEN(B171) &amp; "文字",IF(40-LEN(B171)=0,"","文字数がオーバーしています")))</f>
        <v/>
      </c>
      <c r="H171" s="105"/>
      <c r="I171" s="106"/>
      <c r="J171" s="7" t="s">
        <v>90</v>
      </c>
      <c r="K171" s="105"/>
      <c r="L171" s="105"/>
      <c r="M171" s="107"/>
      <c r="N171" s="107"/>
      <c r="O171" s="107"/>
      <c r="P171" s="107"/>
      <c r="Q171" s="107"/>
      <c r="R171" s="107"/>
      <c r="S171" s="79"/>
      <c r="T171" s="107"/>
    </row>
    <row r="172" spans="1:20" s="108" customFormat="1" ht="65.099999999999994" customHeight="1" x14ac:dyDescent="0.15">
      <c r="A172" s="116"/>
      <c r="B172" s="317"/>
      <c r="C172" s="317"/>
      <c r="D172" s="317"/>
      <c r="E172" s="317"/>
      <c r="F172" s="318"/>
      <c r="G172" s="2" t="str">
        <f>IF(LEN(B172)=0,"",IF(256-LEN(B172)&gt;0,"残り" &amp; 256-LEN(B172) &amp; "文字",IF(256-LEN(B172)=0,"","文字数がオーバーしています")))</f>
        <v/>
      </c>
      <c r="H172" s="105"/>
      <c r="I172" s="106"/>
      <c r="J172" s="7" t="s">
        <v>93</v>
      </c>
      <c r="K172" s="105"/>
      <c r="L172" s="105"/>
      <c r="M172" s="107"/>
      <c r="N172" s="107"/>
      <c r="O172" s="107"/>
      <c r="P172" s="107"/>
      <c r="Q172" s="107"/>
      <c r="R172" s="107"/>
      <c r="S172" s="79"/>
      <c r="T172" s="107"/>
    </row>
    <row r="173" spans="1:20" s="108" customFormat="1" ht="21" customHeight="1" x14ac:dyDescent="0.15">
      <c r="A173" s="116"/>
      <c r="B173" s="314"/>
      <c r="C173" s="315"/>
      <c r="D173" s="315"/>
      <c r="E173" s="315"/>
      <c r="F173" s="316"/>
      <c r="G173" s="2" t="str">
        <f>IF(LEN(B173)=0,"",IF(40-LEN(B173)&gt;0,"残り" &amp; 40-LEN(B173) &amp; "文字",IF(40-LEN(B173)=0,"","文字数がオーバーしています")))</f>
        <v/>
      </c>
      <c r="H173" s="105"/>
      <c r="I173" s="106"/>
      <c r="J173" s="7" t="s">
        <v>91</v>
      </c>
      <c r="K173" s="105"/>
      <c r="L173" s="105"/>
      <c r="M173" s="107"/>
      <c r="N173" s="107"/>
      <c r="O173" s="107"/>
      <c r="P173" s="107"/>
      <c r="Q173" s="107"/>
      <c r="R173" s="107"/>
      <c r="S173" s="79"/>
      <c r="T173" s="107"/>
    </row>
    <row r="174" spans="1:20" s="108" customFormat="1" ht="65.099999999999994" customHeight="1" thickBot="1" x14ac:dyDescent="0.2">
      <c r="A174" s="109"/>
      <c r="B174" s="319"/>
      <c r="C174" s="319"/>
      <c r="D174" s="319"/>
      <c r="E174" s="319"/>
      <c r="F174" s="320"/>
      <c r="G174" s="2" t="str">
        <f>IF(LEN(B174)=0,"",IF(256-LEN(B174)&gt;0,"残り" &amp; 256-LEN(B174) &amp; "文字",IF(256-LEN(B174)=0,"","文字数がオーバーしています")))</f>
        <v/>
      </c>
      <c r="H174" s="105"/>
      <c r="I174" s="106"/>
      <c r="J174" s="7" t="s">
        <v>94</v>
      </c>
      <c r="K174" s="105"/>
      <c r="L174" s="105"/>
      <c r="M174" s="107"/>
      <c r="N174" s="107"/>
      <c r="O174" s="107"/>
      <c r="P174" s="107"/>
      <c r="Q174" s="107"/>
      <c r="R174" s="107"/>
      <c r="S174" s="79"/>
      <c r="T174" s="107"/>
    </row>
    <row r="175" spans="1:20" ht="14.25" thickTop="1" x14ac:dyDescent="0.15">
      <c r="A175" s="96">
        <v>5</v>
      </c>
      <c r="B175" s="97" t="s">
        <v>395</v>
      </c>
      <c r="C175" s="330" t="str">
        <f>IF((MIN(I178:I179)=0),"標準項目の「あり」「なし」を選択してください","")</f>
        <v>標準項目の「あり」「なし」を選択してください</v>
      </c>
      <c r="D175" s="330"/>
      <c r="E175" s="330"/>
      <c r="F175" s="331"/>
      <c r="H175" s="79"/>
      <c r="I175" s="60"/>
      <c r="J175" s="7" t="s">
        <v>73</v>
      </c>
      <c r="K175" s="7"/>
      <c r="L175" s="79"/>
      <c r="M175" s="79"/>
      <c r="N175" s="79"/>
      <c r="O175" s="79"/>
      <c r="P175" s="79"/>
      <c r="Q175" s="79"/>
      <c r="R175" s="79"/>
      <c r="S175" s="79"/>
      <c r="T175" s="79"/>
    </row>
    <row r="176" spans="1:20" s="101" customFormat="1" ht="37.5" customHeight="1" x14ac:dyDescent="0.15">
      <c r="A176" s="98" t="s">
        <v>64</v>
      </c>
      <c r="B176" s="278" t="s">
        <v>394</v>
      </c>
      <c r="C176" s="279"/>
      <c r="D176" s="332" t="str">
        <f xml:space="preserve"> "評点（" &amp; REPT("○",COUNT(P178:P179)) &amp; REPT("●",COUNT(Q178:Q179)) &amp; "）"</f>
        <v>評点（）</v>
      </c>
      <c r="E176" s="332"/>
      <c r="F176" s="118" t="str">
        <f>IF(COUNT(R178:R179)&gt;0,"・非該当" &amp; COUNT(R178:R179),"")</f>
        <v/>
      </c>
      <c r="G176" s="84"/>
      <c r="H176" s="99"/>
      <c r="I176" s="100" t="str">
        <f>IF(MIN(I178:I179)=0,"",IF(COUNT(P178:Q179)=0,"-",IF(COUNT(P178:Q179)=COUNT(P178:P179),"A",IF(COUNT(P178:P179)=0,"C","B"))))</f>
        <v/>
      </c>
      <c r="J176" s="7" t="s">
        <v>58</v>
      </c>
      <c r="K176" s="100">
        <v>5</v>
      </c>
      <c r="L176" s="99">
        <v>17417</v>
      </c>
      <c r="M176" s="99"/>
      <c r="N176" s="99"/>
      <c r="O176" s="99"/>
      <c r="P176" s="99"/>
      <c r="Q176" s="99"/>
      <c r="R176" s="99"/>
      <c r="S176" s="79"/>
      <c r="T176" s="99"/>
    </row>
    <row r="177" spans="1:20" x14ac:dyDescent="0.15">
      <c r="A177" s="96"/>
      <c r="B177" s="117" t="s">
        <v>59</v>
      </c>
      <c r="C177" s="321" t="s">
        <v>60</v>
      </c>
      <c r="D177" s="322"/>
      <c r="E177" s="322"/>
      <c r="F177" s="323"/>
      <c r="H177" s="79"/>
      <c r="I177" s="60"/>
      <c r="J177" s="7" t="s">
        <v>61</v>
      </c>
      <c r="K177" s="7"/>
      <c r="L177" s="79"/>
      <c r="M177" s="79"/>
      <c r="N177" s="79"/>
      <c r="O177" s="79"/>
      <c r="P177" s="79"/>
      <c r="Q177" s="79"/>
      <c r="R177" s="79"/>
      <c r="S177" s="79"/>
      <c r="T177" s="79"/>
    </row>
    <row r="178" spans="1:20" ht="37.5" customHeight="1" x14ac:dyDescent="0.15">
      <c r="A178" s="96"/>
      <c r="B178" s="102"/>
      <c r="C178" s="299" t="s">
        <v>396</v>
      </c>
      <c r="D178" s="300"/>
      <c r="E178" s="324"/>
      <c r="F178" s="103"/>
      <c r="G178" s="84"/>
      <c r="H178" s="79"/>
      <c r="I178" s="60">
        <v>0</v>
      </c>
      <c r="J178" s="7" t="s">
        <v>62</v>
      </c>
      <c r="K178" s="7">
        <v>1</v>
      </c>
      <c r="L178" s="79">
        <v>59979</v>
      </c>
      <c r="M178" s="79"/>
      <c r="N178" s="79"/>
      <c r="O178" s="79"/>
      <c r="P178" s="79" t="str">
        <f>IF(I178=3,1,"")</f>
        <v/>
      </c>
      <c r="Q178" s="79" t="str">
        <f>IF(I178=2,1,"")</f>
        <v/>
      </c>
      <c r="R178" s="79" t="str">
        <f>IF(I178=1,1,"")</f>
        <v/>
      </c>
      <c r="S178" s="79"/>
      <c r="T178" s="79"/>
    </row>
    <row r="179" spans="1:20" ht="37.5" customHeight="1" thickBot="1" x14ac:dyDescent="0.2">
      <c r="A179" s="96"/>
      <c r="B179" s="102"/>
      <c r="C179" s="299" t="s">
        <v>397</v>
      </c>
      <c r="D179" s="300"/>
      <c r="E179" s="324"/>
      <c r="F179" s="103"/>
      <c r="G179" s="84"/>
      <c r="H179" s="79"/>
      <c r="I179" s="60">
        <v>0</v>
      </c>
      <c r="J179" s="7" t="s">
        <v>62</v>
      </c>
      <c r="K179" s="7">
        <v>2</v>
      </c>
      <c r="L179" s="79">
        <v>59980</v>
      </c>
      <c r="M179" s="79"/>
      <c r="N179" s="79"/>
      <c r="O179" s="79"/>
      <c r="P179" s="79" t="str">
        <f>IF(I179=3,1,"")</f>
        <v/>
      </c>
      <c r="Q179" s="79" t="str">
        <f>IF(I179=2,1,"")</f>
        <v/>
      </c>
      <c r="R179" s="79" t="str">
        <f>IF(I179=1,1,"")</f>
        <v/>
      </c>
      <c r="S179" s="79"/>
      <c r="T179" s="79"/>
    </row>
    <row r="180" spans="1:20" ht="20.25" customHeight="1" x14ac:dyDescent="0.15">
      <c r="A180" s="104"/>
      <c r="B180" s="325" t="s">
        <v>398</v>
      </c>
      <c r="C180" s="326"/>
      <c r="D180" s="327" t="str">
        <f>IF(AND(LEN(SBcaseB1_5)&lt;&gt;0,COUNT(R177:R179)=2),SBcheckBB_5,(IF(LEN(SBcheckBA_5)&lt;&gt;0,SBcheckBA_5, SBcheckBB_5)))</f>
        <v>評価項目5の講評を入力してください</v>
      </c>
      <c r="E180" s="327"/>
      <c r="F180" s="328"/>
      <c r="H180" s="79"/>
      <c r="I180" s="60"/>
      <c r="J180" s="7" t="s">
        <v>63</v>
      </c>
      <c r="K180" s="7"/>
      <c r="L180" s="79"/>
      <c r="M180" s="79"/>
      <c r="N180" s="79"/>
      <c r="O180" s="79"/>
      <c r="P180" s="79"/>
      <c r="Q180" s="79"/>
      <c r="R180" s="79"/>
      <c r="S180" s="79"/>
      <c r="T180" s="79"/>
    </row>
    <row r="181" spans="1:20" s="108" customFormat="1" ht="21" customHeight="1" x14ac:dyDescent="0.15">
      <c r="A181" s="115"/>
      <c r="B181" s="308"/>
      <c r="C181" s="309"/>
      <c r="D181" s="309"/>
      <c r="E181" s="309"/>
      <c r="F181" s="310"/>
      <c r="G181" s="2" t="str">
        <f>IF(LEN(B181)=0,"",IF(40-LEN(B181)&gt;0,"残り" &amp; 40-LEN(B181) &amp; "文字",IF(40-LEN(B181)=0,"","文字数がオーバーしています")))</f>
        <v/>
      </c>
      <c r="H181" s="105"/>
      <c r="I181" s="106"/>
      <c r="J181" s="7" t="s">
        <v>89</v>
      </c>
      <c r="K181" s="105"/>
      <c r="L181" s="105"/>
      <c r="M181" s="107"/>
      <c r="N181" s="107"/>
      <c r="O181" s="107"/>
      <c r="P181" s="107"/>
      <c r="Q181" s="107"/>
      <c r="R181" s="107"/>
      <c r="S181" s="79"/>
      <c r="T181" s="107"/>
    </row>
    <row r="182" spans="1:20" s="108" customFormat="1" ht="65.099999999999994" customHeight="1" x14ac:dyDescent="0.15">
      <c r="A182" s="116"/>
      <c r="B182" s="311"/>
      <c r="C182" s="312"/>
      <c r="D182" s="312"/>
      <c r="E182" s="312"/>
      <c r="F182" s="313"/>
      <c r="G182" s="2" t="str">
        <f>IF(LEN(B182)=0,"",IF(256-LEN(B182)&gt;0,"残り" &amp; 256-LEN(B182) &amp; "文字",IF(256-LEN(B182)=0,"","文字数がオーバーしています")))</f>
        <v/>
      </c>
      <c r="H182" s="105"/>
      <c r="I182" s="106"/>
      <c r="J182" s="7" t="s">
        <v>92</v>
      </c>
      <c r="K182" s="105"/>
      <c r="L182" s="105"/>
      <c r="M182" s="107"/>
      <c r="N182" s="107"/>
      <c r="O182" s="107"/>
      <c r="P182" s="107"/>
      <c r="Q182" s="107"/>
      <c r="R182" s="107"/>
      <c r="S182" s="79"/>
      <c r="T182" s="107"/>
    </row>
    <row r="183" spans="1:20" s="108" customFormat="1" ht="21" customHeight="1" x14ac:dyDescent="0.15">
      <c r="A183" s="116"/>
      <c r="B183" s="314"/>
      <c r="C183" s="315"/>
      <c r="D183" s="315"/>
      <c r="E183" s="315"/>
      <c r="F183" s="316"/>
      <c r="G183" s="2" t="str">
        <f>IF(LEN(B183)=0,"",IF(40-LEN(B183)&gt;0,"残り" &amp; 40-LEN(B183) &amp; "文字",IF(40-LEN(B183)=0,"","文字数がオーバーしています")))</f>
        <v/>
      </c>
      <c r="H183" s="105"/>
      <c r="I183" s="106"/>
      <c r="J183" s="7" t="s">
        <v>90</v>
      </c>
      <c r="K183" s="105"/>
      <c r="L183" s="105"/>
      <c r="M183" s="107"/>
      <c r="N183" s="107"/>
      <c r="O183" s="107"/>
      <c r="P183" s="107"/>
      <c r="Q183" s="107"/>
      <c r="R183" s="107"/>
      <c r="S183" s="79"/>
      <c r="T183" s="107"/>
    </row>
    <row r="184" spans="1:20" s="108" customFormat="1" ht="65.099999999999994" customHeight="1" x14ac:dyDescent="0.15">
      <c r="A184" s="116"/>
      <c r="B184" s="317"/>
      <c r="C184" s="317"/>
      <c r="D184" s="317"/>
      <c r="E184" s="317"/>
      <c r="F184" s="318"/>
      <c r="G184" s="2" t="str">
        <f>IF(LEN(B184)=0,"",IF(256-LEN(B184)&gt;0,"残り" &amp; 256-LEN(B184) &amp; "文字",IF(256-LEN(B184)=0,"","文字数がオーバーしています")))</f>
        <v/>
      </c>
      <c r="H184" s="105"/>
      <c r="I184" s="106"/>
      <c r="J184" s="7" t="s">
        <v>93</v>
      </c>
      <c r="K184" s="105"/>
      <c r="L184" s="105"/>
      <c r="M184" s="107"/>
      <c r="N184" s="107"/>
      <c r="O184" s="107"/>
      <c r="P184" s="107"/>
      <c r="Q184" s="107"/>
      <c r="R184" s="107"/>
      <c r="S184" s="79"/>
      <c r="T184" s="107"/>
    </row>
    <row r="185" spans="1:20" s="108" customFormat="1" ht="21" customHeight="1" x14ac:dyDescent="0.15">
      <c r="A185" s="116"/>
      <c r="B185" s="314"/>
      <c r="C185" s="315"/>
      <c r="D185" s="315"/>
      <c r="E185" s="315"/>
      <c r="F185" s="316"/>
      <c r="G185" s="2" t="str">
        <f>IF(LEN(B185)=0,"",IF(40-LEN(B185)&gt;0,"残り" &amp; 40-LEN(B185) &amp; "文字",IF(40-LEN(B185)=0,"","文字数がオーバーしています")))</f>
        <v/>
      </c>
      <c r="H185" s="105"/>
      <c r="I185" s="106"/>
      <c r="J185" s="7" t="s">
        <v>91</v>
      </c>
      <c r="K185" s="105"/>
      <c r="L185" s="105"/>
      <c r="M185" s="107"/>
      <c r="N185" s="107"/>
      <c r="O185" s="107"/>
      <c r="P185" s="107"/>
      <c r="Q185" s="107"/>
      <c r="R185" s="107"/>
      <c r="S185" s="79"/>
      <c r="T185" s="107"/>
    </row>
    <row r="186" spans="1:20" s="108" customFormat="1" ht="65.099999999999994" customHeight="1" thickBot="1" x14ac:dyDescent="0.2">
      <c r="A186" s="109"/>
      <c r="B186" s="319"/>
      <c r="C186" s="319"/>
      <c r="D186" s="319"/>
      <c r="E186" s="319"/>
      <c r="F186" s="320"/>
      <c r="G186" s="2" t="str">
        <f>IF(LEN(B186)=0,"",IF(256-LEN(B186)&gt;0,"残り" &amp; 256-LEN(B186) &amp; "文字",IF(256-LEN(B186)=0,"","文字数がオーバーしています")))</f>
        <v/>
      </c>
      <c r="H186" s="105"/>
      <c r="I186" s="106"/>
      <c r="J186" s="7" t="s">
        <v>94</v>
      </c>
      <c r="K186" s="105"/>
      <c r="L186" s="105"/>
      <c r="M186" s="107"/>
      <c r="N186" s="107"/>
      <c r="O186" s="107"/>
      <c r="P186" s="107"/>
      <c r="Q186" s="107"/>
      <c r="R186" s="107"/>
      <c r="S186" s="79"/>
      <c r="T186" s="107"/>
    </row>
    <row r="187" spans="1:20" ht="14.25" thickTop="1" x14ac:dyDescent="0.15">
      <c r="J187" s="28"/>
    </row>
    <row r="188" spans="1:20" x14ac:dyDescent="0.15">
      <c r="J188" s="28"/>
    </row>
    <row r="189" spans="1:20" x14ac:dyDescent="0.15">
      <c r="J189" s="28"/>
    </row>
    <row r="190" spans="1:20" x14ac:dyDescent="0.15">
      <c r="J190" s="28"/>
    </row>
    <row r="191" spans="1:20" x14ac:dyDescent="0.15">
      <c r="J191" s="28"/>
    </row>
    <row r="192" spans="1:20" x14ac:dyDescent="0.15">
      <c r="J192" s="28"/>
    </row>
    <row r="193" spans="10:10" x14ac:dyDescent="0.15">
      <c r="J193" s="28"/>
    </row>
    <row r="194" spans="10:10" x14ac:dyDescent="0.15">
      <c r="J194" s="28"/>
    </row>
    <row r="195" spans="10:10" x14ac:dyDescent="0.15">
      <c r="J195" s="28"/>
    </row>
    <row r="196" spans="10:10" x14ac:dyDescent="0.15">
      <c r="J196" s="28"/>
    </row>
    <row r="197" spans="10:10" x14ac:dyDescent="0.15">
      <c r="J197" s="28"/>
    </row>
    <row r="198" spans="10:10" x14ac:dyDescent="0.15">
      <c r="J198" s="28"/>
    </row>
    <row r="199" spans="10:10" x14ac:dyDescent="0.15">
      <c r="J199" s="28"/>
    </row>
    <row r="200" spans="10:10" x14ac:dyDescent="0.15">
      <c r="J200" s="28"/>
    </row>
    <row r="201" spans="10:10" x14ac:dyDescent="0.15">
      <c r="J201" s="28"/>
    </row>
    <row r="202" spans="10:10" x14ac:dyDescent="0.15">
      <c r="J202" s="28"/>
    </row>
    <row r="203" spans="10:10" x14ac:dyDescent="0.15">
      <c r="J203" s="28"/>
    </row>
    <row r="204" spans="10:10" x14ac:dyDescent="0.15">
      <c r="J204" s="28"/>
    </row>
    <row r="205" spans="10:10" x14ac:dyDescent="0.15">
      <c r="J205" s="28"/>
    </row>
    <row r="206" spans="10:10" x14ac:dyDescent="0.15">
      <c r="J206" s="28"/>
    </row>
    <row r="207" spans="10:10" x14ac:dyDescent="0.15">
      <c r="J207" s="28"/>
    </row>
    <row r="208" spans="10:1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OzJj1+Iqk0XLz9slDmtE6KoDOz7pDqznCBciEC7euMh2Pg+H+tBFWoNMCZao2ry5cAestkt548q8cVDKT5Ge7A==" saltValue="9mMbZ8uvhwsfxB+MHGSFGQ==" spinCount="100000" sheet="1" objects="1" scenarios="1" formatCells="0"/>
  <mergeCells count="217">
    <mergeCell ref="B8:C8"/>
    <mergeCell ref="D8:E8"/>
    <mergeCell ref="C9:F9"/>
    <mergeCell ref="C10:E10"/>
    <mergeCell ref="C11:E11"/>
    <mergeCell ref="C12:E12"/>
    <mergeCell ref="B4:F4"/>
    <mergeCell ref="A5:A6"/>
    <mergeCell ref="B5:F5"/>
    <mergeCell ref="B6:C6"/>
    <mergeCell ref="D6:E6"/>
    <mergeCell ref="C7:F7"/>
    <mergeCell ref="A21:A22"/>
    <mergeCell ref="B21:F21"/>
    <mergeCell ref="B22:C22"/>
    <mergeCell ref="D22:E22"/>
    <mergeCell ref="C13:E13"/>
    <mergeCell ref="B14:C14"/>
    <mergeCell ref="D14:F14"/>
    <mergeCell ref="B15:F15"/>
    <mergeCell ref="B16:F16"/>
    <mergeCell ref="B17:F17"/>
    <mergeCell ref="C23:F23"/>
    <mergeCell ref="B24:C24"/>
    <mergeCell ref="D24:E24"/>
    <mergeCell ref="C25:F25"/>
    <mergeCell ref="C26:E26"/>
    <mergeCell ref="C27:E27"/>
    <mergeCell ref="B18:F18"/>
    <mergeCell ref="B19:F19"/>
    <mergeCell ref="B20:F20"/>
    <mergeCell ref="C33:E33"/>
    <mergeCell ref="C34:E34"/>
    <mergeCell ref="C35:E35"/>
    <mergeCell ref="B36:C36"/>
    <mergeCell ref="D36:F36"/>
    <mergeCell ref="B37:F37"/>
    <mergeCell ref="C28:E28"/>
    <mergeCell ref="C29:F29"/>
    <mergeCell ref="B30:C30"/>
    <mergeCell ref="D30:E30"/>
    <mergeCell ref="C31:F31"/>
    <mergeCell ref="C32:E32"/>
    <mergeCell ref="B38:F38"/>
    <mergeCell ref="B39:F39"/>
    <mergeCell ref="B40:F40"/>
    <mergeCell ref="B41:F41"/>
    <mergeCell ref="B42:F42"/>
    <mergeCell ref="A43:A44"/>
    <mergeCell ref="B43:F43"/>
    <mergeCell ref="B44:C44"/>
    <mergeCell ref="D44:E44"/>
    <mergeCell ref="C50:E50"/>
    <mergeCell ref="C51:F51"/>
    <mergeCell ref="B52:C52"/>
    <mergeCell ref="D52:E52"/>
    <mergeCell ref="C53:F53"/>
    <mergeCell ref="C54:E54"/>
    <mergeCell ref="C45:F45"/>
    <mergeCell ref="B46:C46"/>
    <mergeCell ref="D46:E46"/>
    <mergeCell ref="C47:F47"/>
    <mergeCell ref="C48:E48"/>
    <mergeCell ref="C49:E49"/>
    <mergeCell ref="C60:E60"/>
    <mergeCell ref="C61:E61"/>
    <mergeCell ref="C62:F62"/>
    <mergeCell ref="B63:C63"/>
    <mergeCell ref="D63:E63"/>
    <mergeCell ref="C64:F64"/>
    <mergeCell ref="C55:E55"/>
    <mergeCell ref="C56:E56"/>
    <mergeCell ref="C57:F57"/>
    <mergeCell ref="B58:C58"/>
    <mergeCell ref="D58:E58"/>
    <mergeCell ref="C59:F59"/>
    <mergeCell ref="B70:F70"/>
    <mergeCell ref="B71:F71"/>
    <mergeCell ref="B72:F72"/>
    <mergeCell ref="B73:F73"/>
    <mergeCell ref="A74:A75"/>
    <mergeCell ref="B74:F74"/>
    <mergeCell ref="B75:C75"/>
    <mergeCell ref="D75:E75"/>
    <mergeCell ref="C65:E65"/>
    <mergeCell ref="C66:E66"/>
    <mergeCell ref="B67:C67"/>
    <mergeCell ref="D67:F67"/>
    <mergeCell ref="B68:F68"/>
    <mergeCell ref="B69:F69"/>
    <mergeCell ref="C81:E81"/>
    <mergeCell ref="C82:F82"/>
    <mergeCell ref="B83:C83"/>
    <mergeCell ref="D83:E83"/>
    <mergeCell ref="C84:F84"/>
    <mergeCell ref="C85:E85"/>
    <mergeCell ref="C76:F76"/>
    <mergeCell ref="B77:C77"/>
    <mergeCell ref="D77:E77"/>
    <mergeCell ref="C78:F78"/>
    <mergeCell ref="C79:E79"/>
    <mergeCell ref="C80:E80"/>
    <mergeCell ref="A94:A95"/>
    <mergeCell ref="B94:F94"/>
    <mergeCell ref="B95:C95"/>
    <mergeCell ref="D95:E95"/>
    <mergeCell ref="C86:E86"/>
    <mergeCell ref="B87:C87"/>
    <mergeCell ref="D87:F87"/>
    <mergeCell ref="B88:F88"/>
    <mergeCell ref="B89:F89"/>
    <mergeCell ref="B90:F90"/>
    <mergeCell ref="C96:F96"/>
    <mergeCell ref="B97:C97"/>
    <mergeCell ref="D97:E97"/>
    <mergeCell ref="C98:F98"/>
    <mergeCell ref="C99:E99"/>
    <mergeCell ref="C100:E100"/>
    <mergeCell ref="B91:F91"/>
    <mergeCell ref="B92:F92"/>
    <mergeCell ref="B93:F93"/>
    <mergeCell ref="C106:E106"/>
    <mergeCell ref="B107:C107"/>
    <mergeCell ref="D107:F107"/>
    <mergeCell ref="B108:F108"/>
    <mergeCell ref="B109:F109"/>
    <mergeCell ref="B110:F110"/>
    <mergeCell ref="C101:E101"/>
    <mergeCell ref="C102:F102"/>
    <mergeCell ref="B103:C103"/>
    <mergeCell ref="D103:E103"/>
    <mergeCell ref="C104:F104"/>
    <mergeCell ref="C105:E105"/>
    <mergeCell ref="C119:F119"/>
    <mergeCell ref="B120:C120"/>
    <mergeCell ref="D120:E120"/>
    <mergeCell ref="C121:F121"/>
    <mergeCell ref="C122:E122"/>
    <mergeCell ref="C123:E123"/>
    <mergeCell ref="B111:F111"/>
    <mergeCell ref="B112:F112"/>
    <mergeCell ref="B113:F113"/>
    <mergeCell ref="B117:F117"/>
    <mergeCell ref="B118:C118"/>
    <mergeCell ref="D118:E118"/>
    <mergeCell ref="B129:F129"/>
    <mergeCell ref="B130:F130"/>
    <mergeCell ref="B131:F131"/>
    <mergeCell ref="B132:F132"/>
    <mergeCell ref="C133:F133"/>
    <mergeCell ref="B134:C134"/>
    <mergeCell ref="D134:E134"/>
    <mergeCell ref="C124:E124"/>
    <mergeCell ref="C125:E125"/>
    <mergeCell ref="B126:C126"/>
    <mergeCell ref="D126:F126"/>
    <mergeCell ref="B127:F127"/>
    <mergeCell ref="B128:F128"/>
    <mergeCell ref="B141:F141"/>
    <mergeCell ref="B142:F142"/>
    <mergeCell ref="B143:F143"/>
    <mergeCell ref="B144:F144"/>
    <mergeCell ref="B145:F145"/>
    <mergeCell ref="B146:F146"/>
    <mergeCell ref="C135:F135"/>
    <mergeCell ref="C136:E136"/>
    <mergeCell ref="C137:E137"/>
    <mergeCell ref="C138:E138"/>
    <mergeCell ref="C139:E139"/>
    <mergeCell ref="B140:C140"/>
    <mergeCell ref="D140:F140"/>
    <mergeCell ref="C152:E152"/>
    <mergeCell ref="C153:E153"/>
    <mergeCell ref="C154:E154"/>
    <mergeCell ref="B155:C155"/>
    <mergeCell ref="D155:F155"/>
    <mergeCell ref="B156:F156"/>
    <mergeCell ref="C147:F147"/>
    <mergeCell ref="B148:C148"/>
    <mergeCell ref="D148:E148"/>
    <mergeCell ref="C149:F149"/>
    <mergeCell ref="C150:E150"/>
    <mergeCell ref="C151:E151"/>
    <mergeCell ref="B163:C163"/>
    <mergeCell ref="D163:E163"/>
    <mergeCell ref="C164:F164"/>
    <mergeCell ref="C165:E165"/>
    <mergeCell ref="C166:E166"/>
    <mergeCell ref="C167:E167"/>
    <mergeCell ref="B157:F157"/>
    <mergeCell ref="B158:F158"/>
    <mergeCell ref="B159:F159"/>
    <mergeCell ref="B160:F160"/>
    <mergeCell ref="B161:F161"/>
    <mergeCell ref="C162:F162"/>
    <mergeCell ref="B173:F173"/>
    <mergeCell ref="B174:F174"/>
    <mergeCell ref="C175:F175"/>
    <mergeCell ref="B176:C176"/>
    <mergeCell ref="D176:E176"/>
    <mergeCell ref="C177:F177"/>
    <mergeCell ref="B168:C168"/>
    <mergeCell ref="D168:F168"/>
    <mergeCell ref="B169:F169"/>
    <mergeCell ref="B170:F170"/>
    <mergeCell ref="B171:F171"/>
    <mergeCell ref="B172:F172"/>
    <mergeCell ref="B183:F183"/>
    <mergeCell ref="B184:F184"/>
    <mergeCell ref="B185:F185"/>
    <mergeCell ref="B186:F186"/>
    <mergeCell ref="C178:E178"/>
    <mergeCell ref="C179:E179"/>
    <mergeCell ref="B180:C180"/>
    <mergeCell ref="D180:F180"/>
    <mergeCell ref="B181:F181"/>
    <mergeCell ref="B182:F182"/>
  </mergeCells>
  <phoneticPr fontId="2"/>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20:F20 B16:F16 B18:F18 B24:B25 C25 B30:B31 C31 B42:F42 B38:F38 B40:F40 B46:B47 C47 B52:B53 C53 B58:B59 C59 B63:B64 C64 B73:F73 B69:F69 B71:F71 B77:B78 C78 B83:B84 C84 B93:F93 B89:F89 B91:F91 B97:B98 C98 B103:B104 C104 B113:F113 B109:F109 B111:F111 B120:B121 C121 B132:F132 B128:F128 B130:F130 B134:B135 C135 B146:F146 B142:F142 B144:F144 B148:B149 C149 B161:F161 B157:F157 B159:F159 B163:B164 C164 B174:F174 B170:F170 B172:F172 B176:B177 C177 B186:F186 B182:F182 B184:F184" xr:uid="{9410AFA9-43D0-48BF-91EE-EFB195CC9FD0}">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7:F37 B39:F39 B41:F41 B68:F68 B70:F70 B72:F72 B88:F88 B90:F90 B92:F92 B108:F108 B110:F110 B112:F112 B127:F127 B129:F129 B131:F131 B141:F141 B143:F143 B145:F145 B156:F156 B158:F158 B160:F160 B169:F169 B171:F171 B173:F173 B181:F181 B183:F183 B185:F185" xr:uid="{904D4200-2A28-4A43-8A8C-8C712142B17E}">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rowBreaks count="7" manualBreakCount="7">
    <brk id="28" max="5" man="1"/>
    <brk id="56" max="5" man="1"/>
    <brk id="81" max="5" man="1"/>
    <brk id="106" max="5" man="1"/>
    <brk id="115" max="5" man="1"/>
    <brk id="139" max="5" man="1"/>
    <brk id="16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29698"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29699" r:id="rId6" name="Option Button 3">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29700"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29701"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29702"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29703" r:id="rId10" name="Option Button 7">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29704"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29705"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9706"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9707" r:id="rId14" name="Option Button 11">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9708"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9709"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9710"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9711" r:id="rId18" name="Option Button 15">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9712"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9713" r:id="rId20" name="Group Box 17">
              <controlPr defaultSize="0" autoFill="0" autoPict="0">
                <anchor moveWithCells="1" sizeWithCells="1">
                  <from>
                    <xdr:col>1</xdr:col>
                    <xdr:colOff>0</xdr:colOff>
                    <xdr:row>25</xdr:row>
                    <xdr:rowOff>0</xdr:rowOff>
                  </from>
                  <to>
                    <xdr:col>5</xdr:col>
                    <xdr:colOff>800100</xdr:colOff>
                    <xdr:row>26</xdr:row>
                    <xdr:rowOff>0</xdr:rowOff>
                  </to>
                </anchor>
              </controlPr>
            </control>
          </mc:Choice>
        </mc:AlternateContent>
        <mc:AlternateContent xmlns:mc="http://schemas.openxmlformats.org/markup-compatibility/2006">
          <mc:Choice Requires="x14">
            <control shapeId="29714" r:id="rId21" name="Option Button 18">
              <controlPr defaultSize="0" autoFill="0" autoLine="0" autoPict="0">
                <anchor moveWithCells="1" sizeWithCells="1">
                  <from>
                    <xdr:col>5</xdr:col>
                    <xdr:colOff>19050</xdr:colOff>
                    <xdr:row>25</xdr:row>
                    <xdr:rowOff>200025</xdr:rowOff>
                  </from>
                  <to>
                    <xdr:col>5</xdr:col>
                    <xdr:colOff>609600</xdr:colOff>
                    <xdr:row>25</xdr:row>
                    <xdr:rowOff>419100</xdr:rowOff>
                  </to>
                </anchor>
              </controlPr>
            </control>
          </mc:Choice>
        </mc:AlternateContent>
        <mc:AlternateContent xmlns:mc="http://schemas.openxmlformats.org/markup-compatibility/2006">
          <mc:Choice Requires="x14">
            <control shapeId="29715" r:id="rId22" name="Option Button 19">
              <controlPr defaultSize="0" autoFill="0" autoLine="0" autoPict="0">
                <anchor moveWithCells="1" sizeWithCells="1">
                  <from>
                    <xdr:col>1</xdr:col>
                    <xdr:colOff>504825</xdr:colOff>
                    <xdr:row>25</xdr:row>
                    <xdr:rowOff>200025</xdr:rowOff>
                  </from>
                  <to>
                    <xdr:col>1</xdr:col>
                    <xdr:colOff>904875</xdr:colOff>
                    <xdr:row>25</xdr:row>
                    <xdr:rowOff>419100</xdr:rowOff>
                  </to>
                </anchor>
              </controlPr>
            </control>
          </mc:Choice>
        </mc:AlternateContent>
        <mc:AlternateContent xmlns:mc="http://schemas.openxmlformats.org/markup-compatibility/2006">
          <mc:Choice Requires="x14">
            <control shapeId="29716" r:id="rId23" name="Option Button 20">
              <controlPr defaultSize="0" autoFill="0" autoLine="0" autoPict="0">
                <anchor moveWithCells="1" sizeWithCells="1">
                  <from>
                    <xdr:col>1</xdr:col>
                    <xdr:colOff>57150</xdr:colOff>
                    <xdr:row>25</xdr:row>
                    <xdr:rowOff>200025</xdr:rowOff>
                  </from>
                  <to>
                    <xdr:col>1</xdr:col>
                    <xdr:colOff>466725</xdr:colOff>
                    <xdr:row>25</xdr:row>
                    <xdr:rowOff>419100</xdr:rowOff>
                  </to>
                </anchor>
              </controlPr>
            </control>
          </mc:Choice>
        </mc:AlternateContent>
        <mc:AlternateContent xmlns:mc="http://schemas.openxmlformats.org/markup-compatibility/2006">
          <mc:Choice Requires="x14">
            <control shapeId="29717"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29718"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29719" r:id="rId26" name="Option Button 23">
              <controlPr defaultSize="0" autoFill="0" autoLine="0" autoPict="0">
                <anchor moveWithCells="1" sizeWithCells="1">
                  <from>
                    <xdr:col>1</xdr:col>
                    <xdr:colOff>504825</xdr:colOff>
                    <xdr:row>26</xdr:row>
                    <xdr:rowOff>200025</xdr:rowOff>
                  </from>
                  <to>
                    <xdr:col>1</xdr:col>
                    <xdr:colOff>904875</xdr:colOff>
                    <xdr:row>26</xdr:row>
                    <xdr:rowOff>419100</xdr:rowOff>
                  </to>
                </anchor>
              </controlPr>
            </control>
          </mc:Choice>
        </mc:AlternateContent>
        <mc:AlternateContent xmlns:mc="http://schemas.openxmlformats.org/markup-compatibility/2006">
          <mc:Choice Requires="x14">
            <control shapeId="29720"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29721"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29722"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29723" r:id="rId30" name="Option Button 27">
              <controlPr defaultSize="0" autoFill="0" autoLine="0" autoPict="0">
                <anchor moveWithCells="1" sizeWithCells="1">
                  <from>
                    <xdr:col>1</xdr:col>
                    <xdr:colOff>504825</xdr:colOff>
                    <xdr:row>27</xdr:row>
                    <xdr:rowOff>200025</xdr:rowOff>
                  </from>
                  <to>
                    <xdr:col>1</xdr:col>
                    <xdr:colOff>904875</xdr:colOff>
                    <xdr:row>27</xdr:row>
                    <xdr:rowOff>419100</xdr:rowOff>
                  </to>
                </anchor>
              </controlPr>
            </control>
          </mc:Choice>
        </mc:AlternateContent>
        <mc:AlternateContent xmlns:mc="http://schemas.openxmlformats.org/markup-compatibility/2006">
          <mc:Choice Requires="x14">
            <control shapeId="29724"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29725" r:id="rId32" name="Group Box 29">
              <controlPr defaultSize="0" autoFill="0" autoPict="0">
                <anchor moveWithCells="1" sizeWithCells="1">
                  <from>
                    <xdr:col>1</xdr:col>
                    <xdr:colOff>0</xdr:colOff>
                    <xdr:row>31</xdr:row>
                    <xdr:rowOff>0</xdr:rowOff>
                  </from>
                  <to>
                    <xdr:col>5</xdr:col>
                    <xdr:colOff>800100</xdr:colOff>
                    <xdr:row>32</xdr:row>
                    <xdr:rowOff>0</xdr:rowOff>
                  </to>
                </anchor>
              </controlPr>
            </control>
          </mc:Choice>
        </mc:AlternateContent>
        <mc:AlternateContent xmlns:mc="http://schemas.openxmlformats.org/markup-compatibility/2006">
          <mc:Choice Requires="x14">
            <control shapeId="29726" r:id="rId33" name="Option Button 30">
              <controlPr defaultSize="0" autoFill="0" autoLine="0" autoPict="0">
                <anchor moveWithCells="1" sizeWithCells="1">
                  <from>
                    <xdr:col>5</xdr:col>
                    <xdr:colOff>19050</xdr:colOff>
                    <xdr:row>31</xdr:row>
                    <xdr:rowOff>200025</xdr:rowOff>
                  </from>
                  <to>
                    <xdr:col>5</xdr:col>
                    <xdr:colOff>609600</xdr:colOff>
                    <xdr:row>31</xdr:row>
                    <xdr:rowOff>419100</xdr:rowOff>
                  </to>
                </anchor>
              </controlPr>
            </control>
          </mc:Choice>
        </mc:AlternateContent>
        <mc:AlternateContent xmlns:mc="http://schemas.openxmlformats.org/markup-compatibility/2006">
          <mc:Choice Requires="x14">
            <control shapeId="29727" r:id="rId34" name="Option Button 31">
              <controlPr defaultSize="0" autoFill="0" autoLine="0" autoPict="0">
                <anchor moveWithCells="1" sizeWithCells="1">
                  <from>
                    <xdr:col>1</xdr:col>
                    <xdr:colOff>504825</xdr:colOff>
                    <xdr:row>31</xdr:row>
                    <xdr:rowOff>200025</xdr:rowOff>
                  </from>
                  <to>
                    <xdr:col>1</xdr:col>
                    <xdr:colOff>904875</xdr:colOff>
                    <xdr:row>31</xdr:row>
                    <xdr:rowOff>419100</xdr:rowOff>
                  </to>
                </anchor>
              </controlPr>
            </control>
          </mc:Choice>
        </mc:AlternateContent>
        <mc:AlternateContent xmlns:mc="http://schemas.openxmlformats.org/markup-compatibility/2006">
          <mc:Choice Requires="x14">
            <control shapeId="29728" r:id="rId35" name="Option Button 32">
              <controlPr defaultSize="0" autoFill="0" autoLine="0" autoPict="0">
                <anchor moveWithCells="1" sizeWithCells="1">
                  <from>
                    <xdr:col>1</xdr:col>
                    <xdr:colOff>57150</xdr:colOff>
                    <xdr:row>31</xdr:row>
                    <xdr:rowOff>200025</xdr:rowOff>
                  </from>
                  <to>
                    <xdr:col>1</xdr:col>
                    <xdr:colOff>466725</xdr:colOff>
                    <xdr:row>31</xdr:row>
                    <xdr:rowOff>419100</xdr:rowOff>
                  </to>
                </anchor>
              </controlPr>
            </control>
          </mc:Choice>
        </mc:AlternateContent>
        <mc:AlternateContent xmlns:mc="http://schemas.openxmlformats.org/markup-compatibility/2006">
          <mc:Choice Requires="x14">
            <control shapeId="29729"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29730"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29731" r:id="rId38" name="Option Button 35">
              <controlPr defaultSize="0" autoFill="0" autoLine="0" autoPict="0">
                <anchor moveWithCells="1" sizeWithCells="1">
                  <from>
                    <xdr:col>1</xdr:col>
                    <xdr:colOff>504825</xdr:colOff>
                    <xdr:row>32</xdr:row>
                    <xdr:rowOff>200025</xdr:rowOff>
                  </from>
                  <to>
                    <xdr:col>1</xdr:col>
                    <xdr:colOff>904875</xdr:colOff>
                    <xdr:row>32</xdr:row>
                    <xdr:rowOff>419100</xdr:rowOff>
                  </to>
                </anchor>
              </controlPr>
            </control>
          </mc:Choice>
        </mc:AlternateContent>
        <mc:AlternateContent xmlns:mc="http://schemas.openxmlformats.org/markup-compatibility/2006">
          <mc:Choice Requires="x14">
            <control shapeId="29732"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29733"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29734"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29735" r:id="rId42" name="Option Button 39">
              <controlPr defaultSize="0" autoFill="0" autoLine="0" autoPict="0">
                <anchor moveWithCells="1" sizeWithCells="1">
                  <from>
                    <xdr:col>1</xdr:col>
                    <xdr:colOff>504825</xdr:colOff>
                    <xdr:row>33</xdr:row>
                    <xdr:rowOff>200025</xdr:rowOff>
                  </from>
                  <to>
                    <xdr:col>1</xdr:col>
                    <xdr:colOff>904875</xdr:colOff>
                    <xdr:row>33</xdr:row>
                    <xdr:rowOff>419100</xdr:rowOff>
                  </to>
                </anchor>
              </controlPr>
            </control>
          </mc:Choice>
        </mc:AlternateContent>
        <mc:AlternateContent xmlns:mc="http://schemas.openxmlformats.org/markup-compatibility/2006">
          <mc:Choice Requires="x14">
            <control shapeId="29736"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29737" r:id="rId44" name="Group Box 41">
              <controlPr defaultSize="0" autoFill="0" autoPict="0">
                <anchor moveWithCells="1" sizeWithCells="1">
                  <from>
                    <xdr:col>1</xdr:col>
                    <xdr:colOff>0</xdr:colOff>
                    <xdr:row>34</xdr:row>
                    <xdr:rowOff>0</xdr:rowOff>
                  </from>
                  <to>
                    <xdr:col>5</xdr:col>
                    <xdr:colOff>800100</xdr:colOff>
                    <xdr:row>35</xdr:row>
                    <xdr:rowOff>0</xdr:rowOff>
                  </to>
                </anchor>
              </controlPr>
            </control>
          </mc:Choice>
        </mc:AlternateContent>
        <mc:AlternateContent xmlns:mc="http://schemas.openxmlformats.org/markup-compatibility/2006">
          <mc:Choice Requires="x14">
            <control shapeId="29738" r:id="rId45" name="Option Button 42">
              <controlPr defaultSize="0" autoFill="0" autoLine="0" autoPict="0">
                <anchor moveWithCells="1" sizeWithCells="1">
                  <from>
                    <xdr:col>5</xdr:col>
                    <xdr:colOff>19050</xdr:colOff>
                    <xdr:row>34</xdr:row>
                    <xdr:rowOff>200025</xdr:rowOff>
                  </from>
                  <to>
                    <xdr:col>5</xdr:col>
                    <xdr:colOff>609600</xdr:colOff>
                    <xdr:row>34</xdr:row>
                    <xdr:rowOff>419100</xdr:rowOff>
                  </to>
                </anchor>
              </controlPr>
            </control>
          </mc:Choice>
        </mc:AlternateContent>
        <mc:AlternateContent xmlns:mc="http://schemas.openxmlformats.org/markup-compatibility/2006">
          <mc:Choice Requires="x14">
            <control shapeId="29739" r:id="rId46" name="Option Button 43">
              <controlPr defaultSize="0" autoFill="0" autoLine="0" autoPict="0">
                <anchor moveWithCells="1" sizeWithCells="1">
                  <from>
                    <xdr:col>1</xdr:col>
                    <xdr:colOff>504825</xdr:colOff>
                    <xdr:row>34</xdr:row>
                    <xdr:rowOff>200025</xdr:rowOff>
                  </from>
                  <to>
                    <xdr:col>1</xdr:col>
                    <xdr:colOff>904875</xdr:colOff>
                    <xdr:row>34</xdr:row>
                    <xdr:rowOff>419100</xdr:rowOff>
                  </to>
                </anchor>
              </controlPr>
            </control>
          </mc:Choice>
        </mc:AlternateContent>
        <mc:AlternateContent xmlns:mc="http://schemas.openxmlformats.org/markup-compatibility/2006">
          <mc:Choice Requires="x14">
            <control shapeId="29740" r:id="rId47" name="Option Button 44">
              <controlPr defaultSize="0" autoFill="0" autoLine="0" autoPict="0">
                <anchor moveWithCells="1" sizeWithCells="1">
                  <from>
                    <xdr:col>1</xdr:col>
                    <xdr:colOff>57150</xdr:colOff>
                    <xdr:row>34</xdr:row>
                    <xdr:rowOff>200025</xdr:rowOff>
                  </from>
                  <to>
                    <xdr:col>1</xdr:col>
                    <xdr:colOff>466725</xdr:colOff>
                    <xdr:row>34</xdr:row>
                    <xdr:rowOff>419100</xdr:rowOff>
                  </to>
                </anchor>
              </controlPr>
            </control>
          </mc:Choice>
        </mc:AlternateContent>
        <mc:AlternateContent xmlns:mc="http://schemas.openxmlformats.org/markup-compatibility/2006">
          <mc:Choice Requires="x14">
            <control shapeId="29741"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29742"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29743" r:id="rId50" name="Option Button 47">
              <controlPr defaultSize="0" autoFill="0" autoLine="0" autoPict="0">
                <anchor moveWithCells="1" sizeWithCells="1">
                  <from>
                    <xdr:col>1</xdr:col>
                    <xdr:colOff>504825</xdr:colOff>
                    <xdr:row>47</xdr:row>
                    <xdr:rowOff>200025</xdr:rowOff>
                  </from>
                  <to>
                    <xdr:col>1</xdr:col>
                    <xdr:colOff>904875</xdr:colOff>
                    <xdr:row>47</xdr:row>
                    <xdr:rowOff>419100</xdr:rowOff>
                  </to>
                </anchor>
              </controlPr>
            </control>
          </mc:Choice>
        </mc:AlternateContent>
        <mc:AlternateContent xmlns:mc="http://schemas.openxmlformats.org/markup-compatibility/2006">
          <mc:Choice Requires="x14">
            <control shapeId="29744"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29745"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29746"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29747" r:id="rId54" name="Option Button 51">
              <controlPr defaultSize="0" autoFill="0" autoLine="0" autoPict="0">
                <anchor moveWithCells="1" sizeWithCells="1">
                  <from>
                    <xdr:col>1</xdr:col>
                    <xdr:colOff>504825</xdr:colOff>
                    <xdr:row>48</xdr:row>
                    <xdr:rowOff>200025</xdr:rowOff>
                  </from>
                  <to>
                    <xdr:col>1</xdr:col>
                    <xdr:colOff>904875</xdr:colOff>
                    <xdr:row>48</xdr:row>
                    <xdr:rowOff>419100</xdr:rowOff>
                  </to>
                </anchor>
              </controlPr>
            </control>
          </mc:Choice>
        </mc:AlternateContent>
        <mc:AlternateContent xmlns:mc="http://schemas.openxmlformats.org/markup-compatibility/2006">
          <mc:Choice Requires="x14">
            <control shapeId="29748"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29749"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9750"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9751"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9752"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9753"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29754"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29755" r:id="rId62" name="Option Button 59">
              <controlPr defaultSize="0" autoFill="0" autoLine="0" autoPict="0">
                <anchor moveWithCells="1" sizeWithCells="1">
                  <from>
                    <xdr:col>1</xdr:col>
                    <xdr:colOff>504825</xdr:colOff>
                    <xdr:row>53</xdr:row>
                    <xdr:rowOff>200025</xdr:rowOff>
                  </from>
                  <to>
                    <xdr:col>1</xdr:col>
                    <xdr:colOff>904875</xdr:colOff>
                    <xdr:row>53</xdr:row>
                    <xdr:rowOff>419100</xdr:rowOff>
                  </to>
                </anchor>
              </controlPr>
            </control>
          </mc:Choice>
        </mc:AlternateContent>
        <mc:AlternateContent xmlns:mc="http://schemas.openxmlformats.org/markup-compatibility/2006">
          <mc:Choice Requires="x14">
            <control shapeId="29756"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29757"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29758" r:id="rId65" name="Option Button 62">
              <controlPr defaultSize="0" autoFill="0" autoLine="0" autoPict="0">
                <anchor moveWithCells="1" sizeWithCells="1">
                  <from>
                    <xdr:col>5</xdr:col>
                    <xdr:colOff>19050</xdr:colOff>
                    <xdr:row>54</xdr:row>
                    <xdr:rowOff>200025</xdr:rowOff>
                  </from>
                  <to>
                    <xdr:col>5</xdr:col>
                    <xdr:colOff>609600</xdr:colOff>
                    <xdr:row>54</xdr:row>
                    <xdr:rowOff>419100</xdr:rowOff>
                  </to>
                </anchor>
              </controlPr>
            </control>
          </mc:Choice>
        </mc:AlternateContent>
        <mc:AlternateContent xmlns:mc="http://schemas.openxmlformats.org/markup-compatibility/2006">
          <mc:Choice Requires="x14">
            <control shapeId="29759" r:id="rId66" name="Option Button 63">
              <controlPr defaultSize="0" autoFill="0" autoLine="0" autoPict="0">
                <anchor moveWithCells="1" sizeWithCells="1">
                  <from>
                    <xdr:col>1</xdr:col>
                    <xdr:colOff>504825</xdr:colOff>
                    <xdr:row>54</xdr:row>
                    <xdr:rowOff>200025</xdr:rowOff>
                  </from>
                  <to>
                    <xdr:col>1</xdr:col>
                    <xdr:colOff>904875</xdr:colOff>
                    <xdr:row>54</xdr:row>
                    <xdr:rowOff>419100</xdr:rowOff>
                  </to>
                </anchor>
              </controlPr>
            </control>
          </mc:Choice>
        </mc:AlternateContent>
        <mc:AlternateContent xmlns:mc="http://schemas.openxmlformats.org/markup-compatibility/2006">
          <mc:Choice Requires="x14">
            <control shapeId="29760" r:id="rId67" name="Option Button 64">
              <controlPr defaultSize="0" autoFill="0" autoLine="0" autoPict="0">
                <anchor moveWithCells="1" sizeWithCells="1">
                  <from>
                    <xdr:col>1</xdr:col>
                    <xdr:colOff>57150</xdr:colOff>
                    <xdr:row>54</xdr:row>
                    <xdr:rowOff>200025</xdr:rowOff>
                  </from>
                  <to>
                    <xdr:col>1</xdr:col>
                    <xdr:colOff>466725</xdr:colOff>
                    <xdr:row>54</xdr:row>
                    <xdr:rowOff>419100</xdr:rowOff>
                  </to>
                </anchor>
              </controlPr>
            </control>
          </mc:Choice>
        </mc:AlternateContent>
        <mc:AlternateContent xmlns:mc="http://schemas.openxmlformats.org/markup-compatibility/2006">
          <mc:Choice Requires="x14">
            <control shapeId="29761"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9762"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9763"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9764"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9765" r:id="rId72" name="Group Box 69">
              <controlPr defaultSize="0" autoFill="0" autoPict="0">
                <anchor moveWithCells="1" sizeWithCells="1">
                  <from>
                    <xdr:col>1</xdr:col>
                    <xdr:colOff>0</xdr:colOff>
                    <xdr:row>59</xdr:row>
                    <xdr:rowOff>0</xdr:rowOff>
                  </from>
                  <to>
                    <xdr:col>5</xdr:col>
                    <xdr:colOff>800100</xdr:colOff>
                    <xdr:row>60</xdr:row>
                    <xdr:rowOff>0</xdr:rowOff>
                  </to>
                </anchor>
              </controlPr>
            </control>
          </mc:Choice>
        </mc:AlternateContent>
        <mc:AlternateContent xmlns:mc="http://schemas.openxmlformats.org/markup-compatibility/2006">
          <mc:Choice Requires="x14">
            <control shapeId="29766" r:id="rId73" name="Option Button 70">
              <controlPr defaultSize="0" autoFill="0" autoLine="0" autoPict="0">
                <anchor moveWithCells="1" sizeWithCells="1">
                  <from>
                    <xdr:col>5</xdr:col>
                    <xdr:colOff>19050</xdr:colOff>
                    <xdr:row>59</xdr:row>
                    <xdr:rowOff>200025</xdr:rowOff>
                  </from>
                  <to>
                    <xdr:col>5</xdr:col>
                    <xdr:colOff>609600</xdr:colOff>
                    <xdr:row>59</xdr:row>
                    <xdr:rowOff>419100</xdr:rowOff>
                  </to>
                </anchor>
              </controlPr>
            </control>
          </mc:Choice>
        </mc:AlternateContent>
        <mc:AlternateContent xmlns:mc="http://schemas.openxmlformats.org/markup-compatibility/2006">
          <mc:Choice Requires="x14">
            <control shapeId="29767" r:id="rId74" name="Option Button 71">
              <controlPr defaultSize="0" autoFill="0" autoLine="0" autoPict="0">
                <anchor moveWithCells="1" sizeWithCells="1">
                  <from>
                    <xdr:col>1</xdr:col>
                    <xdr:colOff>504825</xdr:colOff>
                    <xdr:row>59</xdr:row>
                    <xdr:rowOff>200025</xdr:rowOff>
                  </from>
                  <to>
                    <xdr:col>1</xdr:col>
                    <xdr:colOff>904875</xdr:colOff>
                    <xdr:row>59</xdr:row>
                    <xdr:rowOff>419100</xdr:rowOff>
                  </to>
                </anchor>
              </controlPr>
            </control>
          </mc:Choice>
        </mc:AlternateContent>
        <mc:AlternateContent xmlns:mc="http://schemas.openxmlformats.org/markup-compatibility/2006">
          <mc:Choice Requires="x14">
            <control shapeId="29768" r:id="rId75" name="Option Button 72">
              <controlPr defaultSize="0" autoFill="0" autoLine="0" autoPict="0">
                <anchor moveWithCells="1" sizeWithCells="1">
                  <from>
                    <xdr:col>1</xdr:col>
                    <xdr:colOff>57150</xdr:colOff>
                    <xdr:row>59</xdr:row>
                    <xdr:rowOff>200025</xdr:rowOff>
                  </from>
                  <to>
                    <xdr:col>1</xdr:col>
                    <xdr:colOff>466725</xdr:colOff>
                    <xdr:row>59</xdr:row>
                    <xdr:rowOff>419100</xdr:rowOff>
                  </to>
                </anchor>
              </controlPr>
            </control>
          </mc:Choice>
        </mc:AlternateContent>
        <mc:AlternateContent xmlns:mc="http://schemas.openxmlformats.org/markup-compatibility/2006">
          <mc:Choice Requires="x14">
            <control shapeId="29769" r:id="rId76" name="Group Box 73">
              <controlPr defaultSize="0" autoFill="0" autoPict="0">
                <anchor moveWithCells="1" sizeWithCells="1">
                  <from>
                    <xdr:col>1</xdr:col>
                    <xdr:colOff>0</xdr:colOff>
                    <xdr:row>60</xdr:row>
                    <xdr:rowOff>0</xdr:rowOff>
                  </from>
                  <to>
                    <xdr:col>5</xdr:col>
                    <xdr:colOff>800100</xdr:colOff>
                    <xdr:row>61</xdr:row>
                    <xdr:rowOff>0</xdr:rowOff>
                  </to>
                </anchor>
              </controlPr>
            </control>
          </mc:Choice>
        </mc:AlternateContent>
        <mc:AlternateContent xmlns:mc="http://schemas.openxmlformats.org/markup-compatibility/2006">
          <mc:Choice Requires="x14">
            <control shapeId="29770" r:id="rId77" name="Option Button 74">
              <controlPr defaultSize="0" autoFill="0" autoLine="0" autoPict="0">
                <anchor moveWithCells="1" sizeWithCells="1">
                  <from>
                    <xdr:col>5</xdr:col>
                    <xdr:colOff>19050</xdr:colOff>
                    <xdr:row>60</xdr:row>
                    <xdr:rowOff>200025</xdr:rowOff>
                  </from>
                  <to>
                    <xdr:col>5</xdr:col>
                    <xdr:colOff>609600</xdr:colOff>
                    <xdr:row>60</xdr:row>
                    <xdr:rowOff>419100</xdr:rowOff>
                  </to>
                </anchor>
              </controlPr>
            </control>
          </mc:Choice>
        </mc:AlternateContent>
        <mc:AlternateContent xmlns:mc="http://schemas.openxmlformats.org/markup-compatibility/2006">
          <mc:Choice Requires="x14">
            <control shapeId="29771" r:id="rId78" name="Option Button 75">
              <controlPr defaultSize="0" autoFill="0" autoLine="0" autoPict="0">
                <anchor moveWithCells="1" sizeWithCells="1">
                  <from>
                    <xdr:col>1</xdr:col>
                    <xdr:colOff>504825</xdr:colOff>
                    <xdr:row>60</xdr:row>
                    <xdr:rowOff>200025</xdr:rowOff>
                  </from>
                  <to>
                    <xdr:col>1</xdr:col>
                    <xdr:colOff>904875</xdr:colOff>
                    <xdr:row>60</xdr:row>
                    <xdr:rowOff>419100</xdr:rowOff>
                  </to>
                </anchor>
              </controlPr>
            </control>
          </mc:Choice>
        </mc:AlternateContent>
        <mc:AlternateContent xmlns:mc="http://schemas.openxmlformats.org/markup-compatibility/2006">
          <mc:Choice Requires="x14">
            <control shapeId="29772" r:id="rId79" name="Option Button 76">
              <controlPr defaultSize="0" autoFill="0" autoLine="0" autoPict="0">
                <anchor moveWithCells="1" sizeWithCells="1">
                  <from>
                    <xdr:col>1</xdr:col>
                    <xdr:colOff>57150</xdr:colOff>
                    <xdr:row>60</xdr:row>
                    <xdr:rowOff>200025</xdr:rowOff>
                  </from>
                  <to>
                    <xdr:col>1</xdr:col>
                    <xdr:colOff>466725</xdr:colOff>
                    <xdr:row>60</xdr:row>
                    <xdr:rowOff>419100</xdr:rowOff>
                  </to>
                </anchor>
              </controlPr>
            </control>
          </mc:Choice>
        </mc:AlternateContent>
        <mc:AlternateContent xmlns:mc="http://schemas.openxmlformats.org/markup-compatibility/2006">
          <mc:Choice Requires="x14">
            <control shapeId="29773" r:id="rId80" name="Group Box 77">
              <controlPr defaultSize="0" autoFill="0" autoPict="0">
                <anchor moveWithCells="1" sizeWithCells="1">
                  <from>
                    <xdr:col>1</xdr:col>
                    <xdr:colOff>0</xdr:colOff>
                    <xdr:row>64</xdr:row>
                    <xdr:rowOff>0</xdr:rowOff>
                  </from>
                  <to>
                    <xdr:col>5</xdr:col>
                    <xdr:colOff>800100</xdr:colOff>
                    <xdr:row>65</xdr:row>
                    <xdr:rowOff>0</xdr:rowOff>
                  </to>
                </anchor>
              </controlPr>
            </control>
          </mc:Choice>
        </mc:AlternateContent>
        <mc:AlternateContent xmlns:mc="http://schemas.openxmlformats.org/markup-compatibility/2006">
          <mc:Choice Requires="x14">
            <control shapeId="29774" r:id="rId81" name="Option Button 78">
              <controlPr defaultSize="0" autoFill="0" autoLine="0" autoPict="0">
                <anchor moveWithCells="1" sizeWithCells="1">
                  <from>
                    <xdr:col>5</xdr:col>
                    <xdr:colOff>19050</xdr:colOff>
                    <xdr:row>64</xdr:row>
                    <xdr:rowOff>200025</xdr:rowOff>
                  </from>
                  <to>
                    <xdr:col>5</xdr:col>
                    <xdr:colOff>609600</xdr:colOff>
                    <xdr:row>64</xdr:row>
                    <xdr:rowOff>419100</xdr:rowOff>
                  </to>
                </anchor>
              </controlPr>
            </control>
          </mc:Choice>
        </mc:AlternateContent>
        <mc:AlternateContent xmlns:mc="http://schemas.openxmlformats.org/markup-compatibility/2006">
          <mc:Choice Requires="x14">
            <control shapeId="29775" r:id="rId82" name="Option Button 79">
              <controlPr defaultSize="0" autoFill="0" autoLine="0" autoPict="0">
                <anchor moveWithCells="1" sizeWithCells="1">
                  <from>
                    <xdr:col>1</xdr:col>
                    <xdr:colOff>504825</xdr:colOff>
                    <xdr:row>64</xdr:row>
                    <xdr:rowOff>200025</xdr:rowOff>
                  </from>
                  <to>
                    <xdr:col>1</xdr:col>
                    <xdr:colOff>904875</xdr:colOff>
                    <xdr:row>64</xdr:row>
                    <xdr:rowOff>419100</xdr:rowOff>
                  </to>
                </anchor>
              </controlPr>
            </control>
          </mc:Choice>
        </mc:AlternateContent>
        <mc:AlternateContent xmlns:mc="http://schemas.openxmlformats.org/markup-compatibility/2006">
          <mc:Choice Requires="x14">
            <control shapeId="29776" r:id="rId83" name="Option Button 80">
              <controlPr defaultSize="0" autoFill="0" autoLine="0" autoPict="0">
                <anchor moveWithCells="1" sizeWithCells="1">
                  <from>
                    <xdr:col>1</xdr:col>
                    <xdr:colOff>57150</xdr:colOff>
                    <xdr:row>64</xdr:row>
                    <xdr:rowOff>200025</xdr:rowOff>
                  </from>
                  <to>
                    <xdr:col>1</xdr:col>
                    <xdr:colOff>466725</xdr:colOff>
                    <xdr:row>64</xdr:row>
                    <xdr:rowOff>419100</xdr:rowOff>
                  </to>
                </anchor>
              </controlPr>
            </control>
          </mc:Choice>
        </mc:AlternateContent>
        <mc:AlternateContent xmlns:mc="http://schemas.openxmlformats.org/markup-compatibility/2006">
          <mc:Choice Requires="x14">
            <control shapeId="29777" r:id="rId84" name="Group Box 81">
              <controlPr defaultSize="0" autoFill="0" autoPict="0">
                <anchor moveWithCells="1" sizeWithCells="1">
                  <from>
                    <xdr:col>1</xdr:col>
                    <xdr:colOff>0</xdr:colOff>
                    <xdr:row>65</xdr:row>
                    <xdr:rowOff>0</xdr:rowOff>
                  </from>
                  <to>
                    <xdr:col>5</xdr:col>
                    <xdr:colOff>800100</xdr:colOff>
                    <xdr:row>66</xdr:row>
                    <xdr:rowOff>0</xdr:rowOff>
                  </to>
                </anchor>
              </controlPr>
            </control>
          </mc:Choice>
        </mc:AlternateContent>
        <mc:AlternateContent xmlns:mc="http://schemas.openxmlformats.org/markup-compatibility/2006">
          <mc:Choice Requires="x14">
            <control shapeId="29778" r:id="rId85" name="Option Button 82">
              <controlPr defaultSize="0" autoFill="0" autoLine="0" autoPict="0">
                <anchor moveWithCells="1" sizeWithCells="1">
                  <from>
                    <xdr:col>5</xdr:col>
                    <xdr:colOff>19050</xdr:colOff>
                    <xdr:row>65</xdr:row>
                    <xdr:rowOff>200025</xdr:rowOff>
                  </from>
                  <to>
                    <xdr:col>5</xdr:col>
                    <xdr:colOff>609600</xdr:colOff>
                    <xdr:row>65</xdr:row>
                    <xdr:rowOff>419100</xdr:rowOff>
                  </to>
                </anchor>
              </controlPr>
            </control>
          </mc:Choice>
        </mc:AlternateContent>
        <mc:AlternateContent xmlns:mc="http://schemas.openxmlformats.org/markup-compatibility/2006">
          <mc:Choice Requires="x14">
            <control shapeId="29779" r:id="rId86" name="Option Button 83">
              <controlPr defaultSize="0" autoFill="0" autoLine="0" autoPict="0">
                <anchor moveWithCells="1" sizeWithCells="1">
                  <from>
                    <xdr:col>1</xdr:col>
                    <xdr:colOff>504825</xdr:colOff>
                    <xdr:row>65</xdr:row>
                    <xdr:rowOff>200025</xdr:rowOff>
                  </from>
                  <to>
                    <xdr:col>1</xdr:col>
                    <xdr:colOff>904875</xdr:colOff>
                    <xdr:row>65</xdr:row>
                    <xdr:rowOff>419100</xdr:rowOff>
                  </to>
                </anchor>
              </controlPr>
            </control>
          </mc:Choice>
        </mc:AlternateContent>
        <mc:AlternateContent xmlns:mc="http://schemas.openxmlformats.org/markup-compatibility/2006">
          <mc:Choice Requires="x14">
            <control shapeId="29780" r:id="rId87" name="Option Button 84">
              <controlPr defaultSize="0" autoFill="0" autoLine="0" autoPict="0">
                <anchor moveWithCells="1" sizeWithCells="1">
                  <from>
                    <xdr:col>1</xdr:col>
                    <xdr:colOff>57150</xdr:colOff>
                    <xdr:row>65</xdr:row>
                    <xdr:rowOff>200025</xdr:rowOff>
                  </from>
                  <to>
                    <xdr:col>1</xdr:col>
                    <xdr:colOff>466725</xdr:colOff>
                    <xdr:row>65</xdr:row>
                    <xdr:rowOff>419100</xdr:rowOff>
                  </to>
                </anchor>
              </controlPr>
            </control>
          </mc:Choice>
        </mc:AlternateContent>
        <mc:AlternateContent xmlns:mc="http://schemas.openxmlformats.org/markup-compatibility/2006">
          <mc:Choice Requires="x14">
            <control shapeId="29781" r:id="rId88" name="Group Box 85">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9782" r:id="rId89" name="Option Button 86">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9783" r:id="rId90" name="Option Button 87">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9784" r:id="rId91" name="Option Button 88">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9785" r:id="rId92" name="Group Box 89">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9786" r:id="rId93" name="Option Button 90">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9787" r:id="rId94" name="Option Button 91">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9788" r:id="rId95" name="Option Button 92">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9789" r:id="rId96" name="Group Box 93">
              <controlPr defaultSize="0" autoFill="0" autoPict="0">
                <anchor moveWithCells="1" sizeWithCells="1">
                  <from>
                    <xdr:col>1</xdr:col>
                    <xdr:colOff>0</xdr:colOff>
                    <xdr:row>80</xdr:row>
                    <xdr:rowOff>0</xdr:rowOff>
                  </from>
                  <to>
                    <xdr:col>5</xdr:col>
                    <xdr:colOff>800100</xdr:colOff>
                    <xdr:row>81</xdr:row>
                    <xdr:rowOff>0</xdr:rowOff>
                  </to>
                </anchor>
              </controlPr>
            </control>
          </mc:Choice>
        </mc:AlternateContent>
        <mc:AlternateContent xmlns:mc="http://schemas.openxmlformats.org/markup-compatibility/2006">
          <mc:Choice Requires="x14">
            <control shapeId="29790" r:id="rId97" name="Option Button 94">
              <controlPr defaultSize="0" autoFill="0" autoLine="0" autoPict="0">
                <anchor moveWithCells="1" sizeWithCells="1">
                  <from>
                    <xdr:col>5</xdr:col>
                    <xdr:colOff>19050</xdr:colOff>
                    <xdr:row>80</xdr:row>
                    <xdr:rowOff>200025</xdr:rowOff>
                  </from>
                  <to>
                    <xdr:col>5</xdr:col>
                    <xdr:colOff>609600</xdr:colOff>
                    <xdr:row>80</xdr:row>
                    <xdr:rowOff>419100</xdr:rowOff>
                  </to>
                </anchor>
              </controlPr>
            </control>
          </mc:Choice>
        </mc:AlternateContent>
        <mc:AlternateContent xmlns:mc="http://schemas.openxmlformats.org/markup-compatibility/2006">
          <mc:Choice Requires="x14">
            <control shapeId="29791" r:id="rId98" name="Option Button 95">
              <controlPr defaultSize="0" autoFill="0" autoLine="0" autoPict="0">
                <anchor moveWithCells="1" sizeWithCells="1">
                  <from>
                    <xdr:col>1</xdr:col>
                    <xdr:colOff>504825</xdr:colOff>
                    <xdr:row>80</xdr:row>
                    <xdr:rowOff>200025</xdr:rowOff>
                  </from>
                  <to>
                    <xdr:col>1</xdr:col>
                    <xdr:colOff>904875</xdr:colOff>
                    <xdr:row>80</xdr:row>
                    <xdr:rowOff>419100</xdr:rowOff>
                  </to>
                </anchor>
              </controlPr>
            </control>
          </mc:Choice>
        </mc:AlternateContent>
        <mc:AlternateContent xmlns:mc="http://schemas.openxmlformats.org/markup-compatibility/2006">
          <mc:Choice Requires="x14">
            <control shapeId="29792" r:id="rId99" name="Option Button 96">
              <controlPr defaultSize="0" autoFill="0" autoLine="0" autoPict="0">
                <anchor moveWithCells="1" sizeWithCells="1">
                  <from>
                    <xdr:col>1</xdr:col>
                    <xdr:colOff>57150</xdr:colOff>
                    <xdr:row>80</xdr:row>
                    <xdr:rowOff>200025</xdr:rowOff>
                  </from>
                  <to>
                    <xdr:col>1</xdr:col>
                    <xdr:colOff>466725</xdr:colOff>
                    <xdr:row>80</xdr:row>
                    <xdr:rowOff>419100</xdr:rowOff>
                  </to>
                </anchor>
              </controlPr>
            </control>
          </mc:Choice>
        </mc:AlternateContent>
        <mc:AlternateContent xmlns:mc="http://schemas.openxmlformats.org/markup-compatibility/2006">
          <mc:Choice Requires="x14">
            <control shapeId="29793" r:id="rId100" name="Group Box 97">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9794" r:id="rId101" name="Option Button 98">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9795" r:id="rId102" name="Option Button 99">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9796" r:id="rId103" name="Option Button 100">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9797" r:id="rId104" name="Group Box 101">
              <controlPr defaultSize="0" autoFill="0" autoPict="0">
                <anchor moveWithCells="1" sizeWithCells="1">
                  <from>
                    <xdr:col>1</xdr:col>
                    <xdr:colOff>0</xdr:colOff>
                    <xdr:row>85</xdr:row>
                    <xdr:rowOff>0</xdr:rowOff>
                  </from>
                  <to>
                    <xdr:col>5</xdr:col>
                    <xdr:colOff>800100</xdr:colOff>
                    <xdr:row>86</xdr:row>
                    <xdr:rowOff>0</xdr:rowOff>
                  </to>
                </anchor>
              </controlPr>
            </control>
          </mc:Choice>
        </mc:AlternateContent>
        <mc:AlternateContent xmlns:mc="http://schemas.openxmlformats.org/markup-compatibility/2006">
          <mc:Choice Requires="x14">
            <control shapeId="29798" r:id="rId105" name="Option Button 102">
              <controlPr defaultSize="0" autoFill="0" autoLine="0" autoPict="0">
                <anchor moveWithCells="1" sizeWithCells="1">
                  <from>
                    <xdr:col>5</xdr:col>
                    <xdr:colOff>19050</xdr:colOff>
                    <xdr:row>85</xdr:row>
                    <xdr:rowOff>200025</xdr:rowOff>
                  </from>
                  <to>
                    <xdr:col>5</xdr:col>
                    <xdr:colOff>609600</xdr:colOff>
                    <xdr:row>85</xdr:row>
                    <xdr:rowOff>419100</xdr:rowOff>
                  </to>
                </anchor>
              </controlPr>
            </control>
          </mc:Choice>
        </mc:AlternateContent>
        <mc:AlternateContent xmlns:mc="http://schemas.openxmlformats.org/markup-compatibility/2006">
          <mc:Choice Requires="x14">
            <control shapeId="29799" r:id="rId106" name="Option Button 103">
              <controlPr defaultSize="0" autoFill="0" autoLine="0" autoPict="0">
                <anchor moveWithCells="1" sizeWithCells="1">
                  <from>
                    <xdr:col>1</xdr:col>
                    <xdr:colOff>504825</xdr:colOff>
                    <xdr:row>85</xdr:row>
                    <xdr:rowOff>200025</xdr:rowOff>
                  </from>
                  <to>
                    <xdr:col>1</xdr:col>
                    <xdr:colOff>904875</xdr:colOff>
                    <xdr:row>85</xdr:row>
                    <xdr:rowOff>419100</xdr:rowOff>
                  </to>
                </anchor>
              </controlPr>
            </control>
          </mc:Choice>
        </mc:AlternateContent>
        <mc:AlternateContent xmlns:mc="http://schemas.openxmlformats.org/markup-compatibility/2006">
          <mc:Choice Requires="x14">
            <control shapeId="29800" r:id="rId107" name="Option Button 104">
              <controlPr defaultSize="0" autoFill="0" autoLine="0" autoPict="0">
                <anchor moveWithCells="1" sizeWithCells="1">
                  <from>
                    <xdr:col>1</xdr:col>
                    <xdr:colOff>57150</xdr:colOff>
                    <xdr:row>85</xdr:row>
                    <xdr:rowOff>200025</xdr:rowOff>
                  </from>
                  <to>
                    <xdr:col>1</xdr:col>
                    <xdr:colOff>466725</xdr:colOff>
                    <xdr:row>85</xdr:row>
                    <xdr:rowOff>419100</xdr:rowOff>
                  </to>
                </anchor>
              </controlPr>
            </control>
          </mc:Choice>
        </mc:AlternateContent>
        <mc:AlternateContent xmlns:mc="http://schemas.openxmlformats.org/markup-compatibility/2006">
          <mc:Choice Requires="x14">
            <control shapeId="29801" r:id="rId108" name="Group Box 105">
              <controlPr defaultSize="0" autoFill="0" autoPict="0">
                <anchor moveWithCells="1" sizeWithCells="1">
                  <from>
                    <xdr:col>1</xdr:col>
                    <xdr:colOff>0</xdr:colOff>
                    <xdr:row>98</xdr:row>
                    <xdr:rowOff>0</xdr:rowOff>
                  </from>
                  <to>
                    <xdr:col>5</xdr:col>
                    <xdr:colOff>800100</xdr:colOff>
                    <xdr:row>99</xdr:row>
                    <xdr:rowOff>0</xdr:rowOff>
                  </to>
                </anchor>
              </controlPr>
            </control>
          </mc:Choice>
        </mc:AlternateContent>
        <mc:AlternateContent xmlns:mc="http://schemas.openxmlformats.org/markup-compatibility/2006">
          <mc:Choice Requires="x14">
            <control shapeId="29802" r:id="rId109" name="Option Button 106">
              <controlPr defaultSize="0" autoFill="0" autoLine="0" autoPict="0">
                <anchor moveWithCells="1" sizeWithCells="1">
                  <from>
                    <xdr:col>5</xdr:col>
                    <xdr:colOff>19050</xdr:colOff>
                    <xdr:row>98</xdr:row>
                    <xdr:rowOff>200025</xdr:rowOff>
                  </from>
                  <to>
                    <xdr:col>5</xdr:col>
                    <xdr:colOff>609600</xdr:colOff>
                    <xdr:row>98</xdr:row>
                    <xdr:rowOff>419100</xdr:rowOff>
                  </to>
                </anchor>
              </controlPr>
            </control>
          </mc:Choice>
        </mc:AlternateContent>
        <mc:AlternateContent xmlns:mc="http://schemas.openxmlformats.org/markup-compatibility/2006">
          <mc:Choice Requires="x14">
            <control shapeId="29803" r:id="rId110" name="Option Button 107">
              <controlPr defaultSize="0" autoFill="0" autoLine="0" autoPict="0">
                <anchor moveWithCells="1" sizeWithCells="1">
                  <from>
                    <xdr:col>1</xdr:col>
                    <xdr:colOff>504825</xdr:colOff>
                    <xdr:row>98</xdr:row>
                    <xdr:rowOff>200025</xdr:rowOff>
                  </from>
                  <to>
                    <xdr:col>1</xdr:col>
                    <xdr:colOff>904875</xdr:colOff>
                    <xdr:row>98</xdr:row>
                    <xdr:rowOff>419100</xdr:rowOff>
                  </to>
                </anchor>
              </controlPr>
            </control>
          </mc:Choice>
        </mc:AlternateContent>
        <mc:AlternateContent xmlns:mc="http://schemas.openxmlformats.org/markup-compatibility/2006">
          <mc:Choice Requires="x14">
            <control shapeId="29804" r:id="rId111" name="Option Button 108">
              <controlPr defaultSize="0" autoFill="0" autoLine="0" autoPict="0">
                <anchor moveWithCells="1" sizeWithCells="1">
                  <from>
                    <xdr:col>1</xdr:col>
                    <xdr:colOff>57150</xdr:colOff>
                    <xdr:row>98</xdr:row>
                    <xdr:rowOff>200025</xdr:rowOff>
                  </from>
                  <to>
                    <xdr:col>1</xdr:col>
                    <xdr:colOff>466725</xdr:colOff>
                    <xdr:row>98</xdr:row>
                    <xdr:rowOff>419100</xdr:rowOff>
                  </to>
                </anchor>
              </controlPr>
            </control>
          </mc:Choice>
        </mc:AlternateContent>
        <mc:AlternateContent xmlns:mc="http://schemas.openxmlformats.org/markup-compatibility/2006">
          <mc:Choice Requires="x14">
            <control shapeId="29805" r:id="rId112" name="Group Box 109">
              <controlPr defaultSize="0" autoFill="0" autoPict="0">
                <anchor moveWithCells="1" sizeWithCells="1">
                  <from>
                    <xdr:col>1</xdr:col>
                    <xdr:colOff>0</xdr:colOff>
                    <xdr:row>99</xdr:row>
                    <xdr:rowOff>0</xdr:rowOff>
                  </from>
                  <to>
                    <xdr:col>5</xdr:col>
                    <xdr:colOff>800100</xdr:colOff>
                    <xdr:row>100</xdr:row>
                    <xdr:rowOff>0</xdr:rowOff>
                  </to>
                </anchor>
              </controlPr>
            </control>
          </mc:Choice>
        </mc:AlternateContent>
        <mc:AlternateContent xmlns:mc="http://schemas.openxmlformats.org/markup-compatibility/2006">
          <mc:Choice Requires="x14">
            <control shapeId="29806" r:id="rId113" name="Option Button 110">
              <controlPr defaultSize="0" autoFill="0" autoLine="0" autoPict="0">
                <anchor moveWithCells="1" sizeWithCells="1">
                  <from>
                    <xdr:col>5</xdr:col>
                    <xdr:colOff>19050</xdr:colOff>
                    <xdr:row>99</xdr:row>
                    <xdr:rowOff>200025</xdr:rowOff>
                  </from>
                  <to>
                    <xdr:col>5</xdr:col>
                    <xdr:colOff>609600</xdr:colOff>
                    <xdr:row>99</xdr:row>
                    <xdr:rowOff>419100</xdr:rowOff>
                  </to>
                </anchor>
              </controlPr>
            </control>
          </mc:Choice>
        </mc:AlternateContent>
        <mc:AlternateContent xmlns:mc="http://schemas.openxmlformats.org/markup-compatibility/2006">
          <mc:Choice Requires="x14">
            <control shapeId="29807" r:id="rId114" name="Option Button 111">
              <controlPr defaultSize="0" autoFill="0" autoLine="0" autoPict="0">
                <anchor moveWithCells="1" sizeWithCells="1">
                  <from>
                    <xdr:col>1</xdr:col>
                    <xdr:colOff>504825</xdr:colOff>
                    <xdr:row>99</xdr:row>
                    <xdr:rowOff>200025</xdr:rowOff>
                  </from>
                  <to>
                    <xdr:col>1</xdr:col>
                    <xdr:colOff>904875</xdr:colOff>
                    <xdr:row>99</xdr:row>
                    <xdr:rowOff>419100</xdr:rowOff>
                  </to>
                </anchor>
              </controlPr>
            </control>
          </mc:Choice>
        </mc:AlternateContent>
        <mc:AlternateContent xmlns:mc="http://schemas.openxmlformats.org/markup-compatibility/2006">
          <mc:Choice Requires="x14">
            <control shapeId="29808" r:id="rId115" name="Option Button 112">
              <controlPr defaultSize="0" autoFill="0" autoLine="0" autoPict="0">
                <anchor moveWithCells="1" sizeWithCells="1">
                  <from>
                    <xdr:col>1</xdr:col>
                    <xdr:colOff>57150</xdr:colOff>
                    <xdr:row>99</xdr:row>
                    <xdr:rowOff>200025</xdr:rowOff>
                  </from>
                  <to>
                    <xdr:col>1</xdr:col>
                    <xdr:colOff>466725</xdr:colOff>
                    <xdr:row>99</xdr:row>
                    <xdr:rowOff>419100</xdr:rowOff>
                  </to>
                </anchor>
              </controlPr>
            </control>
          </mc:Choice>
        </mc:AlternateContent>
        <mc:AlternateContent xmlns:mc="http://schemas.openxmlformats.org/markup-compatibility/2006">
          <mc:Choice Requires="x14">
            <control shapeId="29809" r:id="rId116" name="Group Box 113">
              <controlPr defaultSize="0" autoFill="0" autoPict="0">
                <anchor moveWithCells="1" sizeWithCells="1">
                  <from>
                    <xdr:col>1</xdr:col>
                    <xdr:colOff>0</xdr:colOff>
                    <xdr:row>100</xdr:row>
                    <xdr:rowOff>0</xdr:rowOff>
                  </from>
                  <to>
                    <xdr:col>5</xdr:col>
                    <xdr:colOff>800100</xdr:colOff>
                    <xdr:row>101</xdr:row>
                    <xdr:rowOff>0</xdr:rowOff>
                  </to>
                </anchor>
              </controlPr>
            </control>
          </mc:Choice>
        </mc:AlternateContent>
        <mc:AlternateContent xmlns:mc="http://schemas.openxmlformats.org/markup-compatibility/2006">
          <mc:Choice Requires="x14">
            <control shapeId="29810" r:id="rId117" name="Option Button 114">
              <controlPr defaultSize="0" autoFill="0" autoLine="0" autoPict="0">
                <anchor moveWithCells="1" sizeWithCells="1">
                  <from>
                    <xdr:col>5</xdr:col>
                    <xdr:colOff>19050</xdr:colOff>
                    <xdr:row>100</xdr:row>
                    <xdr:rowOff>200025</xdr:rowOff>
                  </from>
                  <to>
                    <xdr:col>5</xdr:col>
                    <xdr:colOff>609600</xdr:colOff>
                    <xdr:row>100</xdr:row>
                    <xdr:rowOff>419100</xdr:rowOff>
                  </to>
                </anchor>
              </controlPr>
            </control>
          </mc:Choice>
        </mc:AlternateContent>
        <mc:AlternateContent xmlns:mc="http://schemas.openxmlformats.org/markup-compatibility/2006">
          <mc:Choice Requires="x14">
            <control shapeId="29811" r:id="rId118" name="Option Button 115">
              <controlPr defaultSize="0" autoFill="0" autoLine="0" autoPict="0">
                <anchor moveWithCells="1" sizeWithCells="1">
                  <from>
                    <xdr:col>1</xdr:col>
                    <xdr:colOff>504825</xdr:colOff>
                    <xdr:row>100</xdr:row>
                    <xdr:rowOff>200025</xdr:rowOff>
                  </from>
                  <to>
                    <xdr:col>1</xdr:col>
                    <xdr:colOff>904875</xdr:colOff>
                    <xdr:row>100</xdr:row>
                    <xdr:rowOff>419100</xdr:rowOff>
                  </to>
                </anchor>
              </controlPr>
            </control>
          </mc:Choice>
        </mc:AlternateContent>
        <mc:AlternateContent xmlns:mc="http://schemas.openxmlformats.org/markup-compatibility/2006">
          <mc:Choice Requires="x14">
            <control shapeId="29812" r:id="rId119" name="Option Button 116">
              <controlPr defaultSize="0" autoFill="0" autoLine="0" autoPict="0">
                <anchor moveWithCells="1" sizeWithCells="1">
                  <from>
                    <xdr:col>1</xdr:col>
                    <xdr:colOff>57150</xdr:colOff>
                    <xdr:row>100</xdr:row>
                    <xdr:rowOff>200025</xdr:rowOff>
                  </from>
                  <to>
                    <xdr:col>1</xdr:col>
                    <xdr:colOff>466725</xdr:colOff>
                    <xdr:row>100</xdr:row>
                    <xdr:rowOff>419100</xdr:rowOff>
                  </to>
                </anchor>
              </controlPr>
            </control>
          </mc:Choice>
        </mc:AlternateContent>
        <mc:AlternateContent xmlns:mc="http://schemas.openxmlformats.org/markup-compatibility/2006">
          <mc:Choice Requires="x14">
            <control shapeId="29813" r:id="rId120" name="Group Box 117">
              <controlPr defaultSize="0" autoFill="0" autoPict="0">
                <anchor moveWithCells="1" sizeWithCells="1">
                  <from>
                    <xdr:col>1</xdr:col>
                    <xdr:colOff>0</xdr:colOff>
                    <xdr:row>104</xdr:row>
                    <xdr:rowOff>0</xdr:rowOff>
                  </from>
                  <to>
                    <xdr:col>5</xdr:col>
                    <xdr:colOff>800100</xdr:colOff>
                    <xdr:row>105</xdr:row>
                    <xdr:rowOff>0</xdr:rowOff>
                  </to>
                </anchor>
              </controlPr>
            </control>
          </mc:Choice>
        </mc:AlternateContent>
        <mc:AlternateContent xmlns:mc="http://schemas.openxmlformats.org/markup-compatibility/2006">
          <mc:Choice Requires="x14">
            <control shapeId="29814" r:id="rId121" name="Option Button 118">
              <controlPr defaultSize="0" autoFill="0" autoLine="0" autoPict="0">
                <anchor moveWithCells="1" sizeWithCells="1">
                  <from>
                    <xdr:col>5</xdr:col>
                    <xdr:colOff>19050</xdr:colOff>
                    <xdr:row>104</xdr:row>
                    <xdr:rowOff>200025</xdr:rowOff>
                  </from>
                  <to>
                    <xdr:col>5</xdr:col>
                    <xdr:colOff>609600</xdr:colOff>
                    <xdr:row>104</xdr:row>
                    <xdr:rowOff>419100</xdr:rowOff>
                  </to>
                </anchor>
              </controlPr>
            </control>
          </mc:Choice>
        </mc:AlternateContent>
        <mc:AlternateContent xmlns:mc="http://schemas.openxmlformats.org/markup-compatibility/2006">
          <mc:Choice Requires="x14">
            <control shapeId="29815" r:id="rId122" name="Option Button 119">
              <controlPr defaultSize="0" autoFill="0" autoLine="0" autoPict="0">
                <anchor moveWithCells="1" sizeWithCells="1">
                  <from>
                    <xdr:col>1</xdr:col>
                    <xdr:colOff>504825</xdr:colOff>
                    <xdr:row>104</xdr:row>
                    <xdr:rowOff>200025</xdr:rowOff>
                  </from>
                  <to>
                    <xdr:col>1</xdr:col>
                    <xdr:colOff>904875</xdr:colOff>
                    <xdr:row>104</xdr:row>
                    <xdr:rowOff>419100</xdr:rowOff>
                  </to>
                </anchor>
              </controlPr>
            </control>
          </mc:Choice>
        </mc:AlternateContent>
        <mc:AlternateContent xmlns:mc="http://schemas.openxmlformats.org/markup-compatibility/2006">
          <mc:Choice Requires="x14">
            <control shapeId="29816" r:id="rId123" name="Option Button 120">
              <controlPr defaultSize="0" autoFill="0" autoLine="0" autoPict="0">
                <anchor moveWithCells="1" sizeWithCells="1">
                  <from>
                    <xdr:col>1</xdr:col>
                    <xdr:colOff>57150</xdr:colOff>
                    <xdr:row>104</xdr:row>
                    <xdr:rowOff>200025</xdr:rowOff>
                  </from>
                  <to>
                    <xdr:col>1</xdr:col>
                    <xdr:colOff>466725</xdr:colOff>
                    <xdr:row>104</xdr:row>
                    <xdr:rowOff>419100</xdr:rowOff>
                  </to>
                </anchor>
              </controlPr>
            </control>
          </mc:Choice>
        </mc:AlternateContent>
        <mc:AlternateContent xmlns:mc="http://schemas.openxmlformats.org/markup-compatibility/2006">
          <mc:Choice Requires="x14">
            <control shapeId="29817" r:id="rId124" name="Group Box 121">
              <controlPr defaultSize="0" autoFill="0" autoPict="0">
                <anchor moveWithCells="1" sizeWithCells="1">
                  <from>
                    <xdr:col>1</xdr:col>
                    <xdr:colOff>0</xdr:colOff>
                    <xdr:row>105</xdr:row>
                    <xdr:rowOff>0</xdr:rowOff>
                  </from>
                  <to>
                    <xdr:col>5</xdr:col>
                    <xdr:colOff>800100</xdr:colOff>
                    <xdr:row>106</xdr:row>
                    <xdr:rowOff>0</xdr:rowOff>
                  </to>
                </anchor>
              </controlPr>
            </control>
          </mc:Choice>
        </mc:AlternateContent>
        <mc:AlternateContent xmlns:mc="http://schemas.openxmlformats.org/markup-compatibility/2006">
          <mc:Choice Requires="x14">
            <control shapeId="29818" r:id="rId125" name="Option Button 122">
              <controlPr defaultSize="0" autoFill="0" autoLine="0" autoPict="0">
                <anchor moveWithCells="1" sizeWithCells="1">
                  <from>
                    <xdr:col>5</xdr:col>
                    <xdr:colOff>19050</xdr:colOff>
                    <xdr:row>105</xdr:row>
                    <xdr:rowOff>200025</xdr:rowOff>
                  </from>
                  <to>
                    <xdr:col>5</xdr:col>
                    <xdr:colOff>609600</xdr:colOff>
                    <xdr:row>105</xdr:row>
                    <xdr:rowOff>419100</xdr:rowOff>
                  </to>
                </anchor>
              </controlPr>
            </control>
          </mc:Choice>
        </mc:AlternateContent>
        <mc:AlternateContent xmlns:mc="http://schemas.openxmlformats.org/markup-compatibility/2006">
          <mc:Choice Requires="x14">
            <control shapeId="29819" r:id="rId126" name="Option Button 123">
              <controlPr defaultSize="0" autoFill="0" autoLine="0" autoPict="0">
                <anchor moveWithCells="1" sizeWithCells="1">
                  <from>
                    <xdr:col>1</xdr:col>
                    <xdr:colOff>504825</xdr:colOff>
                    <xdr:row>105</xdr:row>
                    <xdr:rowOff>200025</xdr:rowOff>
                  </from>
                  <to>
                    <xdr:col>1</xdr:col>
                    <xdr:colOff>904875</xdr:colOff>
                    <xdr:row>105</xdr:row>
                    <xdr:rowOff>419100</xdr:rowOff>
                  </to>
                </anchor>
              </controlPr>
            </control>
          </mc:Choice>
        </mc:AlternateContent>
        <mc:AlternateContent xmlns:mc="http://schemas.openxmlformats.org/markup-compatibility/2006">
          <mc:Choice Requires="x14">
            <control shapeId="29820" r:id="rId127" name="Option Button 124">
              <controlPr defaultSize="0" autoFill="0" autoLine="0" autoPict="0">
                <anchor moveWithCells="1" sizeWithCells="1">
                  <from>
                    <xdr:col>1</xdr:col>
                    <xdr:colOff>57150</xdr:colOff>
                    <xdr:row>105</xdr:row>
                    <xdr:rowOff>200025</xdr:rowOff>
                  </from>
                  <to>
                    <xdr:col>1</xdr:col>
                    <xdr:colOff>466725</xdr:colOff>
                    <xdr:row>105</xdr:row>
                    <xdr:rowOff>419100</xdr:rowOff>
                  </to>
                </anchor>
              </controlPr>
            </control>
          </mc:Choice>
        </mc:AlternateContent>
        <mc:AlternateContent xmlns:mc="http://schemas.openxmlformats.org/markup-compatibility/2006">
          <mc:Choice Requires="x14">
            <control shapeId="29821" r:id="rId128" name="Group Box 125">
              <controlPr defaultSize="0" autoFill="0" autoPict="0">
                <anchor moveWithCells="1" sizeWithCells="1">
                  <from>
                    <xdr:col>1</xdr:col>
                    <xdr:colOff>0</xdr:colOff>
                    <xdr:row>121</xdr:row>
                    <xdr:rowOff>0</xdr:rowOff>
                  </from>
                  <to>
                    <xdr:col>5</xdr:col>
                    <xdr:colOff>800100</xdr:colOff>
                    <xdr:row>122</xdr:row>
                    <xdr:rowOff>0</xdr:rowOff>
                  </to>
                </anchor>
              </controlPr>
            </control>
          </mc:Choice>
        </mc:AlternateContent>
        <mc:AlternateContent xmlns:mc="http://schemas.openxmlformats.org/markup-compatibility/2006">
          <mc:Choice Requires="x14">
            <control shapeId="29822" r:id="rId129" name="Option Button 126">
              <controlPr defaultSize="0" autoFill="0" autoLine="0" autoPict="0">
                <anchor moveWithCells="1" sizeWithCells="1">
                  <from>
                    <xdr:col>5</xdr:col>
                    <xdr:colOff>19050</xdr:colOff>
                    <xdr:row>121</xdr:row>
                    <xdr:rowOff>200025</xdr:rowOff>
                  </from>
                  <to>
                    <xdr:col>5</xdr:col>
                    <xdr:colOff>609600</xdr:colOff>
                    <xdr:row>121</xdr:row>
                    <xdr:rowOff>419100</xdr:rowOff>
                  </to>
                </anchor>
              </controlPr>
            </control>
          </mc:Choice>
        </mc:AlternateContent>
        <mc:AlternateContent xmlns:mc="http://schemas.openxmlformats.org/markup-compatibility/2006">
          <mc:Choice Requires="x14">
            <control shapeId="29823" r:id="rId130" name="Option Button 127">
              <controlPr defaultSize="0" autoFill="0" autoLine="0" autoPict="0">
                <anchor moveWithCells="1" sizeWithCells="1">
                  <from>
                    <xdr:col>1</xdr:col>
                    <xdr:colOff>504825</xdr:colOff>
                    <xdr:row>121</xdr:row>
                    <xdr:rowOff>200025</xdr:rowOff>
                  </from>
                  <to>
                    <xdr:col>1</xdr:col>
                    <xdr:colOff>904875</xdr:colOff>
                    <xdr:row>121</xdr:row>
                    <xdr:rowOff>419100</xdr:rowOff>
                  </to>
                </anchor>
              </controlPr>
            </control>
          </mc:Choice>
        </mc:AlternateContent>
        <mc:AlternateContent xmlns:mc="http://schemas.openxmlformats.org/markup-compatibility/2006">
          <mc:Choice Requires="x14">
            <control shapeId="29824" r:id="rId131" name="Option Button 128">
              <controlPr defaultSize="0" autoFill="0" autoLine="0" autoPict="0">
                <anchor moveWithCells="1" sizeWithCells="1">
                  <from>
                    <xdr:col>1</xdr:col>
                    <xdr:colOff>57150</xdr:colOff>
                    <xdr:row>121</xdr:row>
                    <xdr:rowOff>200025</xdr:rowOff>
                  </from>
                  <to>
                    <xdr:col>1</xdr:col>
                    <xdr:colOff>466725</xdr:colOff>
                    <xdr:row>121</xdr:row>
                    <xdr:rowOff>419100</xdr:rowOff>
                  </to>
                </anchor>
              </controlPr>
            </control>
          </mc:Choice>
        </mc:AlternateContent>
        <mc:AlternateContent xmlns:mc="http://schemas.openxmlformats.org/markup-compatibility/2006">
          <mc:Choice Requires="x14">
            <control shapeId="29825" r:id="rId132" name="Group Box 129">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9826" r:id="rId133" name="Option Button 130">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9827" r:id="rId134" name="Option Button 131">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9828" r:id="rId135" name="Option Button 132">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9829"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9830"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9831" r:id="rId138" name="Option Button 135">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9832"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9833" r:id="rId140" name="Group Box 137">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9834" r:id="rId141" name="Option Button 138">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9835" r:id="rId142" name="Option Button 139">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9836" r:id="rId143" name="Option Button 140">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9837" r:id="rId144" name="Group Box 141">
              <controlPr defaultSize="0" autoFill="0" autoPict="0">
                <anchor moveWithCells="1" sizeWithCells="1">
                  <from>
                    <xdr:col>1</xdr:col>
                    <xdr:colOff>0</xdr:colOff>
                    <xdr:row>135</xdr:row>
                    <xdr:rowOff>0</xdr:rowOff>
                  </from>
                  <to>
                    <xdr:col>5</xdr:col>
                    <xdr:colOff>800100</xdr:colOff>
                    <xdr:row>136</xdr:row>
                    <xdr:rowOff>0</xdr:rowOff>
                  </to>
                </anchor>
              </controlPr>
            </control>
          </mc:Choice>
        </mc:AlternateContent>
        <mc:AlternateContent xmlns:mc="http://schemas.openxmlformats.org/markup-compatibility/2006">
          <mc:Choice Requires="x14">
            <control shapeId="29838" r:id="rId145" name="Option Button 142">
              <controlPr defaultSize="0" autoFill="0" autoLine="0" autoPict="0">
                <anchor moveWithCells="1" sizeWithCells="1">
                  <from>
                    <xdr:col>5</xdr:col>
                    <xdr:colOff>19050</xdr:colOff>
                    <xdr:row>135</xdr:row>
                    <xdr:rowOff>200025</xdr:rowOff>
                  </from>
                  <to>
                    <xdr:col>5</xdr:col>
                    <xdr:colOff>609600</xdr:colOff>
                    <xdr:row>135</xdr:row>
                    <xdr:rowOff>419100</xdr:rowOff>
                  </to>
                </anchor>
              </controlPr>
            </control>
          </mc:Choice>
        </mc:AlternateContent>
        <mc:AlternateContent xmlns:mc="http://schemas.openxmlformats.org/markup-compatibility/2006">
          <mc:Choice Requires="x14">
            <control shapeId="29839" r:id="rId146" name="Option Button 143">
              <controlPr defaultSize="0" autoFill="0" autoLine="0" autoPict="0">
                <anchor moveWithCells="1" sizeWithCells="1">
                  <from>
                    <xdr:col>1</xdr:col>
                    <xdr:colOff>504825</xdr:colOff>
                    <xdr:row>135</xdr:row>
                    <xdr:rowOff>200025</xdr:rowOff>
                  </from>
                  <to>
                    <xdr:col>1</xdr:col>
                    <xdr:colOff>904875</xdr:colOff>
                    <xdr:row>135</xdr:row>
                    <xdr:rowOff>419100</xdr:rowOff>
                  </to>
                </anchor>
              </controlPr>
            </control>
          </mc:Choice>
        </mc:AlternateContent>
        <mc:AlternateContent xmlns:mc="http://schemas.openxmlformats.org/markup-compatibility/2006">
          <mc:Choice Requires="x14">
            <control shapeId="29840" r:id="rId147" name="Option Button 144">
              <controlPr defaultSize="0" autoFill="0" autoLine="0" autoPict="0">
                <anchor moveWithCells="1" sizeWithCells="1">
                  <from>
                    <xdr:col>1</xdr:col>
                    <xdr:colOff>57150</xdr:colOff>
                    <xdr:row>135</xdr:row>
                    <xdr:rowOff>200025</xdr:rowOff>
                  </from>
                  <to>
                    <xdr:col>1</xdr:col>
                    <xdr:colOff>466725</xdr:colOff>
                    <xdr:row>135</xdr:row>
                    <xdr:rowOff>419100</xdr:rowOff>
                  </to>
                </anchor>
              </controlPr>
            </control>
          </mc:Choice>
        </mc:AlternateContent>
        <mc:AlternateContent xmlns:mc="http://schemas.openxmlformats.org/markup-compatibility/2006">
          <mc:Choice Requires="x14">
            <control shapeId="29841" r:id="rId148" name="Group Box 145">
              <controlPr defaultSize="0" autoFill="0" autoPict="0">
                <anchor moveWithCells="1" sizeWithCells="1">
                  <from>
                    <xdr:col>1</xdr:col>
                    <xdr:colOff>0</xdr:colOff>
                    <xdr:row>136</xdr:row>
                    <xdr:rowOff>0</xdr:rowOff>
                  </from>
                  <to>
                    <xdr:col>5</xdr:col>
                    <xdr:colOff>800100</xdr:colOff>
                    <xdr:row>137</xdr:row>
                    <xdr:rowOff>0</xdr:rowOff>
                  </to>
                </anchor>
              </controlPr>
            </control>
          </mc:Choice>
        </mc:AlternateContent>
        <mc:AlternateContent xmlns:mc="http://schemas.openxmlformats.org/markup-compatibility/2006">
          <mc:Choice Requires="x14">
            <control shapeId="29842" r:id="rId149" name="Option Button 146">
              <controlPr defaultSize="0" autoFill="0" autoLine="0" autoPict="0">
                <anchor moveWithCells="1" sizeWithCells="1">
                  <from>
                    <xdr:col>5</xdr:col>
                    <xdr:colOff>19050</xdr:colOff>
                    <xdr:row>136</xdr:row>
                    <xdr:rowOff>200025</xdr:rowOff>
                  </from>
                  <to>
                    <xdr:col>5</xdr:col>
                    <xdr:colOff>609600</xdr:colOff>
                    <xdr:row>136</xdr:row>
                    <xdr:rowOff>419100</xdr:rowOff>
                  </to>
                </anchor>
              </controlPr>
            </control>
          </mc:Choice>
        </mc:AlternateContent>
        <mc:AlternateContent xmlns:mc="http://schemas.openxmlformats.org/markup-compatibility/2006">
          <mc:Choice Requires="x14">
            <control shapeId="29843" r:id="rId150" name="Option Button 147">
              <controlPr defaultSize="0" autoFill="0" autoLine="0" autoPict="0">
                <anchor moveWithCells="1" sizeWithCells="1">
                  <from>
                    <xdr:col>1</xdr:col>
                    <xdr:colOff>504825</xdr:colOff>
                    <xdr:row>136</xdr:row>
                    <xdr:rowOff>200025</xdr:rowOff>
                  </from>
                  <to>
                    <xdr:col>1</xdr:col>
                    <xdr:colOff>904875</xdr:colOff>
                    <xdr:row>136</xdr:row>
                    <xdr:rowOff>419100</xdr:rowOff>
                  </to>
                </anchor>
              </controlPr>
            </control>
          </mc:Choice>
        </mc:AlternateContent>
        <mc:AlternateContent xmlns:mc="http://schemas.openxmlformats.org/markup-compatibility/2006">
          <mc:Choice Requires="x14">
            <control shapeId="29844" r:id="rId151" name="Option Button 148">
              <controlPr defaultSize="0" autoFill="0" autoLine="0" autoPict="0">
                <anchor moveWithCells="1" sizeWithCells="1">
                  <from>
                    <xdr:col>1</xdr:col>
                    <xdr:colOff>57150</xdr:colOff>
                    <xdr:row>136</xdr:row>
                    <xdr:rowOff>200025</xdr:rowOff>
                  </from>
                  <to>
                    <xdr:col>1</xdr:col>
                    <xdr:colOff>466725</xdr:colOff>
                    <xdr:row>136</xdr:row>
                    <xdr:rowOff>419100</xdr:rowOff>
                  </to>
                </anchor>
              </controlPr>
            </control>
          </mc:Choice>
        </mc:AlternateContent>
        <mc:AlternateContent xmlns:mc="http://schemas.openxmlformats.org/markup-compatibility/2006">
          <mc:Choice Requires="x14">
            <control shapeId="29845" r:id="rId152" name="Group Box 149">
              <controlPr defaultSize="0" autoFill="0" autoPict="0">
                <anchor moveWithCells="1" sizeWithCells="1">
                  <from>
                    <xdr:col>1</xdr:col>
                    <xdr:colOff>0</xdr:colOff>
                    <xdr:row>137</xdr:row>
                    <xdr:rowOff>0</xdr:rowOff>
                  </from>
                  <to>
                    <xdr:col>5</xdr:col>
                    <xdr:colOff>800100</xdr:colOff>
                    <xdr:row>138</xdr:row>
                    <xdr:rowOff>0</xdr:rowOff>
                  </to>
                </anchor>
              </controlPr>
            </control>
          </mc:Choice>
        </mc:AlternateContent>
        <mc:AlternateContent xmlns:mc="http://schemas.openxmlformats.org/markup-compatibility/2006">
          <mc:Choice Requires="x14">
            <control shapeId="29846" r:id="rId153" name="Option Button 150">
              <controlPr defaultSize="0" autoFill="0" autoLine="0" autoPict="0">
                <anchor moveWithCells="1" sizeWithCells="1">
                  <from>
                    <xdr:col>5</xdr:col>
                    <xdr:colOff>19050</xdr:colOff>
                    <xdr:row>137</xdr:row>
                    <xdr:rowOff>200025</xdr:rowOff>
                  </from>
                  <to>
                    <xdr:col>5</xdr:col>
                    <xdr:colOff>609600</xdr:colOff>
                    <xdr:row>137</xdr:row>
                    <xdr:rowOff>419100</xdr:rowOff>
                  </to>
                </anchor>
              </controlPr>
            </control>
          </mc:Choice>
        </mc:AlternateContent>
        <mc:AlternateContent xmlns:mc="http://schemas.openxmlformats.org/markup-compatibility/2006">
          <mc:Choice Requires="x14">
            <control shapeId="29847" r:id="rId154" name="Option Button 151">
              <controlPr defaultSize="0" autoFill="0" autoLine="0" autoPict="0">
                <anchor moveWithCells="1" sizeWithCells="1">
                  <from>
                    <xdr:col>1</xdr:col>
                    <xdr:colOff>504825</xdr:colOff>
                    <xdr:row>137</xdr:row>
                    <xdr:rowOff>200025</xdr:rowOff>
                  </from>
                  <to>
                    <xdr:col>1</xdr:col>
                    <xdr:colOff>904875</xdr:colOff>
                    <xdr:row>137</xdr:row>
                    <xdr:rowOff>419100</xdr:rowOff>
                  </to>
                </anchor>
              </controlPr>
            </control>
          </mc:Choice>
        </mc:AlternateContent>
        <mc:AlternateContent xmlns:mc="http://schemas.openxmlformats.org/markup-compatibility/2006">
          <mc:Choice Requires="x14">
            <control shapeId="29848" r:id="rId155" name="Option Button 152">
              <controlPr defaultSize="0" autoFill="0" autoLine="0" autoPict="0">
                <anchor moveWithCells="1" sizeWithCells="1">
                  <from>
                    <xdr:col>1</xdr:col>
                    <xdr:colOff>57150</xdr:colOff>
                    <xdr:row>137</xdr:row>
                    <xdr:rowOff>200025</xdr:rowOff>
                  </from>
                  <to>
                    <xdr:col>1</xdr:col>
                    <xdr:colOff>466725</xdr:colOff>
                    <xdr:row>137</xdr:row>
                    <xdr:rowOff>419100</xdr:rowOff>
                  </to>
                </anchor>
              </controlPr>
            </control>
          </mc:Choice>
        </mc:AlternateContent>
        <mc:AlternateContent xmlns:mc="http://schemas.openxmlformats.org/markup-compatibility/2006">
          <mc:Choice Requires="x14">
            <control shapeId="29849" r:id="rId156" name="Group Box 153">
              <controlPr defaultSize="0" autoFill="0" autoPict="0">
                <anchor moveWithCells="1" sizeWithCells="1">
                  <from>
                    <xdr:col>1</xdr:col>
                    <xdr:colOff>0</xdr:colOff>
                    <xdr:row>138</xdr:row>
                    <xdr:rowOff>0</xdr:rowOff>
                  </from>
                  <to>
                    <xdr:col>5</xdr:col>
                    <xdr:colOff>800100</xdr:colOff>
                    <xdr:row>139</xdr:row>
                    <xdr:rowOff>0</xdr:rowOff>
                  </to>
                </anchor>
              </controlPr>
            </control>
          </mc:Choice>
        </mc:AlternateContent>
        <mc:AlternateContent xmlns:mc="http://schemas.openxmlformats.org/markup-compatibility/2006">
          <mc:Choice Requires="x14">
            <control shapeId="29850" r:id="rId157" name="Option Button 154">
              <controlPr defaultSize="0" autoFill="0" autoLine="0" autoPict="0">
                <anchor moveWithCells="1" sizeWithCells="1">
                  <from>
                    <xdr:col>5</xdr:col>
                    <xdr:colOff>19050</xdr:colOff>
                    <xdr:row>138</xdr:row>
                    <xdr:rowOff>200025</xdr:rowOff>
                  </from>
                  <to>
                    <xdr:col>5</xdr:col>
                    <xdr:colOff>609600</xdr:colOff>
                    <xdr:row>138</xdr:row>
                    <xdr:rowOff>419100</xdr:rowOff>
                  </to>
                </anchor>
              </controlPr>
            </control>
          </mc:Choice>
        </mc:AlternateContent>
        <mc:AlternateContent xmlns:mc="http://schemas.openxmlformats.org/markup-compatibility/2006">
          <mc:Choice Requires="x14">
            <control shapeId="29851" r:id="rId158" name="Option Button 155">
              <controlPr defaultSize="0" autoFill="0" autoLine="0" autoPict="0">
                <anchor moveWithCells="1" sizeWithCells="1">
                  <from>
                    <xdr:col>1</xdr:col>
                    <xdr:colOff>504825</xdr:colOff>
                    <xdr:row>138</xdr:row>
                    <xdr:rowOff>200025</xdr:rowOff>
                  </from>
                  <to>
                    <xdr:col>1</xdr:col>
                    <xdr:colOff>904875</xdr:colOff>
                    <xdr:row>138</xdr:row>
                    <xdr:rowOff>419100</xdr:rowOff>
                  </to>
                </anchor>
              </controlPr>
            </control>
          </mc:Choice>
        </mc:AlternateContent>
        <mc:AlternateContent xmlns:mc="http://schemas.openxmlformats.org/markup-compatibility/2006">
          <mc:Choice Requires="x14">
            <control shapeId="29852" r:id="rId159" name="Option Button 156">
              <controlPr defaultSize="0" autoFill="0" autoLine="0" autoPict="0">
                <anchor moveWithCells="1" sizeWithCells="1">
                  <from>
                    <xdr:col>1</xdr:col>
                    <xdr:colOff>57150</xdr:colOff>
                    <xdr:row>138</xdr:row>
                    <xdr:rowOff>200025</xdr:rowOff>
                  </from>
                  <to>
                    <xdr:col>1</xdr:col>
                    <xdr:colOff>466725</xdr:colOff>
                    <xdr:row>138</xdr:row>
                    <xdr:rowOff>419100</xdr:rowOff>
                  </to>
                </anchor>
              </controlPr>
            </control>
          </mc:Choice>
        </mc:AlternateContent>
        <mc:AlternateContent xmlns:mc="http://schemas.openxmlformats.org/markup-compatibility/2006">
          <mc:Choice Requires="x14">
            <control shapeId="29853" r:id="rId160" name="Group Box 157">
              <controlPr defaultSize="0" autoFill="0" autoPict="0">
                <anchor moveWithCells="1" sizeWithCells="1">
                  <from>
                    <xdr:col>1</xdr:col>
                    <xdr:colOff>0</xdr:colOff>
                    <xdr:row>149</xdr:row>
                    <xdr:rowOff>0</xdr:rowOff>
                  </from>
                  <to>
                    <xdr:col>5</xdr:col>
                    <xdr:colOff>800100</xdr:colOff>
                    <xdr:row>150</xdr:row>
                    <xdr:rowOff>0</xdr:rowOff>
                  </to>
                </anchor>
              </controlPr>
            </control>
          </mc:Choice>
        </mc:AlternateContent>
        <mc:AlternateContent xmlns:mc="http://schemas.openxmlformats.org/markup-compatibility/2006">
          <mc:Choice Requires="x14">
            <control shapeId="29854" r:id="rId161" name="Option Button 158">
              <controlPr defaultSize="0" autoFill="0" autoLine="0" autoPict="0">
                <anchor moveWithCells="1" sizeWithCells="1">
                  <from>
                    <xdr:col>5</xdr:col>
                    <xdr:colOff>19050</xdr:colOff>
                    <xdr:row>149</xdr:row>
                    <xdr:rowOff>200025</xdr:rowOff>
                  </from>
                  <to>
                    <xdr:col>5</xdr:col>
                    <xdr:colOff>609600</xdr:colOff>
                    <xdr:row>149</xdr:row>
                    <xdr:rowOff>419100</xdr:rowOff>
                  </to>
                </anchor>
              </controlPr>
            </control>
          </mc:Choice>
        </mc:AlternateContent>
        <mc:AlternateContent xmlns:mc="http://schemas.openxmlformats.org/markup-compatibility/2006">
          <mc:Choice Requires="x14">
            <control shapeId="29855" r:id="rId162" name="Option Button 159">
              <controlPr defaultSize="0" autoFill="0" autoLine="0" autoPict="0">
                <anchor moveWithCells="1" sizeWithCells="1">
                  <from>
                    <xdr:col>1</xdr:col>
                    <xdr:colOff>504825</xdr:colOff>
                    <xdr:row>149</xdr:row>
                    <xdr:rowOff>200025</xdr:rowOff>
                  </from>
                  <to>
                    <xdr:col>1</xdr:col>
                    <xdr:colOff>904875</xdr:colOff>
                    <xdr:row>149</xdr:row>
                    <xdr:rowOff>419100</xdr:rowOff>
                  </to>
                </anchor>
              </controlPr>
            </control>
          </mc:Choice>
        </mc:AlternateContent>
        <mc:AlternateContent xmlns:mc="http://schemas.openxmlformats.org/markup-compatibility/2006">
          <mc:Choice Requires="x14">
            <control shapeId="29856" r:id="rId163" name="Option Button 160">
              <controlPr defaultSize="0" autoFill="0" autoLine="0" autoPict="0">
                <anchor moveWithCells="1" sizeWithCells="1">
                  <from>
                    <xdr:col>1</xdr:col>
                    <xdr:colOff>57150</xdr:colOff>
                    <xdr:row>149</xdr:row>
                    <xdr:rowOff>200025</xdr:rowOff>
                  </from>
                  <to>
                    <xdr:col>1</xdr:col>
                    <xdr:colOff>466725</xdr:colOff>
                    <xdr:row>149</xdr:row>
                    <xdr:rowOff>419100</xdr:rowOff>
                  </to>
                </anchor>
              </controlPr>
            </control>
          </mc:Choice>
        </mc:AlternateContent>
        <mc:AlternateContent xmlns:mc="http://schemas.openxmlformats.org/markup-compatibility/2006">
          <mc:Choice Requires="x14">
            <control shapeId="29857" r:id="rId164" name="Group Box 161">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9858" r:id="rId165" name="Option Button 162">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9859" r:id="rId166" name="Option Button 163">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9860" r:id="rId167" name="Option Button 164">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9861" r:id="rId168" name="Group Box 165">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9862" r:id="rId169" name="Option Button 166">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9863" r:id="rId170" name="Option Button 167">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9864" r:id="rId171" name="Option Button 168">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9865" r:id="rId172" name="Group Box 169">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9866" r:id="rId173" name="Option Button 170">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9867" r:id="rId174" name="Option Button 171">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9868" r:id="rId175" name="Option Button 172">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9869" r:id="rId176" name="Group Box 173">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9870" r:id="rId177" name="Option Button 174">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9871" r:id="rId178" name="Option Button 175">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9872" r:id="rId179" name="Option Button 176">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9873" r:id="rId180" name="Group Box 177">
              <controlPr defaultSize="0" autoFill="0" autoPict="0">
                <anchor moveWithCells="1" sizeWithCells="1">
                  <from>
                    <xdr:col>1</xdr:col>
                    <xdr:colOff>0</xdr:colOff>
                    <xdr:row>164</xdr:row>
                    <xdr:rowOff>0</xdr:rowOff>
                  </from>
                  <to>
                    <xdr:col>5</xdr:col>
                    <xdr:colOff>800100</xdr:colOff>
                    <xdr:row>165</xdr:row>
                    <xdr:rowOff>0</xdr:rowOff>
                  </to>
                </anchor>
              </controlPr>
            </control>
          </mc:Choice>
        </mc:AlternateContent>
        <mc:AlternateContent xmlns:mc="http://schemas.openxmlformats.org/markup-compatibility/2006">
          <mc:Choice Requires="x14">
            <control shapeId="29874" r:id="rId181" name="Option Button 178">
              <controlPr defaultSize="0" autoFill="0" autoLine="0" autoPict="0">
                <anchor moveWithCells="1" sizeWithCells="1">
                  <from>
                    <xdr:col>5</xdr:col>
                    <xdr:colOff>19050</xdr:colOff>
                    <xdr:row>164</xdr:row>
                    <xdr:rowOff>200025</xdr:rowOff>
                  </from>
                  <to>
                    <xdr:col>5</xdr:col>
                    <xdr:colOff>609600</xdr:colOff>
                    <xdr:row>164</xdr:row>
                    <xdr:rowOff>419100</xdr:rowOff>
                  </to>
                </anchor>
              </controlPr>
            </control>
          </mc:Choice>
        </mc:AlternateContent>
        <mc:AlternateContent xmlns:mc="http://schemas.openxmlformats.org/markup-compatibility/2006">
          <mc:Choice Requires="x14">
            <control shapeId="29875" r:id="rId182" name="Option Button 179">
              <controlPr defaultSize="0" autoFill="0" autoLine="0" autoPict="0">
                <anchor moveWithCells="1" sizeWithCells="1">
                  <from>
                    <xdr:col>1</xdr:col>
                    <xdr:colOff>504825</xdr:colOff>
                    <xdr:row>164</xdr:row>
                    <xdr:rowOff>200025</xdr:rowOff>
                  </from>
                  <to>
                    <xdr:col>1</xdr:col>
                    <xdr:colOff>904875</xdr:colOff>
                    <xdr:row>164</xdr:row>
                    <xdr:rowOff>419100</xdr:rowOff>
                  </to>
                </anchor>
              </controlPr>
            </control>
          </mc:Choice>
        </mc:AlternateContent>
        <mc:AlternateContent xmlns:mc="http://schemas.openxmlformats.org/markup-compatibility/2006">
          <mc:Choice Requires="x14">
            <control shapeId="29876" r:id="rId183" name="Option Button 180">
              <controlPr defaultSize="0" autoFill="0" autoLine="0" autoPict="0">
                <anchor moveWithCells="1" sizeWithCells="1">
                  <from>
                    <xdr:col>1</xdr:col>
                    <xdr:colOff>57150</xdr:colOff>
                    <xdr:row>164</xdr:row>
                    <xdr:rowOff>200025</xdr:rowOff>
                  </from>
                  <to>
                    <xdr:col>1</xdr:col>
                    <xdr:colOff>466725</xdr:colOff>
                    <xdr:row>164</xdr:row>
                    <xdr:rowOff>419100</xdr:rowOff>
                  </to>
                </anchor>
              </controlPr>
            </control>
          </mc:Choice>
        </mc:AlternateContent>
        <mc:AlternateContent xmlns:mc="http://schemas.openxmlformats.org/markup-compatibility/2006">
          <mc:Choice Requires="x14">
            <control shapeId="29877" r:id="rId184" name="Group Box 181">
              <controlPr defaultSize="0" autoFill="0" autoPict="0">
                <anchor moveWithCells="1" sizeWithCells="1">
                  <from>
                    <xdr:col>1</xdr:col>
                    <xdr:colOff>0</xdr:colOff>
                    <xdr:row>165</xdr:row>
                    <xdr:rowOff>0</xdr:rowOff>
                  </from>
                  <to>
                    <xdr:col>5</xdr:col>
                    <xdr:colOff>800100</xdr:colOff>
                    <xdr:row>166</xdr:row>
                    <xdr:rowOff>0</xdr:rowOff>
                  </to>
                </anchor>
              </controlPr>
            </control>
          </mc:Choice>
        </mc:AlternateContent>
        <mc:AlternateContent xmlns:mc="http://schemas.openxmlformats.org/markup-compatibility/2006">
          <mc:Choice Requires="x14">
            <control shapeId="29878" r:id="rId185" name="Option Button 182">
              <controlPr defaultSize="0" autoFill="0" autoLine="0" autoPict="0">
                <anchor moveWithCells="1" sizeWithCells="1">
                  <from>
                    <xdr:col>5</xdr:col>
                    <xdr:colOff>19050</xdr:colOff>
                    <xdr:row>165</xdr:row>
                    <xdr:rowOff>200025</xdr:rowOff>
                  </from>
                  <to>
                    <xdr:col>5</xdr:col>
                    <xdr:colOff>609600</xdr:colOff>
                    <xdr:row>165</xdr:row>
                    <xdr:rowOff>419100</xdr:rowOff>
                  </to>
                </anchor>
              </controlPr>
            </control>
          </mc:Choice>
        </mc:AlternateContent>
        <mc:AlternateContent xmlns:mc="http://schemas.openxmlformats.org/markup-compatibility/2006">
          <mc:Choice Requires="x14">
            <control shapeId="29879" r:id="rId186" name="Option Button 183">
              <controlPr defaultSize="0" autoFill="0" autoLine="0" autoPict="0">
                <anchor moveWithCells="1" sizeWithCells="1">
                  <from>
                    <xdr:col>1</xdr:col>
                    <xdr:colOff>504825</xdr:colOff>
                    <xdr:row>165</xdr:row>
                    <xdr:rowOff>200025</xdr:rowOff>
                  </from>
                  <to>
                    <xdr:col>1</xdr:col>
                    <xdr:colOff>904875</xdr:colOff>
                    <xdr:row>165</xdr:row>
                    <xdr:rowOff>419100</xdr:rowOff>
                  </to>
                </anchor>
              </controlPr>
            </control>
          </mc:Choice>
        </mc:AlternateContent>
        <mc:AlternateContent xmlns:mc="http://schemas.openxmlformats.org/markup-compatibility/2006">
          <mc:Choice Requires="x14">
            <control shapeId="29880" r:id="rId187" name="Option Button 184">
              <controlPr defaultSize="0" autoFill="0" autoLine="0" autoPict="0">
                <anchor moveWithCells="1" sizeWithCells="1">
                  <from>
                    <xdr:col>1</xdr:col>
                    <xdr:colOff>57150</xdr:colOff>
                    <xdr:row>165</xdr:row>
                    <xdr:rowOff>200025</xdr:rowOff>
                  </from>
                  <to>
                    <xdr:col>1</xdr:col>
                    <xdr:colOff>466725</xdr:colOff>
                    <xdr:row>165</xdr:row>
                    <xdr:rowOff>419100</xdr:rowOff>
                  </to>
                </anchor>
              </controlPr>
            </control>
          </mc:Choice>
        </mc:AlternateContent>
        <mc:AlternateContent xmlns:mc="http://schemas.openxmlformats.org/markup-compatibility/2006">
          <mc:Choice Requires="x14">
            <control shapeId="29881" r:id="rId188" name="Group Box 185">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9882" r:id="rId189" name="Option Button 186">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9883" r:id="rId190" name="Option Button 187">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9884" r:id="rId191" name="Option Button 188">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9885" r:id="rId192" name="Group Box 189">
              <controlPr defaultSize="0" autoFill="0" autoPict="0">
                <anchor moveWithCells="1" sizeWithCells="1">
                  <from>
                    <xdr:col>1</xdr:col>
                    <xdr:colOff>0</xdr:colOff>
                    <xdr:row>177</xdr:row>
                    <xdr:rowOff>0</xdr:rowOff>
                  </from>
                  <to>
                    <xdr:col>5</xdr:col>
                    <xdr:colOff>800100</xdr:colOff>
                    <xdr:row>178</xdr:row>
                    <xdr:rowOff>0</xdr:rowOff>
                  </to>
                </anchor>
              </controlPr>
            </control>
          </mc:Choice>
        </mc:AlternateContent>
        <mc:AlternateContent xmlns:mc="http://schemas.openxmlformats.org/markup-compatibility/2006">
          <mc:Choice Requires="x14">
            <control shapeId="29886" r:id="rId193" name="Option Button 190">
              <controlPr defaultSize="0" autoFill="0" autoLine="0" autoPict="0">
                <anchor moveWithCells="1" sizeWithCells="1">
                  <from>
                    <xdr:col>5</xdr:col>
                    <xdr:colOff>19050</xdr:colOff>
                    <xdr:row>177</xdr:row>
                    <xdr:rowOff>200025</xdr:rowOff>
                  </from>
                  <to>
                    <xdr:col>5</xdr:col>
                    <xdr:colOff>609600</xdr:colOff>
                    <xdr:row>177</xdr:row>
                    <xdr:rowOff>419100</xdr:rowOff>
                  </to>
                </anchor>
              </controlPr>
            </control>
          </mc:Choice>
        </mc:AlternateContent>
        <mc:AlternateContent xmlns:mc="http://schemas.openxmlformats.org/markup-compatibility/2006">
          <mc:Choice Requires="x14">
            <control shapeId="29887" r:id="rId194" name="Option Button 191">
              <controlPr defaultSize="0" autoFill="0" autoLine="0" autoPict="0">
                <anchor moveWithCells="1" sizeWithCells="1">
                  <from>
                    <xdr:col>1</xdr:col>
                    <xdr:colOff>504825</xdr:colOff>
                    <xdr:row>177</xdr:row>
                    <xdr:rowOff>200025</xdr:rowOff>
                  </from>
                  <to>
                    <xdr:col>1</xdr:col>
                    <xdr:colOff>904875</xdr:colOff>
                    <xdr:row>177</xdr:row>
                    <xdr:rowOff>419100</xdr:rowOff>
                  </to>
                </anchor>
              </controlPr>
            </control>
          </mc:Choice>
        </mc:AlternateContent>
        <mc:AlternateContent xmlns:mc="http://schemas.openxmlformats.org/markup-compatibility/2006">
          <mc:Choice Requires="x14">
            <control shapeId="29888" r:id="rId195" name="Option Button 192">
              <controlPr defaultSize="0" autoFill="0" autoLine="0" autoPict="0">
                <anchor moveWithCells="1" sizeWithCells="1">
                  <from>
                    <xdr:col>1</xdr:col>
                    <xdr:colOff>57150</xdr:colOff>
                    <xdr:row>177</xdr:row>
                    <xdr:rowOff>200025</xdr:rowOff>
                  </from>
                  <to>
                    <xdr:col>1</xdr:col>
                    <xdr:colOff>466725</xdr:colOff>
                    <xdr:row>177</xdr:row>
                    <xdr:rowOff>419100</xdr:rowOff>
                  </to>
                </anchor>
              </controlPr>
            </control>
          </mc:Choice>
        </mc:AlternateContent>
        <mc:AlternateContent xmlns:mc="http://schemas.openxmlformats.org/markup-compatibility/2006">
          <mc:Choice Requires="x14">
            <control shapeId="29889" r:id="rId196" name="Group Box 193">
              <controlPr defaultSize="0" autoFill="0" autoPict="0">
                <anchor moveWithCells="1" sizeWithCells="1">
                  <from>
                    <xdr:col>1</xdr:col>
                    <xdr:colOff>0</xdr:colOff>
                    <xdr:row>178</xdr:row>
                    <xdr:rowOff>0</xdr:rowOff>
                  </from>
                  <to>
                    <xdr:col>5</xdr:col>
                    <xdr:colOff>800100</xdr:colOff>
                    <xdr:row>179</xdr:row>
                    <xdr:rowOff>0</xdr:rowOff>
                  </to>
                </anchor>
              </controlPr>
            </control>
          </mc:Choice>
        </mc:AlternateContent>
        <mc:AlternateContent xmlns:mc="http://schemas.openxmlformats.org/markup-compatibility/2006">
          <mc:Choice Requires="x14">
            <control shapeId="29890" r:id="rId197" name="Option Button 194">
              <controlPr defaultSize="0" autoFill="0" autoLine="0" autoPict="0">
                <anchor moveWithCells="1" sizeWithCells="1">
                  <from>
                    <xdr:col>5</xdr:col>
                    <xdr:colOff>19050</xdr:colOff>
                    <xdr:row>178</xdr:row>
                    <xdr:rowOff>200025</xdr:rowOff>
                  </from>
                  <to>
                    <xdr:col>5</xdr:col>
                    <xdr:colOff>609600</xdr:colOff>
                    <xdr:row>178</xdr:row>
                    <xdr:rowOff>419100</xdr:rowOff>
                  </to>
                </anchor>
              </controlPr>
            </control>
          </mc:Choice>
        </mc:AlternateContent>
        <mc:AlternateContent xmlns:mc="http://schemas.openxmlformats.org/markup-compatibility/2006">
          <mc:Choice Requires="x14">
            <control shapeId="29891" r:id="rId198" name="Option Button 195">
              <controlPr defaultSize="0" autoFill="0" autoLine="0" autoPict="0">
                <anchor moveWithCells="1" sizeWithCells="1">
                  <from>
                    <xdr:col>1</xdr:col>
                    <xdr:colOff>504825</xdr:colOff>
                    <xdr:row>178</xdr:row>
                    <xdr:rowOff>200025</xdr:rowOff>
                  </from>
                  <to>
                    <xdr:col>1</xdr:col>
                    <xdr:colOff>904875</xdr:colOff>
                    <xdr:row>178</xdr:row>
                    <xdr:rowOff>419100</xdr:rowOff>
                  </to>
                </anchor>
              </controlPr>
            </control>
          </mc:Choice>
        </mc:AlternateContent>
        <mc:AlternateContent xmlns:mc="http://schemas.openxmlformats.org/markup-compatibility/2006">
          <mc:Choice Requires="x14">
            <control shapeId="29892" r:id="rId199" name="Option Button 196">
              <controlPr defaultSize="0" autoFill="0" autoLine="0" autoPict="0">
                <anchor moveWithCells="1" sizeWithCells="1">
                  <from>
                    <xdr:col>1</xdr:col>
                    <xdr:colOff>57150</xdr:colOff>
                    <xdr:row>178</xdr:row>
                    <xdr:rowOff>200025</xdr:rowOff>
                  </from>
                  <to>
                    <xdr:col>1</xdr:col>
                    <xdr:colOff>466725</xdr:colOff>
                    <xdr:row>178</xdr:row>
                    <xdr:rowOff>419100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B0283-F1A0-42DF-B22D-42EF2E158CB0}">
  <dimension ref="A1:U221"/>
  <sheetViews>
    <sheetView zoomScale="85"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1" ht="14.25" x14ac:dyDescent="0.15">
      <c r="A1" s="5" t="str">
        <f>"〔サービス分析：" &amp;  報告書!C24 &amp; "〕"</f>
        <v>〔サービス分析：生活介護〕</v>
      </c>
      <c r="B1" s="4"/>
      <c r="C1" s="4"/>
      <c r="D1" s="4"/>
      <c r="E1" s="3"/>
      <c r="F1" s="147" t="s">
        <v>159</v>
      </c>
      <c r="H1" s="23"/>
      <c r="S1" s="21" t="s">
        <v>5</v>
      </c>
    </row>
    <row r="2" spans="1:21" ht="14.25" customHeight="1" x14ac:dyDescent="0.15">
      <c r="A2" s="1"/>
      <c r="B2" s="4"/>
      <c r="C2" s="4"/>
      <c r="F2" s="6" t="str">
        <f>"《事業所名： " &amp; 報告書!B31 &amp; "》"</f>
        <v>《事業所名： 》</v>
      </c>
      <c r="H2" s="25"/>
      <c r="S2" s="21" t="b">
        <v>0</v>
      </c>
    </row>
    <row r="3" spans="1:21" ht="15" customHeight="1" thickBot="1" x14ac:dyDescent="0.2">
      <c r="A3" s="114" t="s">
        <v>66</v>
      </c>
      <c r="B3" s="78" t="s">
        <v>86</v>
      </c>
      <c r="C3" s="80"/>
      <c r="D3" s="80"/>
      <c r="E3" s="82"/>
      <c r="H3" s="79"/>
      <c r="I3" s="60"/>
      <c r="J3" s="7"/>
      <c r="K3" s="7"/>
      <c r="L3" s="79"/>
      <c r="M3" s="79"/>
      <c r="N3" s="79"/>
      <c r="O3" s="79"/>
      <c r="P3" s="79"/>
      <c r="Q3" s="79"/>
      <c r="R3" s="79"/>
      <c r="S3" s="79" t="b">
        <v>1</v>
      </c>
      <c r="T3" s="79" t="s">
        <v>75</v>
      </c>
    </row>
    <row r="4" spans="1:21" s="11" customFormat="1" ht="17.25" customHeight="1" thickBot="1" x14ac:dyDescent="0.2">
      <c r="A4" s="136"/>
      <c r="B4" s="302"/>
      <c r="C4" s="303"/>
      <c r="D4" s="303"/>
      <c r="E4" s="303"/>
      <c r="F4" s="304"/>
      <c r="G4" s="91"/>
      <c r="H4" s="92"/>
      <c r="I4" s="93"/>
      <c r="J4" s="7" t="s">
        <v>71</v>
      </c>
      <c r="K4" s="92"/>
      <c r="L4" s="92"/>
      <c r="M4" s="94"/>
      <c r="N4" s="94"/>
      <c r="O4" s="94"/>
      <c r="P4" s="94"/>
      <c r="Q4" s="94"/>
      <c r="R4" s="94"/>
      <c r="S4" s="79" t="b">
        <v>1</v>
      </c>
      <c r="T4" s="94"/>
    </row>
    <row r="5" spans="1:21" x14ac:dyDescent="0.15">
      <c r="A5" s="96">
        <v>6</v>
      </c>
      <c r="B5" s="97" t="s">
        <v>400</v>
      </c>
      <c r="C5" s="330" t="str">
        <f>IF(U5=FALSE,"この評価項目は入力できません",IF((MIN(I8:I11)=0),"標準項目の「あり」「なし」を選択してください",""))</f>
        <v>この評価項目は入力できません</v>
      </c>
      <c r="D5" s="330"/>
      <c r="E5" s="330"/>
      <c r="F5" s="331"/>
      <c r="H5" s="79"/>
      <c r="I5" s="60"/>
      <c r="J5" s="7" t="s">
        <v>73</v>
      </c>
      <c r="K5" s="7"/>
      <c r="L5" s="79"/>
      <c r="M5" s="79"/>
      <c r="N5" s="79"/>
      <c r="O5" s="79"/>
      <c r="P5" s="79"/>
      <c r="Q5" s="79"/>
      <c r="R5" s="79"/>
      <c r="S5" s="79" t="b">
        <v>1</v>
      </c>
      <c r="T5" s="79"/>
      <c r="U5" s="21" t="b">
        <f>報告書!S24</f>
        <v>0</v>
      </c>
    </row>
    <row r="6" spans="1:21" s="101" customFormat="1" ht="37.5" customHeight="1" x14ac:dyDescent="0.15">
      <c r="A6" s="98" t="s">
        <v>64</v>
      </c>
      <c r="B6" s="278" t="s">
        <v>399</v>
      </c>
      <c r="C6" s="279"/>
      <c r="D6" s="332" t="str">
        <f xml:space="preserve"> "評点（" &amp; REPT("○",COUNT(P8:P11)) &amp; REPT("●",COUNT(Q8:Q11)) &amp; "）"</f>
        <v>評点（）</v>
      </c>
      <c r="E6" s="332"/>
      <c r="F6" s="118" t="str">
        <f>IF(COUNT(R8:R11)&gt;0,"・非該当" &amp; COUNT(R8:R11),"")</f>
        <v/>
      </c>
      <c r="G6" s="84"/>
      <c r="H6" s="99"/>
      <c r="I6" s="100" t="str">
        <f>IF(MIN(I8:I11)=0,"",IF(COUNT(P8:Q11)=0,"-",IF(COUNT(P8:Q11)=COUNT(P8:P11),"A",IF(COUNT(P8:P11)=0,"C","B"))))</f>
        <v/>
      </c>
      <c r="J6" s="7" t="s">
        <v>58</v>
      </c>
      <c r="K6" s="100">
        <v>6</v>
      </c>
      <c r="L6" s="99">
        <v>17418</v>
      </c>
      <c r="M6" s="99"/>
      <c r="N6" s="99"/>
      <c r="O6" s="99"/>
      <c r="P6" s="99"/>
      <c r="Q6" s="99"/>
      <c r="R6" s="99"/>
      <c r="S6" s="79" t="b">
        <v>0</v>
      </c>
      <c r="T6" s="99"/>
    </row>
    <row r="7" spans="1:21" x14ac:dyDescent="0.15">
      <c r="A7" s="96"/>
      <c r="B7" s="117" t="s">
        <v>59</v>
      </c>
      <c r="C7" s="321" t="s">
        <v>60</v>
      </c>
      <c r="D7" s="322"/>
      <c r="E7" s="322"/>
      <c r="F7" s="323"/>
      <c r="H7" s="79"/>
      <c r="I7" s="60"/>
      <c r="J7" s="7" t="s">
        <v>61</v>
      </c>
      <c r="K7" s="7"/>
      <c r="L7" s="79"/>
      <c r="M7" s="79"/>
      <c r="N7" s="79"/>
      <c r="O7" s="79"/>
      <c r="P7" s="79"/>
      <c r="Q7" s="79"/>
      <c r="R7" s="79"/>
      <c r="S7" s="79" t="b">
        <v>0</v>
      </c>
      <c r="T7" s="79"/>
    </row>
    <row r="8" spans="1:21" ht="37.5" customHeight="1" x14ac:dyDescent="0.15">
      <c r="A8" s="96"/>
      <c r="B8" s="102"/>
      <c r="C8" s="299" t="s">
        <v>401</v>
      </c>
      <c r="D8" s="300"/>
      <c r="E8" s="324"/>
      <c r="F8" s="103"/>
      <c r="G8" s="84"/>
      <c r="H8" s="79"/>
      <c r="I8" s="60">
        <v>0</v>
      </c>
      <c r="J8" s="7" t="s">
        <v>62</v>
      </c>
      <c r="K8" s="7">
        <v>1</v>
      </c>
      <c r="L8" s="79">
        <v>59981</v>
      </c>
      <c r="M8" s="79"/>
      <c r="N8" s="79"/>
      <c r="O8" s="79"/>
      <c r="P8" s="79" t="str">
        <f>IF(I8=3,1,"")</f>
        <v/>
      </c>
      <c r="Q8" s="79" t="str">
        <f>IF(I8=2,1,"")</f>
        <v/>
      </c>
      <c r="R8" s="79" t="str">
        <f>IF(I8=1,1,"")</f>
        <v/>
      </c>
      <c r="S8" s="79" t="b">
        <v>0</v>
      </c>
      <c r="T8" s="79"/>
    </row>
    <row r="9" spans="1:21" ht="37.5" customHeight="1" x14ac:dyDescent="0.15">
      <c r="A9" s="96"/>
      <c r="B9" s="102"/>
      <c r="C9" s="299" t="s">
        <v>402</v>
      </c>
      <c r="D9" s="300"/>
      <c r="E9" s="324"/>
      <c r="F9" s="103"/>
      <c r="G9" s="84"/>
      <c r="H9" s="79"/>
      <c r="I9" s="60">
        <v>0</v>
      </c>
      <c r="J9" s="7" t="s">
        <v>62</v>
      </c>
      <c r="K9" s="7">
        <v>2</v>
      </c>
      <c r="L9" s="79">
        <v>59982</v>
      </c>
      <c r="M9" s="79"/>
      <c r="N9" s="79"/>
      <c r="O9" s="79"/>
      <c r="P9" s="79" t="str">
        <f>IF(I9=3,1,"")</f>
        <v/>
      </c>
      <c r="Q9" s="79" t="str">
        <f>IF(I9=2,1,"")</f>
        <v/>
      </c>
      <c r="R9" s="79" t="str">
        <f>IF(I9=1,1,"")</f>
        <v/>
      </c>
      <c r="S9" s="79" t="b">
        <v>0</v>
      </c>
      <c r="T9" s="79"/>
    </row>
    <row r="10" spans="1:21" ht="37.5" customHeight="1" x14ac:dyDescent="0.15">
      <c r="A10" s="96"/>
      <c r="B10" s="102"/>
      <c r="C10" s="299" t="s">
        <v>403</v>
      </c>
      <c r="D10" s="300"/>
      <c r="E10" s="324"/>
      <c r="F10" s="103"/>
      <c r="G10" s="84"/>
      <c r="H10" s="79"/>
      <c r="I10" s="60">
        <v>0</v>
      </c>
      <c r="J10" s="7" t="s">
        <v>62</v>
      </c>
      <c r="K10" s="7">
        <v>3</v>
      </c>
      <c r="L10" s="79">
        <v>59983</v>
      </c>
      <c r="M10" s="79"/>
      <c r="N10" s="79"/>
      <c r="O10" s="79"/>
      <c r="P10" s="79" t="str">
        <f>IF(I10=3,1,"")</f>
        <v/>
      </c>
      <c r="Q10" s="79" t="str">
        <f>IF(I10=2,1,"")</f>
        <v/>
      </c>
      <c r="R10" s="79" t="str">
        <f>IF(I10=1,1,"")</f>
        <v/>
      </c>
      <c r="S10" s="79" t="b">
        <v>0</v>
      </c>
      <c r="T10" s="79"/>
    </row>
    <row r="11" spans="1:21" ht="37.5" customHeight="1" thickBot="1" x14ac:dyDescent="0.2">
      <c r="A11" s="96"/>
      <c r="B11" s="102"/>
      <c r="C11" s="299" t="s">
        <v>404</v>
      </c>
      <c r="D11" s="300"/>
      <c r="E11" s="324"/>
      <c r="F11" s="103"/>
      <c r="G11" s="84"/>
      <c r="H11" s="79"/>
      <c r="I11" s="60">
        <v>0</v>
      </c>
      <c r="J11" s="7" t="s">
        <v>62</v>
      </c>
      <c r="K11" s="7">
        <v>4</v>
      </c>
      <c r="L11" s="79">
        <v>59984</v>
      </c>
      <c r="M11" s="79"/>
      <c r="N11" s="79"/>
      <c r="O11" s="79"/>
      <c r="P11" s="79" t="str">
        <f>IF(I11=3,1,"")</f>
        <v/>
      </c>
      <c r="Q11" s="79" t="str">
        <f>IF(I11=2,1,"")</f>
        <v/>
      </c>
      <c r="R11" s="79" t="str">
        <f>IF(I11=1,1,"")</f>
        <v/>
      </c>
      <c r="S11" s="79" t="b">
        <v>0</v>
      </c>
      <c r="T11" s="79"/>
    </row>
    <row r="12" spans="1:21" ht="20.25" customHeight="1" x14ac:dyDescent="0.15">
      <c r="A12" s="104"/>
      <c r="B12" s="325" t="s">
        <v>405</v>
      </c>
      <c r="C12" s="326"/>
      <c r="D12" s="327" t="str">
        <f>IF(U5=FALSE,"この評価項目は入力できません",IF(AND(LEN(SBcaseB1_6)&lt;&gt;0,COUNT(R7:R11)=4),SBcheckBB_6,(IF(LEN(SBcheckBA_6)&lt;&gt;0,SBcheckBA_6, SBcheckBB_6))))</f>
        <v>この評価項目は入力できません</v>
      </c>
      <c r="E12" s="327"/>
      <c r="F12" s="328"/>
      <c r="H12" s="79"/>
      <c r="I12" s="60"/>
      <c r="J12" s="7" t="s">
        <v>63</v>
      </c>
      <c r="K12" s="7"/>
      <c r="L12" s="79"/>
      <c r="M12" s="79"/>
      <c r="N12" s="79"/>
      <c r="O12" s="79"/>
      <c r="P12" s="79"/>
      <c r="Q12" s="79"/>
      <c r="R12" s="79"/>
      <c r="S12" s="79" t="b">
        <v>1</v>
      </c>
      <c r="T12" s="79"/>
    </row>
    <row r="13" spans="1:21" s="108" customFormat="1" ht="21" customHeight="1" x14ac:dyDescent="0.15">
      <c r="A13" s="115"/>
      <c r="B13" s="308"/>
      <c r="C13" s="309"/>
      <c r="D13" s="309"/>
      <c r="E13" s="309"/>
      <c r="F13" s="310"/>
      <c r="G13" s="2" t="str">
        <f>IF(LEN(B13)=0,"",IF(40-LEN(B13)&gt;0,"残り" &amp; 40-LEN(B13) &amp; "文字",IF(40-LEN(B13)=0,"","文字数がオーバーしています")))</f>
        <v/>
      </c>
      <c r="H13" s="105"/>
      <c r="I13" s="106"/>
      <c r="J13" s="7" t="s">
        <v>89</v>
      </c>
      <c r="K13" s="105"/>
      <c r="L13" s="105"/>
      <c r="M13" s="107"/>
      <c r="N13" s="107"/>
      <c r="O13" s="107"/>
      <c r="P13" s="107"/>
      <c r="Q13" s="107"/>
      <c r="R13" s="107"/>
      <c r="S13" s="79" t="b">
        <v>0</v>
      </c>
      <c r="T13" s="107"/>
    </row>
    <row r="14" spans="1:21" s="108" customFormat="1" ht="65.099999999999994" customHeight="1" x14ac:dyDescent="0.15">
      <c r="A14" s="116"/>
      <c r="B14" s="311"/>
      <c r="C14" s="312"/>
      <c r="D14" s="312"/>
      <c r="E14" s="312"/>
      <c r="F14" s="313"/>
      <c r="G14" s="2" t="str">
        <f>IF(LEN(B14)=0,"",IF(256-LEN(B14)&gt;0,"残り" &amp; 256-LEN(B14) &amp; "文字",IF(256-LEN(B14)=0,"","文字数がオーバーしています")))</f>
        <v/>
      </c>
      <c r="H14" s="105"/>
      <c r="I14" s="106"/>
      <c r="J14" s="7" t="s">
        <v>92</v>
      </c>
      <c r="K14" s="105"/>
      <c r="L14" s="105"/>
      <c r="M14" s="107"/>
      <c r="N14" s="107"/>
      <c r="O14" s="107"/>
      <c r="P14" s="107"/>
      <c r="Q14" s="107"/>
      <c r="R14" s="107"/>
      <c r="S14" s="79" t="b">
        <v>0</v>
      </c>
      <c r="T14" s="107"/>
    </row>
    <row r="15" spans="1:21" s="108" customFormat="1" ht="21" customHeight="1" x14ac:dyDescent="0.15">
      <c r="A15" s="116"/>
      <c r="B15" s="314"/>
      <c r="C15" s="315"/>
      <c r="D15" s="315"/>
      <c r="E15" s="315"/>
      <c r="F15" s="316"/>
      <c r="G15" s="2" t="str">
        <f>IF(LEN(B15)=0,"",IF(40-LEN(B15)&gt;0,"残り" &amp; 40-LEN(B15) &amp; "文字",IF(40-LEN(B15)=0,"","文字数がオーバーしています")))</f>
        <v/>
      </c>
      <c r="H15" s="105"/>
      <c r="I15" s="106"/>
      <c r="J15" s="7" t="s">
        <v>90</v>
      </c>
      <c r="K15" s="105"/>
      <c r="L15" s="105"/>
      <c r="M15" s="107"/>
      <c r="N15" s="107"/>
      <c r="O15" s="107"/>
      <c r="P15" s="107"/>
      <c r="Q15" s="107"/>
      <c r="R15" s="107"/>
      <c r="S15" s="79" t="b">
        <v>0</v>
      </c>
      <c r="T15" s="107"/>
    </row>
    <row r="16" spans="1:21" s="108" customFormat="1" ht="65.099999999999994" customHeight="1" x14ac:dyDescent="0.15">
      <c r="A16" s="116"/>
      <c r="B16" s="317"/>
      <c r="C16" s="317"/>
      <c r="D16" s="317"/>
      <c r="E16" s="317"/>
      <c r="F16" s="318"/>
      <c r="G16" s="2" t="str">
        <f>IF(LEN(B16)=0,"",IF(256-LEN(B16)&gt;0,"残り" &amp; 256-LEN(B16) &amp; "文字",IF(256-LEN(B16)=0,"","文字数がオーバーしています")))</f>
        <v/>
      </c>
      <c r="H16" s="105"/>
      <c r="I16" s="106"/>
      <c r="J16" s="7" t="s">
        <v>93</v>
      </c>
      <c r="K16" s="105"/>
      <c r="L16" s="105"/>
      <c r="M16" s="107"/>
      <c r="N16" s="107"/>
      <c r="O16" s="107"/>
      <c r="P16" s="107"/>
      <c r="Q16" s="107"/>
      <c r="R16" s="107"/>
      <c r="S16" s="79" t="b">
        <v>0</v>
      </c>
      <c r="T16" s="107"/>
    </row>
    <row r="17" spans="1:20" s="108" customFormat="1" ht="21" customHeight="1" x14ac:dyDescent="0.15">
      <c r="A17" s="116"/>
      <c r="B17" s="314"/>
      <c r="C17" s="315"/>
      <c r="D17" s="315"/>
      <c r="E17" s="315"/>
      <c r="F17" s="316"/>
      <c r="G17" s="2" t="str">
        <f>IF(LEN(B17)=0,"",IF(40-LEN(B17)&gt;0,"残り" &amp; 40-LEN(B17) &amp; "文字",IF(40-LEN(B17)=0,"","文字数がオーバーしています")))</f>
        <v/>
      </c>
      <c r="H17" s="105"/>
      <c r="I17" s="106"/>
      <c r="J17" s="7" t="s">
        <v>91</v>
      </c>
      <c r="K17" s="105"/>
      <c r="L17" s="105"/>
      <c r="M17" s="107"/>
      <c r="N17" s="107"/>
      <c r="O17" s="107"/>
      <c r="P17" s="107"/>
      <c r="Q17" s="107"/>
      <c r="R17" s="107"/>
      <c r="S17" s="79" t="b">
        <v>0</v>
      </c>
      <c r="T17" s="107"/>
    </row>
    <row r="18" spans="1:20" s="108" customFormat="1" ht="65.099999999999994" customHeight="1" thickBot="1" x14ac:dyDescent="0.2">
      <c r="A18" s="109"/>
      <c r="B18" s="319"/>
      <c r="C18" s="319"/>
      <c r="D18" s="319"/>
      <c r="E18" s="319"/>
      <c r="F18" s="320"/>
      <c r="G18" s="2" t="str">
        <f>IF(LEN(B18)=0,"",IF(256-LEN(B18)&gt;0,"残り" &amp; 256-LEN(B18) &amp; "文字",IF(256-LEN(B18)=0,"","文字数がオーバーしています")))</f>
        <v/>
      </c>
      <c r="H18" s="105"/>
      <c r="I18" s="106"/>
      <c r="J18" s="7" t="s">
        <v>94</v>
      </c>
      <c r="K18" s="105"/>
      <c r="L18" s="105"/>
      <c r="M18" s="107"/>
      <c r="N18" s="107"/>
      <c r="O18" s="107"/>
      <c r="P18" s="107"/>
      <c r="Q18" s="107"/>
      <c r="R18" s="107"/>
      <c r="S18" s="79" t="b">
        <v>0</v>
      </c>
      <c r="T18" s="107"/>
    </row>
    <row r="19" spans="1:20" ht="14.25" thickTop="1" x14ac:dyDescent="0.15">
      <c r="F19" s="26"/>
      <c r="G19" s="26"/>
      <c r="H19" s="26"/>
      <c r="I19" s="29"/>
      <c r="J19" s="28"/>
      <c r="L19" s="26"/>
    </row>
    <row r="20" spans="1:20" x14ac:dyDescent="0.15">
      <c r="F20" s="26"/>
      <c r="G20" s="26"/>
      <c r="H20" s="26"/>
      <c r="I20" s="29"/>
      <c r="J20" s="28"/>
      <c r="L20" s="26"/>
    </row>
    <row r="21" spans="1:20" x14ac:dyDescent="0.15">
      <c r="F21" s="26"/>
      <c r="G21" s="26"/>
      <c r="H21" s="26"/>
      <c r="I21" s="29"/>
      <c r="J21" s="28"/>
      <c r="L21" s="26"/>
    </row>
    <row r="22" spans="1:20" x14ac:dyDescent="0.15">
      <c r="F22" s="26"/>
      <c r="G22" s="26"/>
      <c r="H22" s="26"/>
      <c r="I22" s="29"/>
      <c r="J22" s="28"/>
      <c r="L22" s="26"/>
    </row>
    <row r="23" spans="1:20" x14ac:dyDescent="0.15">
      <c r="F23" s="26"/>
      <c r="G23" s="26"/>
      <c r="H23" s="26"/>
      <c r="I23" s="29"/>
      <c r="J23" s="28"/>
      <c r="L23" s="26"/>
    </row>
    <row r="24" spans="1:20" x14ac:dyDescent="0.15">
      <c r="F24" s="26"/>
      <c r="G24" s="26"/>
      <c r="H24" s="26"/>
      <c r="I24" s="29"/>
      <c r="J24" s="28"/>
      <c r="L24" s="26"/>
    </row>
    <row r="25" spans="1:20" x14ac:dyDescent="0.15">
      <c r="F25" s="26"/>
      <c r="G25" s="26"/>
      <c r="H25" s="26"/>
      <c r="I25" s="29"/>
      <c r="J25" s="28"/>
      <c r="L25" s="26"/>
    </row>
    <row r="26" spans="1:20" x14ac:dyDescent="0.15">
      <c r="F26" s="26"/>
      <c r="G26" s="26"/>
      <c r="H26" s="26"/>
      <c r="I26" s="29"/>
      <c r="J26" s="28"/>
      <c r="L26" s="26"/>
    </row>
    <row r="27" spans="1:20" x14ac:dyDescent="0.15">
      <c r="F27" s="26"/>
      <c r="G27" s="26"/>
      <c r="H27" s="26"/>
      <c r="I27" s="29"/>
      <c r="J27" s="28"/>
      <c r="L27" s="26"/>
    </row>
    <row r="28" spans="1:20" x14ac:dyDescent="0.15">
      <c r="F28" s="26"/>
      <c r="G28" s="26"/>
      <c r="H28" s="26"/>
      <c r="I28" s="29"/>
      <c r="J28" s="28"/>
      <c r="L28" s="26"/>
    </row>
    <row r="29" spans="1:20" x14ac:dyDescent="0.15">
      <c r="F29" s="26"/>
      <c r="G29" s="26"/>
      <c r="H29" s="26"/>
      <c r="I29" s="29"/>
      <c r="J29" s="28"/>
      <c r="L29" s="26"/>
    </row>
    <row r="30" spans="1:20" x14ac:dyDescent="0.15">
      <c r="F30" s="26"/>
      <c r="G30" s="26"/>
      <c r="H30" s="26"/>
      <c r="I30" s="29"/>
      <c r="J30" s="28"/>
      <c r="L30" s="26"/>
    </row>
    <row r="31" spans="1:20" x14ac:dyDescent="0.15">
      <c r="F31" s="26"/>
      <c r="G31" s="26"/>
      <c r="H31" s="26"/>
      <c r="I31" s="29"/>
      <c r="J31" s="28"/>
      <c r="L31" s="26"/>
    </row>
    <row r="32" spans="1:20" x14ac:dyDescent="0.15">
      <c r="F32" s="26"/>
      <c r="G32" s="26"/>
      <c r="H32" s="26"/>
      <c r="I32" s="29"/>
      <c r="J32" s="28"/>
      <c r="L32" s="26"/>
    </row>
    <row r="33" spans="6:12" x14ac:dyDescent="0.15">
      <c r="F33" s="26"/>
      <c r="G33" s="26"/>
      <c r="H33" s="26"/>
      <c r="I33" s="29"/>
      <c r="J33" s="28"/>
      <c r="L33" s="26"/>
    </row>
    <row r="34" spans="6:12" x14ac:dyDescent="0.15">
      <c r="F34" s="26"/>
      <c r="G34" s="26"/>
      <c r="H34" s="26"/>
      <c r="I34" s="29"/>
      <c r="J34" s="28"/>
      <c r="L34" s="26"/>
    </row>
    <row r="35" spans="6:12" x14ac:dyDescent="0.15">
      <c r="F35" s="26"/>
      <c r="G35" s="26"/>
      <c r="H35" s="26"/>
      <c r="I35" s="29"/>
      <c r="J35" s="28"/>
      <c r="L35" s="26"/>
    </row>
    <row r="36" spans="6:12" x14ac:dyDescent="0.15">
      <c r="F36" s="26"/>
      <c r="G36" s="26"/>
      <c r="H36" s="26"/>
      <c r="I36" s="29"/>
      <c r="J36" s="28"/>
      <c r="L36" s="26"/>
    </row>
    <row r="37" spans="6:12" x14ac:dyDescent="0.15">
      <c r="F37" s="26"/>
      <c r="G37" s="26"/>
      <c r="H37" s="26"/>
      <c r="I37" s="29"/>
      <c r="J37" s="28"/>
      <c r="L37" s="26"/>
    </row>
    <row r="38" spans="6:12" x14ac:dyDescent="0.15">
      <c r="F38" s="26"/>
      <c r="G38" s="26"/>
      <c r="H38" s="26"/>
      <c r="I38" s="29"/>
      <c r="J38" s="28"/>
      <c r="L38" s="26"/>
    </row>
    <row r="39" spans="6:12" x14ac:dyDescent="0.15">
      <c r="F39" s="26"/>
      <c r="G39" s="26"/>
      <c r="H39" s="26"/>
      <c r="I39" s="29"/>
      <c r="J39" s="28"/>
      <c r="L39" s="26"/>
    </row>
    <row r="40" spans="6:12" x14ac:dyDescent="0.15">
      <c r="F40" s="26"/>
      <c r="G40" s="26"/>
      <c r="H40" s="26"/>
      <c r="I40" s="29"/>
      <c r="J40" s="28"/>
      <c r="L40" s="26"/>
    </row>
    <row r="41" spans="6:12" x14ac:dyDescent="0.15">
      <c r="F41" s="26"/>
      <c r="G41" s="26"/>
      <c r="H41" s="26"/>
      <c r="I41" s="29"/>
      <c r="J41" s="28"/>
      <c r="L41" s="26"/>
    </row>
    <row r="42" spans="6:12" x14ac:dyDescent="0.15">
      <c r="F42" s="26"/>
      <c r="G42" s="26"/>
      <c r="H42" s="26"/>
      <c r="I42" s="29"/>
      <c r="J42" s="28"/>
      <c r="L42" s="26"/>
    </row>
    <row r="43" spans="6:12" x14ac:dyDescent="0.15">
      <c r="F43" s="26"/>
      <c r="G43" s="26"/>
      <c r="H43" s="26"/>
      <c r="I43" s="29"/>
      <c r="J43" s="28"/>
      <c r="L43" s="26"/>
    </row>
    <row r="44" spans="6:12" x14ac:dyDescent="0.15">
      <c r="F44" s="26"/>
      <c r="G44" s="26"/>
      <c r="H44" s="26"/>
      <c r="I44" s="29"/>
      <c r="J44" s="28"/>
      <c r="L44" s="26"/>
    </row>
    <row r="45" spans="6:12" x14ac:dyDescent="0.15">
      <c r="F45" s="26"/>
      <c r="G45" s="26"/>
      <c r="H45" s="26"/>
      <c r="I45" s="29"/>
      <c r="J45" s="28"/>
      <c r="L45" s="26"/>
    </row>
    <row r="46" spans="6:12" x14ac:dyDescent="0.15">
      <c r="F46" s="26"/>
      <c r="G46" s="26"/>
      <c r="H46" s="26"/>
      <c r="I46" s="29"/>
      <c r="J46" s="28"/>
      <c r="L46" s="26"/>
    </row>
    <row r="47" spans="6:12" x14ac:dyDescent="0.15">
      <c r="F47" s="26"/>
      <c r="G47" s="26"/>
      <c r="H47" s="26"/>
      <c r="I47" s="29"/>
      <c r="J47" s="28"/>
      <c r="L47" s="26"/>
    </row>
    <row r="48" spans="6:12" x14ac:dyDescent="0.15">
      <c r="F48" s="26"/>
      <c r="G48" s="26"/>
      <c r="H48" s="26"/>
      <c r="I48" s="29"/>
      <c r="J48" s="28"/>
      <c r="L48" s="26"/>
    </row>
    <row r="49" spans="6:12" x14ac:dyDescent="0.15">
      <c r="F49" s="26"/>
      <c r="G49" s="26"/>
      <c r="H49" s="26"/>
      <c r="I49" s="29"/>
      <c r="J49" s="28"/>
      <c r="L49" s="26"/>
    </row>
    <row r="50" spans="6:12" x14ac:dyDescent="0.15">
      <c r="F50" s="26"/>
      <c r="G50" s="26"/>
      <c r="H50" s="26"/>
      <c r="I50" s="29"/>
      <c r="J50" s="28"/>
      <c r="L50" s="26"/>
    </row>
    <row r="51" spans="6:12" x14ac:dyDescent="0.15">
      <c r="F51" s="26"/>
      <c r="G51" s="26"/>
      <c r="H51" s="26"/>
      <c r="I51" s="29"/>
      <c r="J51" s="28"/>
      <c r="L51" s="26"/>
    </row>
    <row r="52" spans="6:12" x14ac:dyDescent="0.15">
      <c r="F52" s="26"/>
      <c r="G52" s="26"/>
      <c r="H52" s="26"/>
      <c r="I52" s="29"/>
      <c r="J52" s="28"/>
      <c r="L52" s="26"/>
    </row>
    <row r="53" spans="6:12" x14ac:dyDescent="0.15">
      <c r="F53" s="26"/>
      <c r="G53" s="26"/>
      <c r="H53" s="26"/>
      <c r="I53" s="29"/>
      <c r="J53" s="28"/>
      <c r="L53" s="26"/>
    </row>
    <row r="54" spans="6:12" x14ac:dyDescent="0.15">
      <c r="F54" s="26"/>
      <c r="G54" s="26"/>
      <c r="H54" s="26"/>
      <c r="I54" s="29"/>
      <c r="J54" s="28"/>
      <c r="L54" s="26"/>
    </row>
    <row r="55" spans="6:12" x14ac:dyDescent="0.15">
      <c r="F55" s="26"/>
      <c r="G55" s="26"/>
      <c r="H55" s="26"/>
      <c r="I55" s="29"/>
      <c r="J55" s="28"/>
      <c r="L55" s="26"/>
    </row>
    <row r="56" spans="6:12" x14ac:dyDescent="0.15">
      <c r="F56" s="26"/>
      <c r="G56" s="26"/>
      <c r="H56" s="26"/>
      <c r="I56" s="29"/>
      <c r="J56" s="28"/>
      <c r="L56" s="26"/>
    </row>
    <row r="57" spans="6:12" x14ac:dyDescent="0.15">
      <c r="F57" s="26"/>
      <c r="G57" s="26"/>
      <c r="H57" s="26"/>
      <c r="I57" s="29"/>
      <c r="J57" s="28"/>
      <c r="L57" s="26"/>
    </row>
    <row r="58" spans="6:12" x14ac:dyDescent="0.15">
      <c r="F58" s="26"/>
      <c r="G58" s="26"/>
      <c r="H58" s="26"/>
      <c r="I58" s="29"/>
      <c r="J58" s="28"/>
      <c r="L58" s="26"/>
    </row>
    <row r="59" spans="6:12" x14ac:dyDescent="0.15">
      <c r="F59" s="26"/>
      <c r="G59" s="26"/>
      <c r="H59" s="26"/>
      <c r="I59" s="29"/>
      <c r="J59" s="28"/>
      <c r="L59" s="26"/>
    </row>
    <row r="60" spans="6:12" x14ac:dyDescent="0.15">
      <c r="F60" s="26"/>
      <c r="G60" s="26"/>
      <c r="H60" s="26"/>
      <c r="I60" s="29"/>
      <c r="J60" s="28"/>
      <c r="L60" s="26"/>
    </row>
    <row r="61" spans="6:12" x14ac:dyDescent="0.15">
      <c r="F61" s="26"/>
      <c r="G61" s="26"/>
      <c r="H61" s="26"/>
      <c r="I61" s="29"/>
      <c r="J61" s="28"/>
      <c r="L61" s="26"/>
    </row>
    <row r="62" spans="6:12" x14ac:dyDescent="0.15">
      <c r="F62" s="26"/>
      <c r="G62" s="26"/>
      <c r="H62" s="26"/>
      <c r="I62" s="29"/>
      <c r="J62" s="28"/>
      <c r="L62" s="26"/>
    </row>
    <row r="63" spans="6:12" x14ac:dyDescent="0.15">
      <c r="F63" s="26"/>
      <c r="G63" s="26"/>
      <c r="H63" s="26"/>
      <c r="I63" s="29"/>
      <c r="J63" s="28"/>
      <c r="L63" s="26"/>
    </row>
    <row r="64" spans="6:12" x14ac:dyDescent="0.15">
      <c r="F64" s="26"/>
      <c r="G64" s="26"/>
      <c r="H64" s="26"/>
      <c r="I64" s="29"/>
      <c r="J64" s="28"/>
      <c r="L64" s="26"/>
    </row>
    <row r="65" spans="6:12" x14ac:dyDescent="0.15">
      <c r="F65" s="26"/>
      <c r="G65" s="26"/>
      <c r="H65" s="26"/>
      <c r="I65" s="29"/>
      <c r="J65" s="28"/>
      <c r="L65" s="26"/>
    </row>
    <row r="66" spans="6:12" x14ac:dyDescent="0.15">
      <c r="F66" s="26"/>
      <c r="G66" s="26"/>
      <c r="H66" s="26"/>
      <c r="I66" s="29"/>
      <c r="J66" s="28"/>
      <c r="L66" s="26"/>
    </row>
    <row r="67" spans="6:12" x14ac:dyDescent="0.15">
      <c r="F67" s="26"/>
      <c r="G67" s="26"/>
      <c r="H67" s="26"/>
      <c r="I67" s="29"/>
      <c r="J67" s="28"/>
      <c r="L67" s="26"/>
    </row>
    <row r="68" spans="6:12" x14ac:dyDescent="0.15">
      <c r="F68" s="26"/>
      <c r="G68" s="26"/>
      <c r="H68" s="26"/>
      <c r="I68" s="29"/>
      <c r="J68" s="28"/>
      <c r="L68" s="26"/>
    </row>
    <row r="69" spans="6:12" x14ac:dyDescent="0.15">
      <c r="F69" s="26"/>
      <c r="G69" s="26"/>
      <c r="H69" s="26"/>
      <c r="I69" s="29"/>
      <c r="J69" s="28"/>
      <c r="L69" s="26"/>
    </row>
    <row r="70" spans="6:12" x14ac:dyDescent="0.15">
      <c r="F70" s="26"/>
      <c r="G70" s="26"/>
      <c r="H70" s="26"/>
      <c r="I70" s="29"/>
      <c r="J70" s="28"/>
      <c r="L70" s="26"/>
    </row>
    <row r="71" spans="6:12" x14ac:dyDescent="0.15">
      <c r="F71" s="26"/>
      <c r="G71" s="26"/>
      <c r="H71" s="26"/>
      <c r="I71" s="29"/>
      <c r="J71" s="28"/>
      <c r="L71" s="26"/>
    </row>
    <row r="72" spans="6:12" x14ac:dyDescent="0.15">
      <c r="F72" s="26"/>
      <c r="G72" s="26"/>
      <c r="H72" s="26"/>
      <c r="I72" s="29"/>
      <c r="J72" s="28"/>
      <c r="L72" s="26"/>
    </row>
    <row r="73" spans="6:12" x14ac:dyDescent="0.15">
      <c r="F73" s="26"/>
      <c r="G73" s="26"/>
      <c r="H73" s="26"/>
      <c r="I73" s="29"/>
      <c r="J73" s="28"/>
      <c r="L73" s="26"/>
    </row>
    <row r="74" spans="6:12" x14ac:dyDescent="0.15">
      <c r="F74" s="26"/>
      <c r="G74" s="26"/>
      <c r="H74" s="26"/>
      <c r="I74" s="29"/>
      <c r="J74" s="28"/>
      <c r="L74" s="26"/>
    </row>
    <row r="75" spans="6:12" x14ac:dyDescent="0.15">
      <c r="F75" s="26"/>
      <c r="G75" s="26"/>
      <c r="H75" s="26"/>
      <c r="I75" s="29"/>
      <c r="J75" s="28"/>
      <c r="L75" s="26"/>
    </row>
    <row r="76" spans="6:12" x14ac:dyDescent="0.15">
      <c r="F76" s="26"/>
      <c r="G76" s="26"/>
      <c r="H76" s="26"/>
      <c r="I76" s="29"/>
      <c r="J76" s="28"/>
      <c r="L76" s="26"/>
    </row>
    <row r="77" spans="6:12" x14ac:dyDescent="0.15">
      <c r="F77" s="26"/>
      <c r="G77" s="26"/>
      <c r="H77" s="26"/>
      <c r="I77" s="29"/>
      <c r="J77" s="28"/>
      <c r="L77" s="26"/>
    </row>
    <row r="78" spans="6:12" x14ac:dyDescent="0.15">
      <c r="F78" s="26"/>
      <c r="G78" s="26"/>
      <c r="H78" s="26"/>
      <c r="I78" s="29"/>
      <c r="J78" s="28"/>
      <c r="L78" s="26"/>
    </row>
    <row r="79" spans="6:12" x14ac:dyDescent="0.15">
      <c r="F79" s="26"/>
      <c r="G79" s="26"/>
      <c r="H79" s="26"/>
      <c r="I79" s="29"/>
      <c r="J79" s="28"/>
      <c r="L79" s="26"/>
    </row>
    <row r="80" spans="6:12" x14ac:dyDescent="0.15">
      <c r="F80" s="26"/>
      <c r="G80" s="26"/>
      <c r="H80" s="26"/>
      <c r="I80" s="29"/>
      <c r="J80" s="28"/>
      <c r="L80" s="26"/>
    </row>
    <row r="81" spans="6:12" x14ac:dyDescent="0.15">
      <c r="F81" s="26"/>
      <c r="G81" s="26"/>
      <c r="H81" s="26"/>
      <c r="I81" s="29"/>
      <c r="J81" s="28"/>
      <c r="L81" s="26"/>
    </row>
    <row r="82" spans="6:12" x14ac:dyDescent="0.15">
      <c r="F82" s="26"/>
      <c r="G82" s="26"/>
      <c r="H82" s="26"/>
      <c r="I82" s="29"/>
      <c r="J82" s="28"/>
      <c r="L82" s="26"/>
    </row>
    <row r="83" spans="6:12" x14ac:dyDescent="0.15">
      <c r="F83" s="26"/>
      <c r="G83" s="26"/>
      <c r="H83" s="26"/>
      <c r="I83" s="29"/>
      <c r="J83" s="28"/>
      <c r="L83" s="26"/>
    </row>
    <row r="84" spans="6:12" x14ac:dyDescent="0.15">
      <c r="F84" s="26"/>
      <c r="G84" s="26"/>
      <c r="H84" s="26"/>
      <c r="I84" s="29"/>
      <c r="J84" s="28"/>
      <c r="L84" s="26"/>
    </row>
    <row r="85" spans="6:12" x14ac:dyDescent="0.15">
      <c r="F85" s="26"/>
      <c r="G85" s="26"/>
      <c r="H85" s="26"/>
      <c r="I85" s="29"/>
      <c r="J85" s="28"/>
      <c r="L85" s="26"/>
    </row>
    <row r="86" spans="6:12" x14ac:dyDescent="0.15">
      <c r="F86" s="26"/>
      <c r="G86" s="26"/>
      <c r="H86" s="26"/>
      <c r="I86" s="29"/>
      <c r="J86" s="28"/>
      <c r="L86" s="26"/>
    </row>
    <row r="87" spans="6:12" x14ac:dyDescent="0.15">
      <c r="F87" s="26"/>
      <c r="G87" s="26"/>
      <c r="H87" s="26"/>
      <c r="I87" s="29"/>
      <c r="J87" s="28"/>
      <c r="L87" s="26"/>
    </row>
    <row r="88" spans="6:12" x14ac:dyDescent="0.15">
      <c r="F88" s="26"/>
      <c r="G88" s="26"/>
      <c r="H88" s="26"/>
      <c r="I88" s="29"/>
      <c r="J88" s="28"/>
      <c r="L88" s="26"/>
    </row>
    <row r="89" spans="6:12" x14ac:dyDescent="0.15">
      <c r="F89" s="26"/>
      <c r="G89" s="26"/>
      <c r="H89" s="26"/>
      <c r="I89" s="29"/>
      <c r="J89" s="28"/>
      <c r="L89" s="26"/>
    </row>
    <row r="90" spans="6:12" x14ac:dyDescent="0.15">
      <c r="F90" s="26"/>
      <c r="G90" s="26"/>
      <c r="H90" s="26"/>
      <c r="I90" s="29"/>
      <c r="J90" s="28"/>
      <c r="L90" s="26"/>
    </row>
    <row r="91" spans="6:12" x14ac:dyDescent="0.15">
      <c r="F91" s="26"/>
      <c r="G91" s="26"/>
      <c r="H91" s="26"/>
      <c r="I91" s="29"/>
      <c r="J91" s="28"/>
      <c r="L91" s="26"/>
    </row>
    <row r="92" spans="6:12" x14ac:dyDescent="0.15">
      <c r="F92" s="26"/>
      <c r="G92" s="26"/>
      <c r="H92" s="26"/>
      <c r="I92" s="29"/>
      <c r="J92" s="28"/>
      <c r="L92" s="26"/>
    </row>
    <row r="93" spans="6:12" x14ac:dyDescent="0.15">
      <c r="F93" s="26"/>
      <c r="G93" s="26"/>
      <c r="H93" s="26"/>
      <c r="I93" s="29"/>
      <c r="J93" s="28"/>
      <c r="L93" s="26"/>
    </row>
    <row r="94" spans="6:12" x14ac:dyDescent="0.15">
      <c r="F94" s="26"/>
      <c r="G94" s="26"/>
      <c r="H94" s="26"/>
      <c r="I94" s="29"/>
      <c r="J94" s="28"/>
      <c r="L94" s="26"/>
    </row>
    <row r="95" spans="6:12" x14ac:dyDescent="0.15">
      <c r="F95" s="26"/>
      <c r="G95" s="26"/>
      <c r="H95" s="26"/>
      <c r="I95" s="29"/>
      <c r="J95" s="28"/>
      <c r="L95" s="26"/>
    </row>
    <row r="96" spans="6:12" x14ac:dyDescent="0.15">
      <c r="F96" s="26"/>
      <c r="G96" s="26"/>
      <c r="H96" s="26"/>
      <c r="I96" s="29"/>
      <c r="J96" s="28"/>
      <c r="L96" s="26"/>
    </row>
    <row r="97" spans="6:12" x14ac:dyDescent="0.15">
      <c r="F97" s="26"/>
      <c r="G97" s="26"/>
      <c r="H97" s="26"/>
      <c r="I97" s="29"/>
      <c r="J97" s="28"/>
      <c r="L97" s="26"/>
    </row>
    <row r="98" spans="6:12" x14ac:dyDescent="0.15">
      <c r="F98" s="26"/>
      <c r="G98" s="26"/>
      <c r="H98" s="26"/>
      <c r="I98" s="29"/>
      <c r="J98" s="28"/>
      <c r="L98" s="26"/>
    </row>
    <row r="99" spans="6:12" x14ac:dyDescent="0.15">
      <c r="F99" s="26"/>
      <c r="G99" s="26"/>
      <c r="H99" s="26"/>
      <c r="I99" s="29"/>
      <c r="J99" s="28"/>
      <c r="L99" s="26"/>
    </row>
    <row r="100" spans="6:12" x14ac:dyDescent="0.15">
      <c r="F100" s="26"/>
      <c r="G100" s="26"/>
      <c r="H100" s="26"/>
      <c r="I100" s="29"/>
      <c r="J100" s="28"/>
      <c r="L100" s="26"/>
    </row>
    <row r="101" spans="6:12" x14ac:dyDescent="0.15">
      <c r="F101" s="26"/>
      <c r="G101" s="26"/>
      <c r="H101" s="26"/>
      <c r="I101" s="29"/>
      <c r="J101" s="28"/>
      <c r="L101" s="26"/>
    </row>
    <row r="102" spans="6:12" x14ac:dyDescent="0.15">
      <c r="F102" s="26"/>
      <c r="G102" s="26"/>
      <c r="H102" s="26"/>
      <c r="I102" s="29"/>
      <c r="J102" s="28"/>
      <c r="L102" s="26"/>
    </row>
    <row r="103" spans="6:12" x14ac:dyDescent="0.15">
      <c r="F103" s="26"/>
      <c r="G103" s="26"/>
      <c r="H103" s="26"/>
      <c r="I103" s="29"/>
      <c r="J103" s="28"/>
      <c r="L103" s="26"/>
    </row>
    <row r="104" spans="6:12" x14ac:dyDescent="0.15">
      <c r="F104" s="26"/>
      <c r="G104" s="26"/>
      <c r="H104" s="26"/>
      <c r="I104" s="29"/>
      <c r="J104" s="28"/>
      <c r="L104" s="26"/>
    </row>
    <row r="105" spans="6:12" x14ac:dyDescent="0.15">
      <c r="F105" s="26"/>
      <c r="G105" s="26"/>
      <c r="H105" s="26"/>
      <c r="I105" s="29"/>
      <c r="J105" s="28"/>
      <c r="L105" s="26"/>
    </row>
    <row r="106" spans="6:12" x14ac:dyDescent="0.15">
      <c r="F106" s="26"/>
      <c r="G106" s="26"/>
      <c r="H106" s="26"/>
      <c r="I106" s="29"/>
      <c r="J106" s="28"/>
      <c r="L106" s="26"/>
    </row>
    <row r="107" spans="6:12" x14ac:dyDescent="0.15">
      <c r="F107" s="26"/>
      <c r="G107" s="26"/>
      <c r="H107" s="26"/>
      <c r="I107" s="29"/>
      <c r="J107" s="28"/>
      <c r="L107" s="26"/>
    </row>
    <row r="108" spans="6:12" x14ac:dyDescent="0.15">
      <c r="F108" s="26"/>
      <c r="G108" s="26"/>
      <c r="H108" s="26"/>
      <c r="I108" s="29"/>
      <c r="J108" s="28"/>
      <c r="L108" s="26"/>
    </row>
    <row r="109" spans="6:12" x14ac:dyDescent="0.15">
      <c r="F109" s="26"/>
      <c r="G109" s="26"/>
      <c r="H109" s="26"/>
      <c r="I109" s="29"/>
      <c r="J109" s="28"/>
      <c r="L109" s="26"/>
    </row>
    <row r="110" spans="6:12" x14ac:dyDescent="0.15">
      <c r="F110" s="26"/>
      <c r="G110" s="26"/>
      <c r="H110" s="26"/>
      <c r="I110" s="29"/>
      <c r="J110" s="28"/>
      <c r="L110" s="26"/>
    </row>
    <row r="111" spans="6:12" x14ac:dyDescent="0.15">
      <c r="F111" s="26"/>
      <c r="G111" s="26"/>
      <c r="H111" s="26"/>
      <c r="I111" s="29"/>
      <c r="J111" s="28"/>
      <c r="L111" s="26"/>
    </row>
    <row r="112" spans="6:12" x14ac:dyDescent="0.15">
      <c r="F112" s="26"/>
      <c r="G112" s="26"/>
      <c r="H112" s="26"/>
      <c r="I112" s="29"/>
      <c r="J112" s="28"/>
      <c r="L112" s="26"/>
    </row>
    <row r="113" spans="6:12" x14ac:dyDescent="0.15">
      <c r="F113" s="26"/>
      <c r="G113" s="26"/>
      <c r="H113" s="26"/>
      <c r="I113" s="29"/>
      <c r="J113" s="28"/>
      <c r="L113" s="26"/>
    </row>
    <row r="114" spans="6:12" x14ac:dyDescent="0.15">
      <c r="F114" s="26"/>
      <c r="G114" s="26"/>
      <c r="H114" s="26"/>
      <c r="I114" s="29"/>
      <c r="J114" s="28"/>
      <c r="L114" s="26"/>
    </row>
    <row r="115" spans="6:12" x14ac:dyDescent="0.15">
      <c r="F115" s="26"/>
      <c r="G115" s="26"/>
      <c r="H115" s="26"/>
      <c r="I115" s="29"/>
      <c r="J115" s="28"/>
      <c r="L115" s="26"/>
    </row>
    <row r="116" spans="6:12" x14ac:dyDescent="0.15">
      <c r="F116" s="26"/>
      <c r="G116" s="26"/>
      <c r="H116" s="26"/>
      <c r="I116" s="29"/>
      <c r="J116" s="28"/>
      <c r="L116" s="26"/>
    </row>
    <row r="117" spans="6:12" x14ac:dyDescent="0.15">
      <c r="F117" s="26"/>
      <c r="G117" s="26"/>
      <c r="H117" s="26"/>
      <c r="I117" s="29"/>
      <c r="J117" s="28"/>
      <c r="L117" s="26"/>
    </row>
    <row r="118" spans="6:12" x14ac:dyDescent="0.15">
      <c r="F118" s="26"/>
      <c r="G118" s="26"/>
      <c r="H118" s="26"/>
      <c r="I118" s="29"/>
      <c r="J118" s="28"/>
      <c r="L118" s="26"/>
    </row>
    <row r="119" spans="6:12" x14ac:dyDescent="0.15">
      <c r="F119" s="26"/>
      <c r="G119" s="26"/>
      <c r="H119" s="26"/>
      <c r="I119" s="29"/>
      <c r="J119" s="28"/>
      <c r="L119" s="26"/>
    </row>
    <row r="120" spans="6:12" x14ac:dyDescent="0.15">
      <c r="F120" s="26"/>
      <c r="G120" s="26"/>
      <c r="H120" s="26"/>
      <c r="I120" s="29"/>
      <c r="J120" s="28"/>
      <c r="L120" s="26"/>
    </row>
    <row r="121" spans="6:12" x14ac:dyDescent="0.15">
      <c r="F121" s="26"/>
      <c r="G121" s="26"/>
      <c r="H121" s="26"/>
      <c r="I121" s="29"/>
      <c r="J121" s="28"/>
      <c r="L121" s="26"/>
    </row>
    <row r="122" spans="6:12" x14ac:dyDescent="0.15">
      <c r="F122" s="26"/>
      <c r="G122" s="26"/>
      <c r="H122" s="26"/>
      <c r="I122" s="29"/>
      <c r="J122" s="28"/>
      <c r="L122" s="26"/>
    </row>
    <row r="123" spans="6:12" x14ac:dyDescent="0.15">
      <c r="F123" s="26"/>
      <c r="G123" s="26"/>
      <c r="H123" s="26"/>
      <c r="I123" s="29"/>
      <c r="J123" s="28"/>
      <c r="L123" s="26"/>
    </row>
    <row r="124" spans="6:12" x14ac:dyDescent="0.15">
      <c r="F124" s="26"/>
      <c r="G124" s="26"/>
      <c r="H124" s="26"/>
      <c r="I124" s="29"/>
      <c r="J124" s="28"/>
      <c r="L124" s="26"/>
    </row>
    <row r="125" spans="6:12" x14ac:dyDescent="0.15">
      <c r="F125" s="26"/>
      <c r="G125" s="26"/>
      <c r="H125" s="26"/>
      <c r="I125" s="29"/>
      <c r="J125" s="28"/>
      <c r="L125" s="26"/>
    </row>
    <row r="126" spans="6:12" x14ac:dyDescent="0.15">
      <c r="F126" s="26"/>
      <c r="G126" s="26"/>
      <c r="H126" s="26"/>
      <c r="I126" s="29"/>
      <c r="J126" s="28"/>
      <c r="L126" s="26"/>
    </row>
    <row r="127" spans="6:12" x14ac:dyDescent="0.15">
      <c r="F127" s="26"/>
      <c r="G127" s="26"/>
      <c r="H127" s="26"/>
      <c r="I127" s="29"/>
      <c r="J127" s="28"/>
      <c r="L127" s="26"/>
    </row>
    <row r="128" spans="6:12" x14ac:dyDescent="0.15">
      <c r="F128" s="26"/>
      <c r="G128" s="26"/>
      <c r="H128" s="26"/>
      <c r="I128" s="29"/>
      <c r="J128" s="28"/>
      <c r="L128" s="26"/>
    </row>
    <row r="129" spans="6:12" x14ac:dyDescent="0.15">
      <c r="F129" s="26"/>
      <c r="G129" s="26"/>
      <c r="H129" s="26"/>
      <c r="I129" s="29"/>
      <c r="J129" s="28"/>
      <c r="L129" s="26"/>
    </row>
    <row r="130" spans="6:12" x14ac:dyDescent="0.15">
      <c r="F130" s="26"/>
      <c r="G130" s="26"/>
      <c r="H130" s="26"/>
      <c r="I130" s="29"/>
      <c r="J130" s="28"/>
      <c r="L130" s="26"/>
    </row>
    <row r="131" spans="6:12" x14ac:dyDescent="0.15">
      <c r="F131" s="26"/>
      <c r="G131" s="26"/>
      <c r="H131" s="26"/>
      <c r="I131" s="29"/>
      <c r="J131" s="28"/>
      <c r="L131" s="26"/>
    </row>
    <row r="132" spans="6:12" x14ac:dyDescent="0.15">
      <c r="F132" s="26"/>
      <c r="G132" s="26"/>
      <c r="H132" s="26"/>
      <c r="I132" s="29"/>
      <c r="J132" s="28"/>
      <c r="L132" s="26"/>
    </row>
    <row r="133" spans="6:12" x14ac:dyDescent="0.15">
      <c r="F133" s="26"/>
      <c r="G133" s="26"/>
      <c r="H133" s="26"/>
      <c r="I133" s="29"/>
      <c r="J133" s="28"/>
      <c r="L133" s="26"/>
    </row>
    <row r="134" spans="6:12" x14ac:dyDescent="0.15">
      <c r="F134" s="26"/>
      <c r="G134" s="26"/>
      <c r="H134" s="26"/>
      <c r="I134" s="29"/>
      <c r="J134" s="28"/>
      <c r="L134" s="26"/>
    </row>
    <row r="135" spans="6:12" x14ac:dyDescent="0.15">
      <c r="F135" s="26"/>
      <c r="G135" s="26"/>
      <c r="H135" s="26"/>
      <c r="I135" s="29"/>
      <c r="J135" s="28"/>
      <c r="L135" s="26"/>
    </row>
    <row r="136" spans="6:12" x14ac:dyDescent="0.15">
      <c r="F136" s="26"/>
      <c r="G136" s="26"/>
      <c r="H136" s="26"/>
      <c r="I136" s="29"/>
      <c r="J136" s="28"/>
      <c r="L136" s="26"/>
    </row>
    <row r="137" spans="6:12" x14ac:dyDescent="0.15">
      <c r="F137" s="26"/>
      <c r="G137" s="26"/>
      <c r="H137" s="26"/>
      <c r="I137" s="29"/>
      <c r="J137" s="28"/>
      <c r="L137" s="26"/>
    </row>
    <row r="138" spans="6:12" x14ac:dyDescent="0.15">
      <c r="F138" s="26"/>
      <c r="G138" s="26"/>
      <c r="H138" s="26"/>
      <c r="I138" s="29"/>
      <c r="J138" s="28"/>
      <c r="L138" s="26"/>
    </row>
    <row r="139" spans="6:12" x14ac:dyDescent="0.15">
      <c r="F139" s="26"/>
      <c r="G139" s="26"/>
      <c r="H139" s="26"/>
      <c r="I139" s="29"/>
      <c r="J139" s="28"/>
      <c r="L139" s="26"/>
    </row>
    <row r="140" spans="6:12" x14ac:dyDescent="0.15">
      <c r="F140" s="26"/>
      <c r="G140" s="26"/>
      <c r="H140" s="26"/>
      <c r="I140" s="29"/>
      <c r="J140" s="28"/>
      <c r="L140" s="26"/>
    </row>
    <row r="141" spans="6:12" x14ac:dyDescent="0.15">
      <c r="F141" s="26"/>
      <c r="G141" s="26"/>
      <c r="H141" s="26"/>
      <c r="I141" s="29"/>
      <c r="J141" s="28"/>
      <c r="L141" s="26"/>
    </row>
    <row r="142" spans="6:12" x14ac:dyDescent="0.15">
      <c r="F142" s="26"/>
      <c r="G142" s="26"/>
      <c r="H142" s="26"/>
      <c r="I142" s="29"/>
      <c r="J142" s="28"/>
      <c r="L142" s="26"/>
    </row>
    <row r="143" spans="6:12" x14ac:dyDescent="0.15">
      <c r="F143" s="26"/>
      <c r="G143" s="26"/>
      <c r="H143" s="26"/>
      <c r="I143" s="29"/>
      <c r="J143" s="28"/>
      <c r="L143" s="26"/>
    </row>
    <row r="144" spans="6:12" x14ac:dyDescent="0.15">
      <c r="F144" s="26"/>
      <c r="G144" s="26"/>
      <c r="H144" s="26"/>
      <c r="I144" s="29"/>
      <c r="J144" s="28"/>
      <c r="L144" s="26"/>
    </row>
    <row r="145" spans="6:12" x14ac:dyDescent="0.15">
      <c r="F145" s="26"/>
      <c r="G145" s="26"/>
      <c r="H145" s="26"/>
      <c r="I145" s="29"/>
      <c r="J145" s="28"/>
      <c r="L145" s="26"/>
    </row>
    <row r="146" spans="6:12" x14ac:dyDescent="0.15">
      <c r="F146" s="26"/>
      <c r="G146" s="26"/>
      <c r="H146" s="26"/>
      <c r="I146" s="29"/>
      <c r="J146" s="28"/>
      <c r="L146" s="26"/>
    </row>
    <row r="147" spans="6:12" x14ac:dyDescent="0.15">
      <c r="F147" s="26"/>
      <c r="G147" s="26"/>
      <c r="H147" s="26"/>
      <c r="I147" s="29"/>
      <c r="J147" s="28"/>
      <c r="L147" s="26"/>
    </row>
    <row r="148" spans="6:12" x14ac:dyDescent="0.15">
      <c r="F148" s="26"/>
      <c r="G148" s="26"/>
      <c r="H148" s="26"/>
      <c r="I148" s="29"/>
      <c r="J148" s="28"/>
      <c r="L148" s="26"/>
    </row>
    <row r="149" spans="6:12" x14ac:dyDescent="0.15">
      <c r="F149" s="26"/>
      <c r="G149" s="26"/>
      <c r="H149" s="26"/>
      <c r="I149" s="29"/>
      <c r="J149" s="28"/>
      <c r="L149" s="26"/>
    </row>
    <row r="150" spans="6:12" x14ac:dyDescent="0.15">
      <c r="F150" s="26"/>
      <c r="G150" s="26"/>
      <c r="H150" s="26"/>
      <c r="I150" s="29"/>
      <c r="J150" s="28"/>
      <c r="L150" s="26"/>
    </row>
    <row r="151" spans="6:12" x14ac:dyDescent="0.15">
      <c r="F151" s="26"/>
      <c r="G151" s="26"/>
      <c r="H151" s="26"/>
      <c r="I151" s="29"/>
      <c r="J151" s="28"/>
      <c r="L151" s="26"/>
    </row>
    <row r="152" spans="6:12" x14ac:dyDescent="0.15">
      <c r="F152" s="26"/>
      <c r="G152" s="26"/>
      <c r="H152" s="26"/>
      <c r="I152" s="29"/>
      <c r="J152" s="28"/>
      <c r="L152" s="26"/>
    </row>
    <row r="153" spans="6:12" x14ac:dyDescent="0.15">
      <c r="F153" s="26"/>
      <c r="G153" s="26"/>
      <c r="H153" s="26"/>
      <c r="I153" s="29"/>
      <c r="J153" s="28"/>
      <c r="L153" s="26"/>
    </row>
    <row r="154" spans="6:12" x14ac:dyDescent="0.15">
      <c r="F154" s="26"/>
      <c r="G154" s="26"/>
      <c r="H154" s="26"/>
      <c r="I154" s="29"/>
      <c r="J154" s="28"/>
      <c r="L154" s="26"/>
    </row>
    <row r="155" spans="6:12" x14ac:dyDescent="0.15">
      <c r="F155" s="26"/>
      <c r="G155" s="26"/>
      <c r="H155" s="26"/>
      <c r="I155" s="29"/>
      <c r="J155" s="28"/>
      <c r="L155" s="26"/>
    </row>
    <row r="156" spans="6:12" x14ac:dyDescent="0.15">
      <c r="F156" s="26"/>
      <c r="G156" s="26"/>
      <c r="H156" s="26"/>
      <c r="I156" s="29"/>
      <c r="J156" s="28"/>
      <c r="L156" s="26"/>
    </row>
    <row r="157" spans="6:12" x14ac:dyDescent="0.15">
      <c r="F157" s="26"/>
      <c r="G157" s="26"/>
      <c r="H157" s="26"/>
      <c r="I157" s="29"/>
      <c r="J157" s="28"/>
      <c r="L157" s="26"/>
    </row>
    <row r="158" spans="6:12" x14ac:dyDescent="0.15">
      <c r="F158" s="26"/>
      <c r="G158" s="26"/>
      <c r="H158" s="26"/>
      <c r="I158" s="29"/>
      <c r="J158" s="28"/>
      <c r="L158" s="26"/>
    </row>
    <row r="159" spans="6:12" x14ac:dyDescent="0.15">
      <c r="F159" s="26"/>
      <c r="G159" s="26"/>
      <c r="H159" s="26"/>
      <c r="I159" s="29"/>
      <c r="J159" s="28"/>
      <c r="L159" s="26"/>
    </row>
    <row r="160" spans="6:12" x14ac:dyDescent="0.15">
      <c r="F160" s="26"/>
      <c r="G160" s="26"/>
      <c r="H160" s="26"/>
      <c r="I160" s="29"/>
      <c r="J160" s="28"/>
      <c r="L160" s="26"/>
    </row>
    <row r="161" spans="6:12" x14ac:dyDescent="0.15">
      <c r="F161" s="26"/>
      <c r="G161" s="26"/>
      <c r="H161" s="26"/>
      <c r="I161" s="29"/>
      <c r="J161" s="28"/>
      <c r="L161" s="26"/>
    </row>
    <row r="162" spans="6:12" x14ac:dyDescent="0.15">
      <c r="F162" s="26"/>
      <c r="G162" s="26"/>
      <c r="H162" s="26"/>
      <c r="I162" s="29"/>
      <c r="J162" s="28"/>
      <c r="L162" s="26"/>
    </row>
    <row r="163" spans="6:12" x14ac:dyDescent="0.15">
      <c r="F163" s="26"/>
      <c r="G163" s="26"/>
      <c r="H163" s="26"/>
      <c r="I163" s="29"/>
      <c r="J163" s="28"/>
      <c r="L163" s="26"/>
    </row>
    <row r="164" spans="6:12" x14ac:dyDescent="0.15">
      <c r="F164" s="26"/>
      <c r="G164" s="26"/>
      <c r="H164" s="26"/>
      <c r="I164" s="29"/>
      <c r="J164" s="28"/>
      <c r="L164" s="26"/>
    </row>
    <row r="165" spans="6:12" x14ac:dyDescent="0.15">
      <c r="F165" s="26"/>
      <c r="G165" s="26"/>
      <c r="H165" s="26"/>
      <c r="I165" s="29"/>
      <c r="J165" s="28"/>
      <c r="L165" s="26"/>
    </row>
    <row r="166" spans="6:12" x14ac:dyDescent="0.15">
      <c r="F166" s="26"/>
      <c r="G166" s="26"/>
      <c r="H166" s="26"/>
      <c r="I166" s="29"/>
      <c r="J166" s="28"/>
      <c r="L166" s="26"/>
    </row>
    <row r="167" spans="6:12" x14ac:dyDescent="0.15">
      <c r="F167" s="26"/>
      <c r="G167" s="26"/>
      <c r="H167" s="26"/>
      <c r="I167" s="29"/>
      <c r="J167" s="28"/>
      <c r="L167" s="26"/>
    </row>
    <row r="168" spans="6:12" x14ac:dyDescent="0.15">
      <c r="F168" s="26"/>
      <c r="G168" s="26"/>
      <c r="H168" s="26"/>
      <c r="I168" s="29"/>
      <c r="J168" s="28"/>
      <c r="L168" s="26"/>
    </row>
    <row r="169" spans="6:12" x14ac:dyDescent="0.15">
      <c r="F169" s="26"/>
      <c r="G169" s="26"/>
      <c r="H169" s="26"/>
      <c r="I169" s="29"/>
      <c r="J169" s="28"/>
      <c r="L169" s="26"/>
    </row>
    <row r="170" spans="6:12" x14ac:dyDescent="0.15">
      <c r="F170" s="26"/>
      <c r="G170" s="26"/>
      <c r="H170" s="26"/>
      <c r="I170" s="29"/>
      <c r="J170" s="28"/>
      <c r="L170" s="26"/>
    </row>
    <row r="171" spans="6:12" x14ac:dyDescent="0.15">
      <c r="F171" s="26"/>
      <c r="G171" s="26"/>
      <c r="H171" s="26"/>
      <c r="I171" s="29"/>
      <c r="J171" s="28"/>
      <c r="L171" s="26"/>
    </row>
    <row r="172" spans="6:12" x14ac:dyDescent="0.15">
      <c r="F172" s="26"/>
      <c r="G172" s="26"/>
      <c r="H172" s="26"/>
      <c r="I172" s="29"/>
      <c r="J172" s="28"/>
      <c r="L172" s="26"/>
    </row>
    <row r="173" spans="6:12" x14ac:dyDescent="0.15">
      <c r="F173" s="26"/>
      <c r="G173" s="26"/>
      <c r="H173" s="26"/>
      <c r="I173" s="29"/>
      <c r="J173" s="28"/>
      <c r="L173" s="26"/>
    </row>
    <row r="174" spans="6:12" x14ac:dyDescent="0.15">
      <c r="F174" s="26"/>
      <c r="G174" s="26"/>
      <c r="H174" s="26"/>
      <c r="I174" s="29"/>
      <c r="J174" s="28"/>
      <c r="L174" s="26"/>
    </row>
    <row r="175" spans="6:12" x14ac:dyDescent="0.15">
      <c r="F175" s="26"/>
      <c r="G175" s="26"/>
      <c r="H175" s="26"/>
      <c r="I175" s="29"/>
      <c r="J175" s="28"/>
      <c r="L175" s="26"/>
    </row>
    <row r="176" spans="6:12" x14ac:dyDescent="0.15">
      <c r="F176" s="26"/>
      <c r="G176" s="26"/>
      <c r="H176" s="26"/>
      <c r="I176" s="29"/>
      <c r="J176" s="28"/>
      <c r="L176" s="26"/>
    </row>
    <row r="177" spans="6:12" x14ac:dyDescent="0.15">
      <c r="F177" s="26"/>
      <c r="G177" s="26"/>
      <c r="H177" s="26"/>
      <c r="I177" s="29"/>
      <c r="J177" s="28"/>
      <c r="L177" s="26"/>
    </row>
    <row r="178" spans="6:12" x14ac:dyDescent="0.15">
      <c r="F178" s="26"/>
      <c r="G178" s="26"/>
      <c r="H178" s="26"/>
      <c r="I178" s="29"/>
      <c r="J178" s="28"/>
      <c r="L178" s="26"/>
    </row>
    <row r="179" spans="6:12" x14ac:dyDescent="0.15">
      <c r="J179" s="28"/>
    </row>
    <row r="180" spans="6:12" x14ac:dyDescent="0.15">
      <c r="J180" s="28"/>
    </row>
    <row r="181" spans="6:12" x14ac:dyDescent="0.15">
      <c r="J181" s="28"/>
    </row>
    <row r="182" spans="6:12" x14ac:dyDescent="0.15">
      <c r="J182" s="28"/>
    </row>
    <row r="183" spans="6:12" x14ac:dyDescent="0.15">
      <c r="J183" s="28"/>
    </row>
    <row r="184" spans="6:12" x14ac:dyDescent="0.15">
      <c r="J184" s="28"/>
    </row>
    <row r="185" spans="6:12" x14ac:dyDescent="0.15">
      <c r="J185" s="28"/>
    </row>
    <row r="186" spans="6:12" x14ac:dyDescent="0.15">
      <c r="J186" s="28"/>
    </row>
    <row r="187" spans="6:12" x14ac:dyDescent="0.15">
      <c r="J187" s="28"/>
    </row>
    <row r="188" spans="6:12" x14ac:dyDescent="0.15">
      <c r="J188" s="28"/>
    </row>
    <row r="189" spans="6:12" x14ac:dyDescent="0.15">
      <c r="J189" s="28"/>
    </row>
    <row r="190" spans="6:12" x14ac:dyDescent="0.15">
      <c r="J190" s="28"/>
    </row>
    <row r="191" spans="6:12" x14ac:dyDescent="0.15">
      <c r="J191" s="28"/>
    </row>
    <row r="192" spans="6:12" x14ac:dyDescent="0.15">
      <c r="J192" s="28"/>
    </row>
    <row r="193" spans="10:10" x14ac:dyDescent="0.15">
      <c r="J193" s="28"/>
    </row>
    <row r="194" spans="10:10" x14ac:dyDescent="0.15">
      <c r="J194" s="28"/>
    </row>
    <row r="195" spans="10:10" x14ac:dyDescent="0.15">
      <c r="J195" s="28"/>
    </row>
    <row r="196" spans="10:10" x14ac:dyDescent="0.15">
      <c r="J196" s="28"/>
    </row>
    <row r="197" spans="10:10" x14ac:dyDescent="0.15">
      <c r="J197" s="28"/>
    </row>
    <row r="198" spans="10:10" x14ac:dyDescent="0.15">
      <c r="J198" s="28"/>
    </row>
    <row r="199" spans="10:10" x14ac:dyDescent="0.15">
      <c r="J199" s="28"/>
    </row>
    <row r="200" spans="10:10" x14ac:dyDescent="0.15">
      <c r="J200" s="28"/>
    </row>
    <row r="201" spans="10:10" x14ac:dyDescent="0.15">
      <c r="J201" s="28"/>
    </row>
    <row r="202" spans="10:10" x14ac:dyDescent="0.15">
      <c r="J202" s="28"/>
    </row>
    <row r="203" spans="10:10" x14ac:dyDescent="0.15">
      <c r="J203" s="28"/>
    </row>
    <row r="204" spans="10:10" x14ac:dyDescent="0.15">
      <c r="J204" s="28"/>
    </row>
    <row r="205" spans="10:10" x14ac:dyDescent="0.15">
      <c r="J205" s="28"/>
    </row>
    <row r="206" spans="10:10" x14ac:dyDescent="0.15">
      <c r="J206" s="28"/>
    </row>
    <row r="207" spans="10:10" x14ac:dyDescent="0.15">
      <c r="J207" s="28"/>
    </row>
    <row r="208" spans="10:1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b407pO/jkcFSCZkGturXQZGPBClefVgfA2y0xX4nFp84vhyYu+RiLJNi4zkxzOkdbkWYxcpqUebKS2vNIWihrQ==" saltValue="LN2ojFtc00eGBPCDTzORjA==" spinCount="100000" sheet="1" objects="1" scenarios="1" formatCells="0"/>
  <mergeCells count="17">
    <mergeCell ref="B13:F13"/>
    <mergeCell ref="B4:F4"/>
    <mergeCell ref="C5:F5"/>
    <mergeCell ref="B6:C6"/>
    <mergeCell ref="D6:E6"/>
    <mergeCell ref="C7:F7"/>
    <mergeCell ref="C8:E8"/>
    <mergeCell ref="C9:E9"/>
    <mergeCell ref="C10:E10"/>
    <mergeCell ref="C11:E11"/>
    <mergeCell ref="B12:C12"/>
    <mergeCell ref="D12:F12"/>
    <mergeCell ref="B14:F14"/>
    <mergeCell ref="B15:F15"/>
    <mergeCell ref="B16:F16"/>
    <mergeCell ref="B17:F17"/>
    <mergeCell ref="B18:F18"/>
  </mergeCells>
  <phoneticPr fontId="2"/>
  <conditionalFormatting sqref="A4:F18">
    <cfRule type="expression" dxfId="6" priority="1" stopIfTrue="1">
      <formula>$U$5=FALSE</formula>
    </cfRule>
  </conditionalFormatting>
  <dataValidations count="2">
    <dataValidation type="textLength" imeMode="on" operator="lessThanOrEqual" allowBlank="1" showErrorMessage="1" errorTitle="もう一度入力してください！" error="文字数がオーバーしました。_x000a_（256文字までになるように短くしてください。）" sqref="B6:B7 C7 B18:F18 B14:F14 B16:F16" xr:uid="{7DF2672B-5DD6-4891-B1EE-655FE87E68CA}">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3:F13 B15:F15 B17:F17" xr:uid="{84687BB4-BB21-4807-A8BB-64035B472F14}">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Group Box 1">
              <controlPr defaultSize="0" autoFill="0" autoPict="0">
                <anchor moveWithCells="1" sizeWithCells="1">
                  <from>
                    <xdr:col>1</xdr:col>
                    <xdr:colOff>0</xdr:colOff>
                    <xdr:row>7</xdr:row>
                    <xdr:rowOff>0</xdr:rowOff>
                  </from>
                  <to>
                    <xdr:col>5</xdr:col>
                    <xdr:colOff>800100</xdr:colOff>
                    <xdr:row>8</xdr:row>
                    <xdr:rowOff>0</xdr:rowOff>
                  </to>
                </anchor>
              </controlPr>
            </control>
          </mc:Choice>
        </mc:AlternateContent>
        <mc:AlternateContent xmlns:mc="http://schemas.openxmlformats.org/markup-compatibility/2006">
          <mc:Choice Requires="x14">
            <control shapeId="30722" r:id="rId5" name="Option Button 2">
              <controlPr defaultSize="0" autoFill="0" autoLine="0" autoPict="0">
                <anchor moveWithCells="1" sizeWithCells="1">
                  <from>
                    <xdr:col>5</xdr:col>
                    <xdr:colOff>19050</xdr:colOff>
                    <xdr:row>7</xdr:row>
                    <xdr:rowOff>200025</xdr:rowOff>
                  </from>
                  <to>
                    <xdr:col>5</xdr:col>
                    <xdr:colOff>609600</xdr:colOff>
                    <xdr:row>7</xdr:row>
                    <xdr:rowOff>419100</xdr:rowOff>
                  </to>
                </anchor>
              </controlPr>
            </control>
          </mc:Choice>
        </mc:AlternateContent>
        <mc:AlternateContent xmlns:mc="http://schemas.openxmlformats.org/markup-compatibility/2006">
          <mc:Choice Requires="x14">
            <control shapeId="30723" r:id="rId6" name="Option Button 3">
              <controlPr defaultSize="0" autoFill="0" autoLine="0" autoPict="0">
                <anchor moveWithCells="1" sizeWithCells="1">
                  <from>
                    <xdr:col>1</xdr:col>
                    <xdr:colOff>504825</xdr:colOff>
                    <xdr:row>7</xdr:row>
                    <xdr:rowOff>200025</xdr:rowOff>
                  </from>
                  <to>
                    <xdr:col>1</xdr:col>
                    <xdr:colOff>904875</xdr:colOff>
                    <xdr:row>7</xdr:row>
                    <xdr:rowOff>419100</xdr:rowOff>
                  </to>
                </anchor>
              </controlPr>
            </control>
          </mc:Choice>
        </mc:AlternateContent>
        <mc:AlternateContent xmlns:mc="http://schemas.openxmlformats.org/markup-compatibility/2006">
          <mc:Choice Requires="x14">
            <control shapeId="30724" r:id="rId7" name="Option Button 4">
              <controlPr defaultSize="0" autoFill="0" autoLine="0" autoPict="0">
                <anchor moveWithCells="1" sizeWithCells="1">
                  <from>
                    <xdr:col>1</xdr:col>
                    <xdr:colOff>57150</xdr:colOff>
                    <xdr:row>7</xdr:row>
                    <xdr:rowOff>200025</xdr:rowOff>
                  </from>
                  <to>
                    <xdr:col>1</xdr:col>
                    <xdr:colOff>466725</xdr:colOff>
                    <xdr:row>7</xdr:row>
                    <xdr:rowOff>419100</xdr:rowOff>
                  </to>
                </anchor>
              </controlPr>
            </control>
          </mc:Choice>
        </mc:AlternateContent>
        <mc:AlternateContent xmlns:mc="http://schemas.openxmlformats.org/markup-compatibility/2006">
          <mc:Choice Requires="x14">
            <control shapeId="30725" r:id="rId8" name="Group Box 5">
              <controlPr defaultSize="0" autoFill="0" autoPict="0">
                <anchor moveWithCells="1" sizeWithCells="1">
                  <from>
                    <xdr:col>1</xdr:col>
                    <xdr:colOff>0</xdr:colOff>
                    <xdr:row>8</xdr:row>
                    <xdr:rowOff>0</xdr:rowOff>
                  </from>
                  <to>
                    <xdr:col>5</xdr:col>
                    <xdr:colOff>800100</xdr:colOff>
                    <xdr:row>9</xdr:row>
                    <xdr:rowOff>0</xdr:rowOff>
                  </to>
                </anchor>
              </controlPr>
            </control>
          </mc:Choice>
        </mc:AlternateContent>
        <mc:AlternateContent xmlns:mc="http://schemas.openxmlformats.org/markup-compatibility/2006">
          <mc:Choice Requires="x14">
            <control shapeId="30726" r:id="rId9" name="Option Button 6">
              <controlPr defaultSize="0" autoFill="0" autoLine="0" autoPict="0">
                <anchor moveWithCells="1" sizeWithCells="1">
                  <from>
                    <xdr:col>5</xdr:col>
                    <xdr:colOff>19050</xdr:colOff>
                    <xdr:row>8</xdr:row>
                    <xdr:rowOff>200025</xdr:rowOff>
                  </from>
                  <to>
                    <xdr:col>5</xdr:col>
                    <xdr:colOff>609600</xdr:colOff>
                    <xdr:row>8</xdr:row>
                    <xdr:rowOff>419100</xdr:rowOff>
                  </to>
                </anchor>
              </controlPr>
            </control>
          </mc:Choice>
        </mc:AlternateContent>
        <mc:AlternateContent xmlns:mc="http://schemas.openxmlformats.org/markup-compatibility/2006">
          <mc:Choice Requires="x14">
            <control shapeId="30727" r:id="rId10" name="Option Button 7">
              <controlPr defaultSize="0" autoFill="0" autoLine="0" autoPict="0">
                <anchor moveWithCells="1" sizeWithCells="1">
                  <from>
                    <xdr:col>1</xdr:col>
                    <xdr:colOff>504825</xdr:colOff>
                    <xdr:row>8</xdr:row>
                    <xdr:rowOff>200025</xdr:rowOff>
                  </from>
                  <to>
                    <xdr:col>1</xdr:col>
                    <xdr:colOff>904875</xdr:colOff>
                    <xdr:row>8</xdr:row>
                    <xdr:rowOff>419100</xdr:rowOff>
                  </to>
                </anchor>
              </controlPr>
            </control>
          </mc:Choice>
        </mc:AlternateContent>
        <mc:AlternateContent xmlns:mc="http://schemas.openxmlformats.org/markup-compatibility/2006">
          <mc:Choice Requires="x14">
            <control shapeId="30728" r:id="rId11" name="Option Button 8">
              <controlPr defaultSize="0" autoFill="0" autoLine="0" autoPict="0">
                <anchor moveWithCells="1" sizeWithCells="1">
                  <from>
                    <xdr:col>1</xdr:col>
                    <xdr:colOff>57150</xdr:colOff>
                    <xdr:row>8</xdr:row>
                    <xdr:rowOff>200025</xdr:rowOff>
                  </from>
                  <to>
                    <xdr:col>1</xdr:col>
                    <xdr:colOff>466725</xdr:colOff>
                    <xdr:row>8</xdr:row>
                    <xdr:rowOff>419100</xdr:rowOff>
                  </to>
                </anchor>
              </controlPr>
            </control>
          </mc:Choice>
        </mc:AlternateContent>
        <mc:AlternateContent xmlns:mc="http://schemas.openxmlformats.org/markup-compatibility/2006">
          <mc:Choice Requires="x14">
            <control shapeId="30729" r:id="rId12" name="Group Box 9">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30730" r:id="rId13" name="Option Button 10">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30731" r:id="rId14" name="Option Button 11">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30732" r:id="rId15" name="Option Button 12">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30733" r:id="rId16" name="Group Box 13">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30734" r:id="rId17" name="Option Button 14">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30735" r:id="rId18" name="Option Button 15">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30736" r:id="rId19" name="Option Button 16">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F43C4-D54F-492A-A9E8-F779ACDD67EA}">
  <dimension ref="A1:U221"/>
  <sheetViews>
    <sheetView zoomScale="85"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1" ht="14.25" x14ac:dyDescent="0.15">
      <c r="A1" s="5" t="str">
        <f>"〔サービス分析：" &amp;  報告書!C25 &amp; "〕"</f>
        <v>〔サービス分析：自立訓練（機能訓練）〕</v>
      </c>
      <c r="B1" s="4"/>
      <c r="C1" s="4"/>
      <c r="D1" s="4"/>
      <c r="E1" s="3"/>
      <c r="F1" s="147" t="s">
        <v>159</v>
      </c>
      <c r="H1" s="23"/>
      <c r="S1" s="21" t="s">
        <v>5</v>
      </c>
    </row>
    <row r="2" spans="1:21" ht="14.25" customHeight="1" x14ac:dyDescent="0.15">
      <c r="A2" s="1"/>
      <c r="B2" s="4"/>
      <c r="C2" s="4"/>
      <c r="F2" s="6" t="str">
        <f>"《事業所名： " &amp; 報告書!B31 &amp; "》"</f>
        <v>《事業所名： 》</v>
      </c>
      <c r="H2" s="25"/>
      <c r="S2" s="21" t="b">
        <v>0</v>
      </c>
    </row>
    <row r="3" spans="1:21" ht="15" customHeight="1" thickBot="1" x14ac:dyDescent="0.2">
      <c r="A3" s="114" t="s">
        <v>66</v>
      </c>
      <c r="B3" s="78" t="s">
        <v>86</v>
      </c>
      <c r="C3" s="80"/>
      <c r="D3" s="80"/>
      <c r="E3" s="82"/>
      <c r="H3" s="79"/>
      <c r="I3" s="60"/>
      <c r="J3" s="7"/>
      <c r="K3" s="7"/>
      <c r="L3" s="79"/>
      <c r="M3" s="79"/>
      <c r="N3" s="79"/>
      <c r="O3" s="79"/>
      <c r="P3" s="79"/>
      <c r="Q3" s="79"/>
      <c r="R3" s="79"/>
      <c r="S3" s="79" t="b">
        <v>1</v>
      </c>
      <c r="T3" s="79" t="s">
        <v>75</v>
      </c>
    </row>
    <row r="4" spans="1:21" s="11" customFormat="1" ht="17.25" customHeight="1" thickBot="1" x14ac:dyDescent="0.2">
      <c r="A4" s="136"/>
      <c r="B4" s="302"/>
      <c r="C4" s="303"/>
      <c r="D4" s="303"/>
      <c r="E4" s="303"/>
      <c r="F4" s="304"/>
      <c r="G4" s="91"/>
      <c r="H4" s="92"/>
      <c r="I4" s="93"/>
      <c r="J4" s="7" t="s">
        <v>71</v>
      </c>
      <c r="K4" s="92"/>
      <c r="L4" s="92"/>
      <c r="M4" s="94"/>
      <c r="N4" s="94"/>
      <c r="O4" s="94"/>
      <c r="P4" s="94"/>
      <c r="Q4" s="94"/>
      <c r="R4" s="94"/>
      <c r="S4" s="79" t="b">
        <v>1</v>
      </c>
      <c r="T4" s="94"/>
    </row>
    <row r="5" spans="1:21" x14ac:dyDescent="0.15">
      <c r="A5" s="96">
        <v>7</v>
      </c>
      <c r="B5" s="97" t="s">
        <v>407</v>
      </c>
      <c r="C5" s="330" t="str">
        <f>IF(U5=FALSE,"この評価項目は入力できません",IF((MIN(I8:I12)=0),"標準項目の「あり」「なし」を選択してください",""))</f>
        <v>この評価項目は入力できません</v>
      </c>
      <c r="D5" s="330"/>
      <c r="E5" s="330"/>
      <c r="F5" s="331"/>
      <c r="H5" s="79"/>
      <c r="I5" s="60"/>
      <c r="J5" s="7" t="s">
        <v>73</v>
      </c>
      <c r="K5" s="7"/>
      <c r="L5" s="79"/>
      <c r="M5" s="79"/>
      <c r="N5" s="79"/>
      <c r="O5" s="79"/>
      <c r="P5" s="79"/>
      <c r="Q5" s="79"/>
      <c r="R5" s="79"/>
      <c r="S5" s="79" t="b">
        <v>1</v>
      </c>
      <c r="T5" s="79"/>
      <c r="U5" s="21" t="b">
        <f>報告書!S25</f>
        <v>0</v>
      </c>
    </row>
    <row r="6" spans="1:21" s="101" customFormat="1" ht="37.5" customHeight="1" x14ac:dyDescent="0.15">
      <c r="A6" s="98" t="s">
        <v>64</v>
      </c>
      <c r="B6" s="278" t="s">
        <v>406</v>
      </c>
      <c r="C6" s="279"/>
      <c r="D6" s="332" t="str">
        <f xml:space="preserve"> "評点（" &amp; REPT("○",COUNT(P8:P12)) &amp; REPT("●",COUNT(Q8:Q12)) &amp; "）"</f>
        <v>評点（）</v>
      </c>
      <c r="E6" s="332"/>
      <c r="F6" s="118" t="str">
        <f>IF(COUNT(R8:R12)&gt;0,"・非該当" &amp; COUNT(R8:R12),"")</f>
        <v/>
      </c>
      <c r="G6" s="84"/>
      <c r="H6" s="99"/>
      <c r="I6" s="100" t="str">
        <f>IF(MIN(I8:I12)=0,"",IF(COUNT(P8:Q12)=0,"-",IF(COUNT(P8:Q12)=COUNT(P8:P12),"A",IF(COUNT(P8:P12)=0,"C","B"))))</f>
        <v/>
      </c>
      <c r="J6" s="7" t="s">
        <v>58</v>
      </c>
      <c r="K6" s="100">
        <v>7</v>
      </c>
      <c r="L6" s="99">
        <v>17419</v>
      </c>
      <c r="M6" s="99"/>
      <c r="N6" s="99"/>
      <c r="O6" s="99"/>
      <c r="P6" s="99"/>
      <c r="Q6" s="99"/>
      <c r="R6" s="99"/>
      <c r="S6" s="79" t="b">
        <v>0</v>
      </c>
      <c r="T6" s="99"/>
    </row>
    <row r="7" spans="1:21" x14ac:dyDescent="0.15">
      <c r="A7" s="96"/>
      <c r="B7" s="117" t="s">
        <v>59</v>
      </c>
      <c r="C7" s="321" t="s">
        <v>60</v>
      </c>
      <c r="D7" s="322"/>
      <c r="E7" s="322"/>
      <c r="F7" s="323"/>
      <c r="H7" s="79"/>
      <c r="I7" s="60"/>
      <c r="J7" s="7" t="s">
        <v>61</v>
      </c>
      <c r="K7" s="7"/>
      <c r="L7" s="79"/>
      <c r="M7" s="79"/>
      <c r="N7" s="79"/>
      <c r="O7" s="79"/>
      <c r="P7" s="79"/>
      <c r="Q7" s="79"/>
      <c r="R7" s="79"/>
      <c r="S7" s="79" t="b">
        <v>0</v>
      </c>
      <c r="T7" s="79"/>
    </row>
    <row r="8" spans="1:21" ht="37.5" customHeight="1" x14ac:dyDescent="0.15">
      <c r="A8" s="96"/>
      <c r="B8" s="102"/>
      <c r="C8" s="299" t="s">
        <v>408</v>
      </c>
      <c r="D8" s="300"/>
      <c r="E8" s="324"/>
      <c r="F8" s="103"/>
      <c r="G8" s="84"/>
      <c r="H8" s="79"/>
      <c r="I8" s="60">
        <v>0</v>
      </c>
      <c r="J8" s="7" t="s">
        <v>62</v>
      </c>
      <c r="K8" s="7">
        <v>1</v>
      </c>
      <c r="L8" s="79">
        <v>59985</v>
      </c>
      <c r="M8" s="79"/>
      <c r="N8" s="79"/>
      <c r="O8" s="79"/>
      <c r="P8" s="79" t="str">
        <f>IF(I8=3,1,"")</f>
        <v/>
      </c>
      <c r="Q8" s="79" t="str">
        <f>IF(I8=2,1,"")</f>
        <v/>
      </c>
      <c r="R8" s="79" t="str">
        <f>IF(I8=1,1,"")</f>
        <v/>
      </c>
      <c r="S8" s="79" t="b">
        <v>0</v>
      </c>
      <c r="T8" s="79"/>
    </row>
    <row r="9" spans="1:21" ht="37.5" customHeight="1" x14ac:dyDescent="0.15">
      <c r="A9" s="96"/>
      <c r="B9" s="102"/>
      <c r="C9" s="299" t="s">
        <v>409</v>
      </c>
      <c r="D9" s="300"/>
      <c r="E9" s="324"/>
      <c r="F9" s="103"/>
      <c r="G9" s="84"/>
      <c r="H9" s="79"/>
      <c r="I9" s="60">
        <v>0</v>
      </c>
      <c r="J9" s="7" t="s">
        <v>62</v>
      </c>
      <c r="K9" s="7">
        <v>2</v>
      </c>
      <c r="L9" s="79">
        <v>59986</v>
      </c>
      <c r="M9" s="79"/>
      <c r="N9" s="79"/>
      <c r="O9" s="79"/>
      <c r="P9" s="79" t="str">
        <f>IF(I9=3,1,"")</f>
        <v/>
      </c>
      <c r="Q9" s="79" t="str">
        <f>IF(I9=2,1,"")</f>
        <v/>
      </c>
      <c r="R9" s="79" t="str">
        <f>IF(I9=1,1,"")</f>
        <v/>
      </c>
      <c r="S9" s="79" t="b">
        <v>0</v>
      </c>
      <c r="T9" s="79"/>
    </row>
    <row r="10" spans="1:21" ht="37.5" customHeight="1" x14ac:dyDescent="0.15">
      <c r="A10" s="96"/>
      <c r="B10" s="102"/>
      <c r="C10" s="299" t="s">
        <v>410</v>
      </c>
      <c r="D10" s="300"/>
      <c r="E10" s="324"/>
      <c r="F10" s="103"/>
      <c r="G10" s="84"/>
      <c r="H10" s="79"/>
      <c r="I10" s="60">
        <v>0</v>
      </c>
      <c r="J10" s="7" t="s">
        <v>62</v>
      </c>
      <c r="K10" s="7">
        <v>3</v>
      </c>
      <c r="L10" s="79">
        <v>59987</v>
      </c>
      <c r="M10" s="79"/>
      <c r="N10" s="79"/>
      <c r="O10" s="79"/>
      <c r="P10" s="79" t="str">
        <f>IF(I10=3,1,"")</f>
        <v/>
      </c>
      <c r="Q10" s="79" t="str">
        <f>IF(I10=2,1,"")</f>
        <v/>
      </c>
      <c r="R10" s="79" t="str">
        <f>IF(I10=1,1,"")</f>
        <v/>
      </c>
      <c r="S10" s="79" t="b">
        <v>0</v>
      </c>
      <c r="T10" s="79"/>
    </row>
    <row r="11" spans="1:21" ht="37.5" customHeight="1" x14ac:dyDescent="0.15">
      <c r="A11" s="96"/>
      <c r="B11" s="102"/>
      <c r="C11" s="299" t="s">
        <v>411</v>
      </c>
      <c r="D11" s="300"/>
      <c r="E11" s="324"/>
      <c r="F11" s="103"/>
      <c r="G11" s="84"/>
      <c r="H11" s="79"/>
      <c r="I11" s="60">
        <v>0</v>
      </c>
      <c r="J11" s="7" t="s">
        <v>62</v>
      </c>
      <c r="K11" s="7">
        <v>4</v>
      </c>
      <c r="L11" s="79">
        <v>59988</v>
      </c>
      <c r="M11" s="79"/>
      <c r="N11" s="79"/>
      <c r="O11" s="79"/>
      <c r="P11" s="79" t="str">
        <f>IF(I11=3,1,"")</f>
        <v/>
      </c>
      <c r="Q11" s="79" t="str">
        <f>IF(I11=2,1,"")</f>
        <v/>
      </c>
      <c r="R11" s="79" t="str">
        <f>IF(I11=1,1,"")</f>
        <v/>
      </c>
      <c r="S11" s="79" t="b">
        <v>0</v>
      </c>
      <c r="T11" s="79"/>
    </row>
    <row r="12" spans="1:21" ht="37.5" customHeight="1" thickBot="1" x14ac:dyDescent="0.2">
      <c r="A12" s="96"/>
      <c r="B12" s="102"/>
      <c r="C12" s="299" t="s">
        <v>412</v>
      </c>
      <c r="D12" s="300"/>
      <c r="E12" s="324"/>
      <c r="F12" s="103"/>
      <c r="G12" s="84"/>
      <c r="H12" s="79"/>
      <c r="I12" s="60">
        <v>0</v>
      </c>
      <c r="J12" s="7" t="s">
        <v>62</v>
      </c>
      <c r="K12" s="7">
        <v>5</v>
      </c>
      <c r="L12" s="79">
        <v>59989</v>
      </c>
      <c r="M12" s="79"/>
      <c r="N12" s="79"/>
      <c r="O12" s="79"/>
      <c r="P12" s="79" t="str">
        <f>IF(I12=3,1,"")</f>
        <v/>
      </c>
      <c r="Q12" s="79" t="str">
        <f>IF(I12=2,1,"")</f>
        <v/>
      </c>
      <c r="R12" s="79" t="str">
        <f>IF(I12=1,1,"")</f>
        <v/>
      </c>
      <c r="S12" s="79" t="b">
        <v>0</v>
      </c>
      <c r="T12" s="79"/>
    </row>
    <row r="13" spans="1:21" ht="20.25" customHeight="1" x14ac:dyDescent="0.15">
      <c r="A13" s="104"/>
      <c r="B13" s="325" t="s">
        <v>413</v>
      </c>
      <c r="C13" s="326"/>
      <c r="D13" s="327" t="str">
        <f>IF(U5=FALSE,"この評価項目は入力できません",IF(AND(LEN(SBcaseB1_7)&lt;&gt;0,COUNT(R7:R12)=5),SBcheckBB_7,(IF(LEN(SBcheckBA_7)&lt;&gt;0,SBcheckBA_7, SBcheckBB_7))))</f>
        <v>この評価項目は入力できません</v>
      </c>
      <c r="E13" s="327"/>
      <c r="F13" s="328"/>
      <c r="H13" s="79"/>
      <c r="I13" s="60"/>
      <c r="J13" s="7" t="s">
        <v>63</v>
      </c>
      <c r="K13" s="7"/>
      <c r="L13" s="79"/>
      <c r="M13" s="79"/>
      <c r="N13" s="79"/>
      <c r="O13" s="79"/>
      <c r="P13" s="79"/>
      <c r="Q13" s="79"/>
      <c r="R13" s="79"/>
      <c r="S13" s="79" t="b">
        <v>1</v>
      </c>
      <c r="T13" s="79"/>
    </row>
    <row r="14" spans="1:21" s="108" customFormat="1" ht="21" customHeight="1" x14ac:dyDescent="0.15">
      <c r="A14" s="115"/>
      <c r="B14" s="308"/>
      <c r="C14" s="309"/>
      <c r="D14" s="309"/>
      <c r="E14" s="309"/>
      <c r="F14" s="310"/>
      <c r="G14" s="2" t="str">
        <f>IF(LEN(B14)=0,"",IF(40-LEN(B14)&gt;0,"残り" &amp; 40-LEN(B14) &amp; "文字",IF(40-LEN(B14)=0,"","文字数がオーバーしています")))</f>
        <v/>
      </c>
      <c r="H14" s="105"/>
      <c r="I14" s="106"/>
      <c r="J14" s="7" t="s">
        <v>89</v>
      </c>
      <c r="K14" s="105"/>
      <c r="L14" s="105"/>
      <c r="M14" s="107"/>
      <c r="N14" s="107"/>
      <c r="O14" s="107"/>
      <c r="P14" s="107"/>
      <c r="Q14" s="107"/>
      <c r="R14" s="107"/>
      <c r="S14" s="79" t="b">
        <v>0</v>
      </c>
      <c r="T14" s="107"/>
    </row>
    <row r="15" spans="1:21" s="108" customFormat="1" ht="65.099999999999994" customHeight="1" x14ac:dyDescent="0.15">
      <c r="A15" s="116"/>
      <c r="B15" s="311"/>
      <c r="C15" s="312"/>
      <c r="D15" s="312"/>
      <c r="E15" s="312"/>
      <c r="F15" s="313"/>
      <c r="G15" s="2" t="str">
        <f>IF(LEN(B15)=0,"",IF(256-LEN(B15)&gt;0,"残り" &amp; 256-LEN(B15) &amp; "文字",IF(256-LEN(B15)=0,"","文字数がオーバーしています")))</f>
        <v/>
      </c>
      <c r="H15" s="105"/>
      <c r="I15" s="106"/>
      <c r="J15" s="7" t="s">
        <v>92</v>
      </c>
      <c r="K15" s="105"/>
      <c r="L15" s="105"/>
      <c r="M15" s="107"/>
      <c r="N15" s="107"/>
      <c r="O15" s="107"/>
      <c r="P15" s="107"/>
      <c r="Q15" s="107"/>
      <c r="R15" s="107"/>
      <c r="S15" s="79" t="b">
        <v>0</v>
      </c>
      <c r="T15" s="107"/>
    </row>
    <row r="16" spans="1:21" s="108" customFormat="1" ht="21" customHeight="1" x14ac:dyDescent="0.15">
      <c r="A16" s="116"/>
      <c r="B16" s="314"/>
      <c r="C16" s="315"/>
      <c r="D16" s="315"/>
      <c r="E16" s="315"/>
      <c r="F16" s="316"/>
      <c r="G16" s="2" t="str">
        <f>IF(LEN(B16)=0,"",IF(40-LEN(B16)&gt;0,"残り" &amp; 40-LEN(B16) &amp; "文字",IF(40-LEN(B16)=0,"","文字数がオーバーしています")))</f>
        <v/>
      </c>
      <c r="H16" s="105"/>
      <c r="I16" s="106"/>
      <c r="J16" s="7" t="s">
        <v>90</v>
      </c>
      <c r="K16" s="105"/>
      <c r="L16" s="105"/>
      <c r="M16" s="107"/>
      <c r="N16" s="107"/>
      <c r="O16" s="107"/>
      <c r="P16" s="107"/>
      <c r="Q16" s="107"/>
      <c r="R16" s="107"/>
      <c r="S16" s="79" t="b">
        <v>0</v>
      </c>
      <c r="T16" s="107"/>
    </row>
    <row r="17" spans="1:20" s="108" customFormat="1" ht="65.099999999999994" customHeight="1" x14ac:dyDescent="0.15">
      <c r="A17" s="116"/>
      <c r="B17" s="317"/>
      <c r="C17" s="317"/>
      <c r="D17" s="317"/>
      <c r="E17" s="317"/>
      <c r="F17" s="318"/>
      <c r="G17" s="2" t="str">
        <f>IF(LEN(B17)=0,"",IF(256-LEN(B17)&gt;0,"残り" &amp; 256-LEN(B17) &amp; "文字",IF(256-LEN(B17)=0,"","文字数がオーバーしています")))</f>
        <v/>
      </c>
      <c r="H17" s="105"/>
      <c r="I17" s="106"/>
      <c r="J17" s="7" t="s">
        <v>93</v>
      </c>
      <c r="K17" s="105"/>
      <c r="L17" s="105"/>
      <c r="M17" s="107"/>
      <c r="N17" s="107"/>
      <c r="O17" s="107"/>
      <c r="P17" s="107"/>
      <c r="Q17" s="107"/>
      <c r="R17" s="107"/>
      <c r="S17" s="79" t="b">
        <v>0</v>
      </c>
      <c r="T17" s="107"/>
    </row>
    <row r="18" spans="1:20" s="108" customFormat="1" ht="21" customHeight="1" x14ac:dyDescent="0.15">
      <c r="A18" s="116"/>
      <c r="B18" s="314"/>
      <c r="C18" s="315"/>
      <c r="D18" s="315"/>
      <c r="E18" s="315"/>
      <c r="F18" s="316"/>
      <c r="G18" s="2" t="str">
        <f>IF(LEN(B18)=0,"",IF(40-LEN(B18)&gt;0,"残り" &amp; 40-LEN(B18) &amp; "文字",IF(40-LEN(B18)=0,"","文字数がオーバーしています")))</f>
        <v/>
      </c>
      <c r="H18" s="105"/>
      <c r="I18" s="106"/>
      <c r="J18" s="7" t="s">
        <v>91</v>
      </c>
      <c r="K18" s="105"/>
      <c r="L18" s="105"/>
      <c r="M18" s="107"/>
      <c r="N18" s="107"/>
      <c r="O18" s="107"/>
      <c r="P18" s="107"/>
      <c r="Q18" s="107"/>
      <c r="R18" s="107"/>
      <c r="S18" s="79" t="b">
        <v>0</v>
      </c>
      <c r="T18" s="107"/>
    </row>
    <row r="19" spans="1:20" s="108" customFormat="1" ht="65.099999999999994" customHeight="1" thickBot="1" x14ac:dyDescent="0.2">
      <c r="A19" s="109"/>
      <c r="B19" s="319"/>
      <c r="C19" s="319"/>
      <c r="D19" s="319"/>
      <c r="E19" s="319"/>
      <c r="F19" s="320"/>
      <c r="G19" s="2" t="str">
        <f>IF(LEN(B19)=0,"",IF(256-LEN(B19)&gt;0,"残り" &amp; 256-LEN(B19) &amp; "文字",IF(256-LEN(B19)=0,"","文字数がオーバーしています")))</f>
        <v/>
      </c>
      <c r="H19" s="105"/>
      <c r="I19" s="106"/>
      <c r="J19" s="7" t="s">
        <v>94</v>
      </c>
      <c r="K19" s="105"/>
      <c r="L19" s="105"/>
      <c r="M19" s="107"/>
      <c r="N19" s="107"/>
      <c r="O19" s="107"/>
      <c r="P19" s="107"/>
      <c r="Q19" s="107"/>
      <c r="R19" s="107"/>
      <c r="S19" s="79" t="b">
        <v>0</v>
      </c>
      <c r="T19" s="107"/>
    </row>
    <row r="20" spans="1:20" ht="14.25" thickTop="1" x14ac:dyDescent="0.15">
      <c r="F20" s="26"/>
      <c r="G20" s="26"/>
      <c r="H20" s="26"/>
      <c r="I20" s="29"/>
      <c r="J20" s="28"/>
      <c r="L20" s="26"/>
    </row>
    <row r="21" spans="1:20" x14ac:dyDescent="0.15">
      <c r="F21" s="26"/>
      <c r="G21" s="26"/>
      <c r="H21" s="26"/>
      <c r="I21" s="29"/>
      <c r="J21" s="28"/>
      <c r="L21" s="26"/>
    </row>
    <row r="22" spans="1:20" x14ac:dyDescent="0.15">
      <c r="F22" s="26"/>
      <c r="G22" s="26"/>
      <c r="H22" s="26"/>
      <c r="I22" s="29"/>
      <c r="J22" s="28"/>
      <c r="L22" s="26"/>
    </row>
    <row r="23" spans="1:20" x14ac:dyDescent="0.15">
      <c r="F23" s="26"/>
      <c r="G23" s="26"/>
      <c r="H23" s="26"/>
      <c r="I23" s="29"/>
      <c r="J23" s="28"/>
      <c r="L23" s="26"/>
    </row>
    <row r="24" spans="1:20" x14ac:dyDescent="0.15">
      <c r="F24" s="26"/>
      <c r="G24" s="26"/>
      <c r="H24" s="26"/>
      <c r="I24" s="29"/>
      <c r="J24" s="28"/>
      <c r="L24" s="26"/>
    </row>
    <row r="25" spans="1:20" x14ac:dyDescent="0.15">
      <c r="F25" s="26"/>
      <c r="G25" s="26"/>
      <c r="H25" s="26"/>
      <c r="I25" s="29"/>
      <c r="J25" s="28"/>
      <c r="L25" s="26"/>
    </row>
    <row r="26" spans="1:20" x14ac:dyDescent="0.15">
      <c r="F26" s="26"/>
      <c r="G26" s="26"/>
      <c r="H26" s="26"/>
      <c r="I26" s="29"/>
      <c r="J26" s="28"/>
      <c r="L26" s="26"/>
    </row>
    <row r="27" spans="1:20" x14ac:dyDescent="0.15">
      <c r="F27" s="26"/>
      <c r="G27" s="26"/>
      <c r="H27" s="26"/>
      <c r="I27" s="29"/>
      <c r="J27" s="28"/>
      <c r="L27" s="26"/>
    </row>
    <row r="28" spans="1:20" x14ac:dyDescent="0.15">
      <c r="F28" s="26"/>
      <c r="G28" s="26"/>
      <c r="H28" s="26"/>
      <c r="I28" s="29"/>
      <c r="J28" s="28"/>
      <c r="L28" s="26"/>
    </row>
    <row r="29" spans="1:20" x14ac:dyDescent="0.15">
      <c r="F29" s="26"/>
      <c r="G29" s="26"/>
      <c r="H29" s="26"/>
      <c r="I29" s="29"/>
      <c r="J29" s="28"/>
      <c r="L29" s="26"/>
    </row>
    <row r="30" spans="1:20" x14ac:dyDescent="0.15">
      <c r="F30" s="26"/>
      <c r="G30" s="26"/>
      <c r="H30" s="26"/>
      <c r="I30" s="29"/>
      <c r="J30" s="28"/>
      <c r="L30" s="26"/>
    </row>
    <row r="31" spans="1:20" x14ac:dyDescent="0.15">
      <c r="F31" s="26"/>
      <c r="G31" s="26"/>
      <c r="H31" s="26"/>
      <c r="I31" s="29"/>
      <c r="J31" s="28"/>
      <c r="L31" s="26"/>
    </row>
    <row r="32" spans="1:20" x14ac:dyDescent="0.15">
      <c r="F32" s="26"/>
      <c r="G32" s="26"/>
      <c r="H32" s="26"/>
      <c r="I32" s="29"/>
      <c r="J32" s="28"/>
      <c r="L32" s="26"/>
    </row>
    <row r="33" spans="6:12" x14ac:dyDescent="0.15">
      <c r="F33" s="26"/>
      <c r="G33" s="26"/>
      <c r="H33" s="26"/>
      <c r="I33" s="29"/>
      <c r="J33" s="28"/>
      <c r="L33" s="26"/>
    </row>
    <row r="34" spans="6:12" x14ac:dyDescent="0.15">
      <c r="F34" s="26"/>
      <c r="G34" s="26"/>
      <c r="H34" s="26"/>
      <c r="I34" s="29"/>
      <c r="J34" s="28"/>
      <c r="L34" s="26"/>
    </row>
    <row r="35" spans="6:12" x14ac:dyDescent="0.15">
      <c r="F35" s="26"/>
      <c r="G35" s="26"/>
      <c r="H35" s="26"/>
      <c r="I35" s="29"/>
      <c r="J35" s="28"/>
      <c r="L35" s="26"/>
    </row>
    <row r="36" spans="6:12" x14ac:dyDescent="0.15">
      <c r="F36" s="26"/>
      <c r="G36" s="26"/>
      <c r="H36" s="26"/>
      <c r="I36" s="29"/>
      <c r="J36" s="28"/>
      <c r="L36" s="26"/>
    </row>
    <row r="37" spans="6:12" x14ac:dyDescent="0.15">
      <c r="F37" s="26"/>
      <c r="G37" s="26"/>
      <c r="H37" s="26"/>
      <c r="I37" s="29"/>
      <c r="J37" s="28"/>
      <c r="L37" s="26"/>
    </row>
    <row r="38" spans="6:12" x14ac:dyDescent="0.15">
      <c r="F38" s="26"/>
      <c r="G38" s="26"/>
      <c r="H38" s="26"/>
      <c r="I38" s="29"/>
      <c r="J38" s="28"/>
      <c r="L38" s="26"/>
    </row>
    <row r="39" spans="6:12" x14ac:dyDescent="0.15">
      <c r="F39" s="26"/>
      <c r="G39" s="26"/>
      <c r="H39" s="26"/>
      <c r="I39" s="29"/>
      <c r="J39" s="28"/>
      <c r="L39" s="26"/>
    </row>
    <row r="40" spans="6:12" x14ac:dyDescent="0.15">
      <c r="F40" s="26"/>
      <c r="G40" s="26"/>
      <c r="H40" s="26"/>
      <c r="I40" s="29"/>
      <c r="J40" s="28"/>
      <c r="L40" s="26"/>
    </row>
    <row r="41" spans="6:12" x14ac:dyDescent="0.15">
      <c r="F41" s="26"/>
      <c r="G41" s="26"/>
      <c r="H41" s="26"/>
      <c r="I41" s="29"/>
      <c r="J41" s="28"/>
      <c r="L41" s="26"/>
    </row>
    <row r="42" spans="6:12" x14ac:dyDescent="0.15">
      <c r="F42" s="26"/>
      <c r="G42" s="26"/>
      <c r="H42" s="26"/>
      <c r="I42" s="29"/>
      <c r="J42" s="28"/>
      <c r="L42" s="26"/>
    </row>
    <row r="43" spans="6:12" x14ac:dyDescent="0.15">
      <c r="F43" s="26"/>
      <c r="G43" s="26"/>
      <c r="H43" s="26"/>
      <c r="I43" s="29"/>
      <c r="J43" s="28"/>
      <c r="L43" s="26"/>
    </row>
    <row r="44" spans="6:12" x14ac:dyDescent="0.15">
      <c r="F44" s="26"/>
      <c r="G44" s="26"/>
      <c r="H44" s="26"/>
      <c r="I44" s="29"/>
      <c r="J44" s="28"/>
      <c r="L44" s="26"/>
    </row>
    <row r="45" spans="6:12" x14ac:dyDescent="0.15">
      <c r="F45" s="26"/>
      <c r="G45" s="26"/>
      <c r="H45" s="26"/>
      <c r="I45" s="29"/>
      <c r="J45" s="28"/>
      <c r="L45" s="26"/>
    </row>
    <row r="46" spans="6:12" x14ac:dyDescent="0.15">
      <c r="F46" s="26"/>
      <c r="G46" s="26"/>
      <c r="H46" s="26"/>
      <c r="I46" s="29"/>
      <c r="J46" s="28"/>
      <c r="L46" s="26"/>
    </row>
    <row r="47" spans="6:12" x14ac:dyDescent="0.15">
      <c r="F47" s="26"/>
      <c r="G47" s="26"/>
      <c r="H47" s="26"/>
      <c r="I47" s="29"/>
      <c r="J47" s="28"/>
      <c r="L47" s="26"/>
    </row>
    <row r="48" spans="6:12" x14ac:dyDescent="0.15">
      <c r="F48" s="26"/>
      <c r="G48" s="26"/>
      <c r="H48" s="26"/>
      <c r="I48" s="29"/>
      <c r="J48" s="28"/>
      <c r="L48" s="26"/>
    </row>
    <row r="49" spans="6:12" x14ac:dyDescent="0.15">
      <c r="F49" s="26"/>
      <c r="G49" s="26"/>
      <c r="H49" s="26"/>
      <c r="I49" s="29"/>
      <c r="J49" s="28"/>
      <c r="L49" s="26"/>
    </row>
    <row r="50" spans="6:12" x14ac:dyDescent="0.15">
      <c r="F50" s="26"/>
      <c r="G50" s="26"/>
      <c r="H50" s="26"/>
      <c r="I50" s="29"/>
      <c r="J50" s="28"/>
      <c r="L50" s="26"/>
    </row>
    <row r="51" spans="6:12" x14ac:dyDescent="0.15">
      <c r="F51" s="26"/>
      <c r="G51" s="26"/>
      <c r="H51" s="26"/>
      <c r="I51" s="29"/>
      <c r="J51" s="28"/>
      <c r="L51" s="26"/>
    </row>
    <row r="52" spans="6:12" x14ac:dyDescent="0.15">
      <c r="F52" s="26"/>
      <c r="G52" s="26"/>
      <c r="H52" s="26"/>
      <c r="I52" s="29"/>
      <c r="J52" s="28"/>
      <c r="L52" s="26"/>
    </row>
    <row r="53" spans="6:12" x14ac:dyDescent="0.15">
      <c r="F53" s="26"/>
      <c r="G53" s="26"/>
      <c r="H53" s="26"/>
      <c r="I53" s="29"/>
      <c r="J53" s="28"/>
      <c r="L53" s="26"/>
    </row>
    <row r="54" spans="6:12" x14ac:dyDescent="0.15">
      <c r="F54" s="26"/>
      <c r="G54" s="26"/>
      <c r="H54" s="26"/>
      <c r="I54" s="29"/>
      <c r="J54" s="28"/>
      <c r="L54" s="26"/>
    </row>
    <row r="55" spans="6:12" x14ac:dyDescent="0.15">
      <c r="F55" s="26"/>
      <c r="G55" s="26"/>
      <c r="H55" s="26"/>
      <c r="I55" s="29"/>
      <c r="J55" s="28"/>
      <c r="L55" s="26"/>
    </row>
    <row r="56" spans="6:12" x14ac:dyDescent="0.15">
      <c r="F56" s="26"/>
      <c r="G56" s="26"/>
      <c r="H56" s="26"/>
      <c r="I56" s="29"/>
      <c r="J56" s="28"/>
      <c r="L56" s="26"/>
    </row>
    <row r="57" spans="6:12" x14ac:dyDescent="0.15">
      <c r="F57" s="26"/>
      <c r="G57" s="26"/>
      <c r="H57" s="26"/>
      <c r="I57" s="29"/>
      <c r="J57" s="28"/>
      <c r="L57" s="26"/>
    </row>
    <row r="58" spans="6:12" x14ac:dyDescent="0.15">
      <c r="F58" s="26"/>
      <c r="G58" s="26"/>
      <c r="H58" s="26"/>
      <c r="I58" s="29"/>
      <c r="J58" s="28"/>
      <c r="L58" s="26"/>
    </row>
    <row r="59" spans="6:12" x14ac:dyDescent="0.15">
      <c r="F59" s="26"/>
      <c r="G59" s="26"/>
      <c r="H59" s="26"/>
      <c r="I59" s="29"/>
      <c r="J59" s="28"/>
      <c r="L59" s="26"/>
    </row>
    <row r="60" spans="6:12" x14ac:dyDescent="0.15">
      <c r="F60" s="26"/>
      <c r="G60" s="26"/>
      <c r="H60" s="26"/>
      <c r="I60" s="29"/>
      <c r="J60" s="28"/>
      <c r="L60" s="26"/>
    </row>
    <row r="61" spans="6:12" x14ac:dyDescent="0.15">
      <c r="F61" s="26"/>
      <c r="G61" s="26"/>
      <c r="H61" s="26"/>
      <c r="I61" s="29"/>
      <c r="J61" s="28"/>
      <c r="L61" s="26"/>
    </row>
    <row r="62" spans="6:12" x14ac:dyDescent="0.15">
      <c r="F62" s="26"/>
      <c r="G62" s="26"/>
      <c r="H62" s="26"/>
      <c r="I62" s="29"/>
      <c r="J62" s="28"/>
      <c r="L62" s="26"/>
    </row>
    <row r="63" spans="6:12" x14ac:dyDescent="0.15">
      <c r="F63" s="26"/>
      <c r="G63" s="26"/>
      <c r="H63" s="26"/>
      <c r="I63" s="29"/>
      <c r="J63" s="28"/>
      <c r="L63" s="26"/>
    </row>
    <row r="64" spans="6:12" x14ac:dyDescent="0.15">
      <c r="F64" s="26"/>
      <c r="G64" s="26"/>
      <c r="H64" s="26"/>
      <c r="I64" s="29"/>
      <c r="J64" s="28"/>
      <c r="L64" s="26"/>
    </row>
    <row r="65" spans="6:12" x14ac:dyDescent="0.15">
      <c r="F65" s="26"/>
      <c r="G65" s="26"/>
      <c r="H65" s="26"/>
      <c r="I65" s="29"/>
      <c r="J65" s="28"/>
      <c r="L65" s="26"/>
    </row>
    <row r="66" spans="6:12" x14ac:dyDescent="0.15">
      <c r="F66" s="26"/>
      <c r="G66" s="26"/>
      <c r="H66" s="26"/>
      <c r="I66" s="29"/>
      <c r="J66" s="28"/>
      <c r="L66" s="26"/>
    </row>
    <row r="67" spans="6:12" x14ac:dyDescent="0.15">
      <c r="F67" s="26"/>
      <c r="G67" s="26"/>
      <c r="H67" s="26"/>
      <c r="I67" s="29"/>
      <c r="J67" s="28"/>
      <c r="L67" s="26"/>
    </row>
    <row r="68" spans="6:12" x14ac:dyDescent="0.15">
      <c r="F68" s="26"/>
      <c r="G68" s="26"/>
      <c r="H68" s="26"/>
      <c r="I68" s="29"/>
      <c r="J68" s="28"/>
      <c r="L68" s="26"/>
    </row>
    <row r="69" spans="6:12" x14ac:dyDescent="0.15">
      <c r="F69" s="26"/>
      <c r="G69" s="26"/>
      <c r="H69" s="26"/>
      <c r="I69" s="29"/>
      <c r="J69" s="28"/>
      <c r="L69" s="26"/>
    </row>
    <row r="70" spans="6:12" x14ac:dyDescent="0.15">
      <c r="F70" s="26"/>
      <c r="G70" s="26"/>
      <c r="H70" s="26"/>
      <c r="I70" s="29"/>
      <c r="J70" s="28"/>
      <c r="L70" s="26"/>
    </row>
    <row r="71" spans="6:12" x14ac:dyDescent="0.15">
      <c r="F71" s="26"/>
      <c r="G71" s="26"/>
      <c r="H71" s="26"/>
      <c r="I71" s="29"/>
      <c r="J71" s="28"/>
      <c r="L71" s="26"/>
    </row>
    <row r="72" spans="6:12" x14ac:dyDescent="0.15">
      <c r="F72" s="26"/>
      <c r="G72" s="26"/>
      <c r="H72" s="26"/>
      <c r="I72" s="29"/>
      <c r="J72" s="28"/>
      <c r="L72" s="26"/>
    </row>
    <row r="73" spans="6:12" x14ac:dyDescent="0.15">
      <c r="F73" s="26"/>
      <c r="G73" s="26"/>
      <c r="H73" s="26"/>
      <c r="I73" s="29"/>
      <c r="J73" s="28"/>
      <c r="L73" s="26"/>
    </row>
    <row r="74" spans="6:12" x14ac:dyDescent="0.15">
      <c r="F74" s="26"/>
      <c r="G74" s="26"/>
      <c r="H74" s="26"/>
      <c r="I74" s="29"/>
      <c r="J74" s="28"/>
      <c r="L74" s="26"/>
    </row>
    <row r="75" spans="6:12" x14ac:dyDescent="0.15">
      <c r="F75" s="26"/>
      <c r="G75" s="26"/>
      <c r="H75" s="26"/>
      <c r="I75" s="29"/>
      <c r="J75" s="28"/>
      <c r="L75" s="26"/>
    </row>
    <row r="76" spans="6:12" x14ac:dyDescent="0.15">
      <c r="F76" s="26"/>
      <c r="G76" s="26"/>
      <c r="H76" s="26"/>
      <c r="I76" s="29"/>
      <c r="J76" s="28"/>
      <c r="L76" s="26"/>
    </row>
    <row r="77" spans="6:12" x14ac:dyDescent="0.15">
      <c r="F77" s="26"/>
      <c r="G77" s="26"/>
      <c r="H77" s="26"/>
      <c r="I77" s="29"/>
      <c r="J77" s="28"/>
      <c r="L77" s="26"/>
    </row>
    <row r="78" spans="6:12" x14ac:dyDescent="0.15">
      <c r="F78" s="26"/>
      <c r="G78" s="26"/>
      <c r="H78" s="26"/>
      <c r="I78" s="29"/>
      <c r="J78" s="28"/>
      <c r="L78" s="26"/>
    </row>
    <row r="79" spans="6:12" x14ac:dyDescent="0.15">
      <c r="F79" s="26"/>
      <c r="G79" s="26"/>
      <c r="H79" s="26"/>
      <c r="I79" s="29"/>
      <c r="J79" s="28"/>
      <c r="L79" s="26"/>
    </row>
    <row r="80" spans="6:12" x14ac:dyDescent="0.15">
      <c r="F80" s="26"/>
      <c r="G80" s="26"/>
      <c r="H80" s="26"/>
      <c r="I80" s="29"/>
      <c r="J80" s="28"/>
      <c r="L80" s="26"/>
    </row>
    <row r="81" spans="6:12" x14ac:dyDescent="0.15">
      <c r="F81" s="26"/>
      <c r="G81" s="26"/>
      <c r="H81" s="26"/>
      <c r="I81" s="29"/>
      <c r="J81" s="28"/>
      <c r="L81" s="26"/>
    </row>
    <row r="82" spans="6:12" x14ac:dyDescent="0.15">
      <c r="F82" s="26"/>
      <c r="G82" s="26"/>
      <c r="H82" s="26"/>
      <c r="I82" s="29"/>
      <c r="J82" s="28"/>
      <c r="L82" s="26"/>
    </row>
    <row r="83" spans="6:12" x14ac:dyDescent="0.15">
      <c r="F83" s="26"/>
      <c r="G83" s="26"/>
      <c r="H83" s="26"/>
      <c r="I83" s="29"/>
      <c r="J83" s="28"/>
      <c r="L83" s="26"/>
    </row>
    <row r="84" spans="6:12" x14ac:dyDescent="0.15">
      <c r="F84" s="26"/>
      <c r="G84" s="26"/>
      <c r="H84" s="26"/>
      <c r="I84" s="29"/>
      <c r="J84" s="28"/>
      <c r="L84" s="26"/>
    </row>
    <row r="85" spans="6:12" x14ac:dyDescent="0.15">
      <c r="F85" s="26"/>
      <c r="G85" s="26"/>
      <c r="H85" s="26"/>
      <c r="I85" s="29"/>
      <c r="J85" s="28"/>
      <c r="L85" s="26"/>
    </row>
    <row r="86" spans="6:12" x14ac:dyDescent="0.15">
      <c r="F86" s="26"/>
      <c r="G86" s="26"/>
      <c r="H86" s="26"/>
      <c r="I86" s="29"/>
      <c r="J86" s="28"/>
      <c r="L86" s="26"/>
    </row>
    <row r="87" spans="6:12" x14ac:dyDescent="0.15">
      <c r="F87" s="26"/>
      <c r="G87" s="26"/>
      <c r="H87" s="26"/>
      <c r="I87" s="29"/>
      <c r="J87" s="28"/>
      <c r="L87" s="26"/>
    </row>
    <row r="88" spans="6:12" x14ac:dyDescent="0.15">
      <c r="F88" s="26"/>
      <c r="G88" s="26"/>
      <c r="H88" s="26"/>
      <c r="I88" s="29"/>
      <c r="J88" s="28"/>
      <c r="L88" s="26"/>
    </row>
    <row r="89" spans="6:12" x14ac:dyDescent="0.15">
      <c r="F89" s="26"/>
      <c r="G89" s="26"/>
      <c r="H89" s="26"/>
      <c r="I89" s="29"/>
      <c r="J89" s="28"/>
      <c r="L89" s="26"/>
    </row>
    <row r="90" spans="6:12" x14ac:dyDescent="0.15">
      <c r="F90" s="26"/>
      <c r="G90" s="26"/>
      <c r="H90" s="26"/>
      <c r="I90" s="29"/>
      <c r="J90" s="28"/>
      <c r="L90" s="26"/>
    </row>
    <row r="91" spans="6:12" x14ac:dyDescent="0.15">
      <c r="F91" s="26"/>
      <c r="G91" s="26"/>
      <c r="H91" s="26"/>
      <c r="I91" s="29"/>
      <c r="J91" s="28"/>
      <c r="L91" s="26"/>
    </row>
    <row r="92" spans="6:12" x14ac:dyDescent="0.15">
      <c r="F92" s="26"/>
      <c r="G92" s="26"/>
      <c r="H92" s="26"/>
      <c r="I92" s="29"/>
      <c r="J92" s="28"/>
      <c r="L92" s="26"/>
    </row>
    <row r="93" spans="6:12" x14ac:dyDescent="0.15">
      <c r="F93" s="26"/>
      <c r="G93" s="26"/>
      <c r="H93" s="26"/>
      <c r="I93" s="29"/>
      <c r="J93" s="28"/>
      <c r="L93" s="26"/>
    </row>
    <row r="94" spans="6:12" x14ac:dyDescent="0.15">
      <c r="F94" s="26"/>
      <c r="G94" s="26"/>
      <c r="H94" s="26"/>
      <c r="I94" s="29"/>
      <c r="J94" s="28"/>
      <c r="L94" s="26"/>
    </row>
    <row r="95" spans="6:12" x14ac:dyDescent="0.15">
      <c r="F95" s="26"/>
      <c r="G95" s="26"/>
      <c r="H95" s="26"/>
      <c r="I95" s="29"/>
      <c r="J95" s="28"/>
      <c r="L95" s="26"/>
    </row>
    <row r="96" spans="6:12" x14ac:dyDescent="0.15">
      <c r="F96" s="26"/>
      <c r="G96" s="26"/>
      <c r="H96" s="26"/>
      <c r="I96" s="29"/>
      <c r="J96" s="28"/>
      <c r="L96" s="26"/>
    </row>
    <row r="97" spans="6:12" x14ac:dyDescent="0.15">
      <c r="F97" s="26"/>
      <c r="G97" s="26"/>
      <c r="H97" s="26"/>
      <c r="I97" s="29"/>
      <c r="J97" s="28"/>
      <c r="L97" s="26"/>
    </row>
    <row r="98" spans="6:12" x14ac:dyDescent="0.15">
      <c r="F98" s="26"/>
      <c r="G98" s="26"/>
      <c r="H98" s="26"/>
      <c r="I98" s="29"/>
      <c r="J98" s="28"/>
      <c r="L98" s="26"/>
    </row>
    <row r="99" spans="6:12" x14ac:dyDescent="0.15">
      <c r="F99" s="26"/>
      <c r="G99" s="26"/>
      <c r="H99" s="26"/>
      <c r="I99" s="29"/>
      <c r="J99" s="28"/>
      <c r="L99" s="26"/>
    </row>
    <row r="100" spans="6:12" x14ac:dyDescent="0.15">
      <c r="F100" s="26"/>
      <c r="G100" s="26"/>
      <c r="H100" s="26"/>
      <c r="I100" s="29"/>
      <c r="J100" s="28"/>
      <c r="L100" s="26"/>
    </row>
    <row r="101" spans="6:12" x14ac:dyDescent="0.15">
      <c r="F101" s="26"/>
      <c r="G101" s="26"/>
      <c r="H101" s="26"/>
      <c r="I101" s="29"/>
      <c r="J101" s="28"/>
      <c r="L101" s="26"/>
    </row>
    <row r="102" spans="6:12" x14ac:dyDescent="0.15">
      <c r="F102" s="26"/>
      <c r="G102" s="26"/>
      <c r="H102" s="26"/>
      <c r="I102" s="29"/>
      <c r="J102" s="28"/>
      <c r="L102" s="26"/>
    </row>
    <row r="103" spans="6:12" x14ac:dyDescent="0.15">
      <c r="F103" s="26"/>
      <c r="G103" s="26"/>
      <c r="H103" s="26"/>
      <c r="I103" s="29"/>
      <c r="J103" s="28"/>
      <c r="L103" s="26"/>
    </row>
    <row r="104" spans="6:12" x14ac:dyDescent="0.15">
      <c r="F104" s="26"/>
      <c r="G104" s="26"/>
      <c r="H104" s="26"/>
      <c r="I104" s="29"/>
      <c r="J104" s="28"/>
      <c r="L104" s="26"/>
    </row>
    <row r="105" spans="6:12" x14ac:dyDescent="0.15">
      <c r="F105" s="26"/>
      <c r="G105" s="26"/>
      <c r="H105" s="26"/>
      <c r="I105" s="29"/>
      <c r="J105" s="28"/>
      <c r="L105" s="26"/>
    </row>
    <row r="106" spans="6:12" x14ac:dyDescent="0.15">
      <c r="F106" s="26"/>
      <c r="G106" s="26"/>
      <c r="H106" s="26"/>
      <c r="I106" s="29"/>
      <c r="J106" s="28"/>
      <c r="L106" s="26"/>
    </row>
    <row r="107" spans="6:12" x14ac:dyDescent="0.15">
      <c r="F107" s="26"/>
      <c r="G107" s="26"/>
      <c r="H107" s="26"/>
      <c r="I107" s="29"/>
      <c r="J107" s="28"/>
      <c r="L107" s="26"/>
    </row>
    <row r="108" spans="6:12" x14ac:dyDescent="0.15">
      <c r="F108" s="26"/>
      <c r="G108" s="26"/>
      <c r="H108" s="26"/>
      <c r="I108" s="29"/>
      <c r="J108" s="28"/>
      <c r="L108" s="26"/>
    </row>
    <row r="109" spans="6:12" x14ac:dyDescent="0.15">
      <c r="F109" s="26"/>
      <c r="G109" s="26"/>
      <c r="H109" s="26"/>
      <c r="I109" s="29"/>
      <c r="J109" s="28"/>
      <c r="L109" s="26"/>
    </row>
    <row r="110" spans="6:12" x14ac:dyDescent="0.15">
      <c r="F110" s="26"/>
      <c r="G110" s="26"/>
      <c r="H110" s="26"/>
      <c r="I110" s="29"/>
      <c r="J110" s="28"/>
      <c r="L110" s="26"/>
    </row>
    <row r="111" spans="6:12" x14ac:dyDescent="0.15">
      <c r="F111" s="26"/>
      <c r="G111" s="26"/>
      <c r="H111" s="26"/>
      <c r="I111" s="29"/>
      <c r="J111" s="28"/>
      <c r="L111" s="26"/>
    </row>
    <row r="112" spans="6:12" x14ac:dyDescent="0.15">
      <c r="F112" s="26"/>
      <c r="G112" s="26"/>
      <c r="H112" s="26"/>
      <c r="I112" s="29"/>
      <c r="J112" s="28"/>
      <c r="L112" s="26"/>
    </row>
    <row r="113" spans="6:12" x14ac:dyDescent="0.15">
      <c r="F113" s="26"/>
      <c r="G113" s="26"/>
      <c r="H113" s="26"/>
      <c r="I113" s="29"/>
      <c r="J113" s="28"/>
      <c r="L113" s="26"/>
    </row>
    <row r="114" spans="6:12" x14ac:dyDescent="0.15">
      <c r="F114" s="26"/>
      <c r="G114" s="26"/>
      <c r="H114" s="26"/>
      <c r="I114" s="29"/>
      <c r="J114" s="28"/>
      <c r="L114" s="26"/>
    </row>
    <row r="115" spans="6:12" x14ac:dyDescent="0.15">
      <c r="F115" s="26"/>
      <c r="G115" s="26"/>
      <c r="H115" s="26"/>
      <c r="I115" s="29"/>
      <c r="J115" s="28"/>
      <c r="L115" s="26"/>
    </row>
    <row r="116" spans="6:12" x14ac:dyDescent="0.15">
      <c r="F116" s="26"/>
      <c r="G116" s="26"/>
      <c r="H116" s="26"/>
      <c r="I116" s="29"/>
      <c r="J116" s="28"/>
      <c r="L116" s="26"/>
    </row>
    <row r="117" spans="6:12" x14ac:dyDescent="0.15">
      <c r="F117" s="26"/>
      <c r="G117" s="26"/>
      <c r="H117" s="26"/>
      <c r="I117" s="29"/>
      <c r="J117" s="28"/>
      <c r="L117" s="26"/>
    </row>
    <row r="118" spans="6:12" x14ac:dyDescent="0.15">
      <c r="F118" s="26"/>
      <c r="G118" s="26"/>
      <c r="H118" s="26"/>
      <c r="I118" s="29"/>
      <c r="J118" s="28"/>
      <c r="L118" s="26"/>
    </row>
    <row r="119" spans="6:12" x14ac:dyDescent="0.15">
      <c r="F119" s="26"/>
      <c r="G119" s="26"/>
      <c r="H119" s="26"/>
      <c r="I119" s="29"/>
      <c r="J119" s="28"/>
      <c r="L119" s="26"/>
    </row>
    <row r="120" spans="6:12" x14ac:dyDescent="0.15">
      <c r="F120" s="26"/>
      <c r="G120" s="26"/>
      <c r="H120" s="26"/>
      <c r="I120" s="29"/>
      <c r="J120" s="28"/>
      <c r="L120" s="26"/>
    </row>
    <row r="121" spans="6:12" x14ac:dyDescent="0.15">
      <c r="F121" s="26"/>
      <c r="G121" s="26"/>
      <c r="H121" s="26"/>
      <c r="I121" s="29"/>
      <c r="J121" s="28"/>
      <c r="L121" s="26"/>
    </row>
    <row r="122" spans="6:12" x14ac:dyDescent="0.15">
      <c r="F122" s="26"/>
      <c r="G122" s="26"/>
      <c r="H122" s="26"/>
      <c r="I122" s="29"/>
      <c r="J122" s="28"/>
      <c r="L122" s="26"/>
    </row>
    <row r="123" spans="6:12" x14ac:dyDescent="0.15">
      <c r="F123" s="26"/>
      <c r="G123" s="26"/>
      <c r="H123" s="26"/>
      <c r="I123" s="29"/>
      <c r="J123" s="28"/>
      <c r="L123" s="26"/>
    </row>
    <row r="124" spans="6:12" x14ac:dyDescent="0.15">
      <c r="F124" s="26"/>
      <c r="G124" s="26"/>
      <c r="H124" s="26"/>
      <c r="I124" s="29"/>
      <c r="J124" s="28"/>
      <c r="L124" s="26"/>
    </row>
    <row r="125" spans="6:12" x14ac:dyDescent="0.15">
      <c r="F125" s="26"/>
      <c r="G125" s="26"/>
      <c r="H125" s="26"/>
      <c r="I125" s="29"/>
      <c r="J125" s="28"/>
      <c r="L125" s="26"/>
    </row>
    <row r="126" spans="6:12" x14ac:dyDescent="0.15">
      <c r="F126" s="26"/>
      <c r="G126" s="26"/>
      <c r="H126" s="26"/>
      <c r="I126" s="29"/>
      <c r="J126" s="28"/>
      <c r="L126" s="26"/>
    </row>
    <row r="127" spans="6:12" x14ac:dyDescent="0.15">
      <c r="F127" s="26"/>
      <c r="G127" s="26"/>
      <c r="H127" s="26"/>
      <c r="I127" s="29"/>
      <c r="J127" s="28"/>
      <c r="L127" s="26"/>
    </row>
    <row r="128" spans="6:12" x14ac:dyDescent="0.15">
      <c r="F128" s="26"/>
      <c r="G128" s="26"/>
      <c r="H128" s="26"/>
      <c r="I128" s="29"/>
      <c r="J128" s="28"/>
      <c r="L128" s="26"/>
    </row>
    <row r="129" spans="6:12" x14ac:dyDescent="0.15">
      <c r="F129" s="26"/>
      <c r="G129" s="26"/>
      <c r="H129" s="26"/>
      <c r="I129" s="29"/>
      <c r="J129" s="28"/>
      <c r="L129" s="26"/>
    </row>
    <row r="130" spans="6:12" x14ac:dyDescent="0.15">
      <c r="F130" s="26"/>
      <c r="G130" s="26"/>
      <c r="H130" s="26"/>
      <c r="I130" s="29"/>
      <c r="J130" s="28"/>
      <c r="L130" s="26"/>
    </row>
    <row r="131" spans="6:12" x14ac:dyDescent="0.15">
      <c r="F131" s="26"/>
      <c r="G131" s="26"/>
      <c r="H131" s="26"/>
      <c r="I131" s="29"/>
      <c r="J131" s="28"/>
      <c r="L131" s="26"/>
    </row>
    <row r="132" spans="6:12" x14ac:dyDescent="0.15">
      <c r="F132" s="26"/>
      <c r="G132" s="26"/>
      <c r="H132" s="26"/>
      <c r="I132" s="29"/>
      <c r="J132" s="28"/>
      <c r="L132" s="26"/>
    </row>
    <row r="133" spans="6:12" x14ac:dyDescent="0.15">
      <c r="F133" s="26"/>
      <c r="G133" s="26"/>
      <c r="H133" s="26"/>
      <c r="I133" s="29"/>
      <c r="J133" s="28"/>
      <c r="L133" s="26"/>
    </row>
    <row r="134" spans="6:12" x14ac:dyDescent="0.15">
      <c r="F134" s="26"/>
      <c r="G134" s="26"/>
      <c r="H134" s="26"/>
      <c r="I134" s="29"/>
      <c r="J134" s="28"/>
      <c r="L134" s="26"/>
    </row>
    <row r="135" spans="6:12" x14ac:dyDescent="0.15">
      <c r="F135" s="26"/>
      <c r="G135" s="26"/>
      <c r="H135" s="26"/>
      <c r="I135" s="29"/>
      <c r="J135" s="28"/>
      <c r="L135" s="26"/>
    </row>
    <row r="136" spans="6:12" x14ac:dyDescent="0.15">
      <c r="F136" s="26"/>
      <c r="G136" s="26"/>
      <c r="H136" s="26"/>
      <c r="I136" s="29"/>
      <c r="J136" s="28"/>
      <c r="L136" s="26"/>
    </row>
    <row r="137" spans="6:12" x14ac:dyDescent="0.15">
      <c r="F137" s="26"/>
      <c r="G137" s="26"/>
      <c r="H137" s="26"/>
      <c r="I137" s="29"/>
      <c r="J137" s="28"/>
      <c r="L137" s="26"/>
    </row>
    <row r="138" spans="6:12" x14ac:dyDescent="0.15">
      <c r="F138" s="26"/>
      <c r="G138" s="26"/>
      <c r="H138" s="26"/>
      <c r="I138" s="29"/>
      <c r="J138" s="28"/>
      <c r="L138" s="26"/>
    </row>
    <row r="139" spans="6:12" x14ac:dyDescent="0.15">
      <c r="F139" s="26"/>
      <c r="G139" s="26"/>
      <c r="H139" s="26"/>
      <c r="I139" s="29"/>
      <c r="J139" s="28"/>
      <c r="L139" s="26"/>
    </row>
    <row r="140" spans="6:12" x14ac:dyDescent="0.15">
      <c r="F140" s="26"/>
      <c r="G140" s="26"/>
      <c r="H140" s="26"/>
      <c r="I140" s="29"/>
      <c r="J140" s="28"/>
      <c r="L140" s="26"/>
    </row>
    <row r="141" spans="6:12" x14ac:dyDescent="0.15">
      <c r="F141" s="26"/>
      <c r="G141" s="26"/>
      <c r="H141" s="26"/>
      <c r="I141" s="29"/>
      <c r="J141" s="28"/>
      <c r="L141" s="26"/>
    </row>
    <row r="142" spans="6:12" x14ac:dyDescent="0.15">
      <c r="F142" s="26"/>
      <c r="G142" s="26"/>
      <c r="H142" s="26"/>
      <c r="I142" s="29"/>
      <c r="J142" s="28"/>
      <c r="L142" s="26"/>
    </row>
    <row r="143" spans="6:12" x14ac:dyDescent="0.15">
      <c r="F143" s="26"/>
      <c r="G143" s="26"/>
      <c r="H143" s="26"/>
      <c r="I143" s="29"/>
      <c r="J143" s="28"/>
      <c r="L143" s="26"/>
    </row>
    <row r="144" spans="6:12" x14ac:dyDescent="0.15">
      <c r="F144" s="26"/>
      <c r="G144" s="26"/>
      <c r="H144" s="26"/>
      <c r="I144" s="29"/>
      <c r="J144" s="28"/>
      <c r="L144" s="26"/>
    </row>
    <row r="145" spans="6:12" x14ac:dyDescent="0.15">
      <c r="F145" s="26"/>
      <c r="G145" s="26"/>
      <c r="H145" s="26"/>
      <c r="I145" s="29"/>
      <c r="J145" s="28"/>
      <c r="L145" s="26"/>
    </row>
    <row r="146" spans="6:12" x14ac:dyDescent="0.15">
      <c r="F146" s="26"/>
      <c r="G146" s="26"/>
      <c r="H146" s="26"/>
      <c r="I146" s="29"/>
      <c r="J146" s="28"/>
      <c r="L146" s="26"/>
    </row>
    <row r="147" spans="6:12" x14ac:dyDescent="0.15">
      <c r="F147" s="26"/>
      <c r="G147" s="26"/>
      <c r="H147" s="26"/>
      <c r="I147" s="29"/>
      <c r="J147" s="28"/>
      <c r="L147" s="26"/>
    </row>
    <row r="148" spans="6:12" x14ac:dyDescent="0.15">
      <c r="F148" s="26"/>
      <c r="G148" s="26"/>
      <c r="H148" s="26"/>
      <c r="I148" s="29"/>
      <c r="J148" s="28"/>
      <c r="L148" s="26"/>
    </row>
    <row r="149" spans="6:12" x14ac:dyDescent="0.15">
      <c r="F149" s="26"/>
      <c r="G149" s="26"/>
      <c r="H149" s="26"/>
      <c r="I149" s="29"/>
      <c r="J149" s="28"/>
      <c r="L149" s="26"/>
    </row>
    <row r="150" spans="6:12" x14ac:dyDescent="0.15">
      <c r="F150" s="26"/>
      <c r="G150" s="26"/>
      <c r="H150" s="26"/>
      <c r="I150" s="29"/>
      <c r="J150" s="28"/>
      <c r="L150" s="26"/>
    </row>
    <row r="151" spans="6:12" x14ac:dyDescent="0.15">
      <c r="F151" s="26"/>
      <c r="G151" s="26"/>
      <c r="H151" s="26"/>
      <c r="I151" s="29"/>
      <c r="J151" s="28"/>
      <c r="L151" s="26"/>
    </row>
    <row r="152" spans="6:12" x14ac:dyDescent="0.15">
      <c r="F152" s="26"/>
      <c r="G152" s="26"/>
      <c r="H152" s="26"/>
      <c r="I152" s="29"/>
      <c r="J152" s="28"/>
      <c r="L152" s="26"/>
    </row>
    <row r="153" spans="6:12" x14ac:dyDescent="0.15">
      <c r="F153" s="26"/>
      <c r="G153" s="26"/>
      <c r="H153" s="26"/>
      <c r="I153" s="29"/>
      <c r="J153" s="28"/>
      <c r="L153" s="26"/>
    </row>
    <row r="154" spans="6:12" x14ac:dyDescent="0.15">
      <c r="F154" s="26"/>
      <c r="G154" s="26"/>
      <c r="H154" s="26"/>
      <c r="I154" s="29"/>
      <c r="J154" s="28"/>
      <c r="L154" s="26"/>
    </row>
    <row r="155" spans="6:12" x14ac:dyDescent="0.15">
      <c r="F155" s="26"/>
      <c r="G155" s="26"/>
      <c r="H155" s="26"/>
      <c r="I155" s="29"/>
      <c r="J155" s="28"/>
      <c r="L155" s="26"/>
    </row>
    <row r="156" spans="6:12" x14ac:dyDescent="0.15">
      <c r="F156" s="26"/>
      <c r="G156" s="26"/>
      <c r="H156" s="26"/>
      <c r="I156" s="29"/>
      <c r="J156" s="28"/>
      <c r="L156" s="26"/>
    </row>
    <row r="157" spans="6:12" x14ac:dyDescent="0.15">
      <c r="F157" s="26"/>
      <c r="G157" s="26"/>
      <c r="H157" s="26"/>
      <c r="I157" s="29"/>
      <c r="J157" s="28"/>
      <c r="L157" s="26"/>
    </row>
    <row r="158" spans="6:12" x14ac:dyDescent="0.15">
      <c r="F158" s="26"/>
      <c r="G158" s="26"/>
      <c r="H158" s="26"/>
      <c r="I158" s="29"/>
      <c r="J158" s="28"/>
      <c r="L158" s="26"/>
    </row>
    <row r="159" spans="6:12" x14ac:dyDescent="0.15">
      <c r="F159" s="26"/>
      <c r="G159" s="26"/>
      <c r="H159" s="26"/>
      <c r="I159" s="29"/>
      <c r="J159" s="28"/>
      <c r="L159" s="26"/>
    </row>
    <row r="160" spans="6:12" x14ac:dyDescent="0.15">
      <c r="F160" s="26"/>
      <c r="G160" s="26"/>
      <c r="H160" s="26"/>
      <c r="I160" s="29"/>
      <c r="J160" s="28"/>
      <c r="L160" s="26"/>
    </row>
    <row r="161" spans="6:12" x14ac:dyDescent="0.15">
      <c r="F161" s="26"/>
      <c r="G161" s="26"/>
      <c r="H161" s="26"/>
      <c r="I161" s="29"/>
      <c r="J161" s="28"/>
      <c r="L161" s="26"/>
    </row>
    <row r="162" spans="6:12" x14ac:dyDescent="0.15">
      <c r="F162" s="26"/>
      <c r="G162" s="26"/>
      <c r="H162" s="26"/>
      <c r="I162" s="29"/>
      <c r="J162" s="28"/>
      <c r="L162" s="26"/>
    </row>
    <row r="163" spans="6:12" x14ac:dyDescent="0.15">
      <c r="F163" s="26"/>
      <c r="G163" s="26"/>
      <c r="H163" s="26"/>
      <c r="I163" s="29"/>
      <c r="J163" s="28"/>
      <c r="L163" s="26"/>
    </row>
    <row r="164" spans="6:12" x14ac:dyDescent="0.15">
      <c r="F164" s="26"/>
      <c r="G164" s="26"/>
      <c r="H164" s="26"/>
      <c r="I164" s="29"/>
      <c r="J164" s="28"/>
      <c r="L164" s="26"/>
    </row>
    <row r="165" spans="6:12" x14ac:dyDescent="0.15">
      <c r="F165" s="26"/>
      <c r="G165" s="26"/>
      <c r="H165" s="26"/>
      <c r="I165" s="29"/>
      <c r="J165" s="28"/>
      <c r="L165" s="26"/>
    </row>
    <row r="166" spans="6:12" x14ac:dyDescent="0.15">
      <c r="F166" s="26"/>
      <c r="G166" s="26"/>
      <c r="H166" s="26"/>
      <c r="I166" s="29"/>
      <c r="J166" s="28"/>
      <c r="L166" s="26"/>
    </row>
    <row r="167" spans="6:12" x14ac:dyDescent="0.15">
      <c r="F167" s="26"/>
      <c r="G167" s="26"/>
      <c r="H167" s="26"/>
      <c r="I167" s="29"/>
      <c r="J167" s="28"/>
      <c r="L167" s="26"/>
    </row>
    <row r="168" spans="6:12" x14ac:dyDescent="0.15">
      <c r="F168" s="26"/>
      <c r="G168" s="26"/>
      <c r="H168" s="26"/>
      <c r="I168" s="29"/>
      <c r="J168" s="28"/>
      <c r="L168" s="26"/>
    </row>
    <row r="169" spans="6:12" x14ac:dyDescent="0.15">
      <c r="F169" s="26"/>
      <c r="G169" s="26"/>
      <c r="H169" s="26"/>
      <c r="I169" s="29"/>
      <c r="J169" s="28"/>
      <c r="L169" s="26"/>
    </row>
    <row r="170" spans="6:12" x14ac:dyDescent="0.15">
      <c r="F170" s="26"/>
      <c r="G170" s="26"/>
      <c r="H170" s="26"/>
      <c r="I170" s="29"/>
      <c r="J170" s="28"/>
      <c r="L170" s="26"/>
    </row>
    <row r="171" spans="6:12" x14ac:dyDescent="0.15">
      <c r="F171" s="26"/>
      <c r="G171" s="26"/>
      <c r="H171" s="26"/>
      <c r="I171" s="29"/>
      <c r="J171" s="28"/>
      <c r="L171" s="26"/>
    </row>
    <row r="172" spans="6:12" x14ac:dyDescent="0.15">
      <c r="F172" s="26"/>
      <c r="G172" s="26"/>
      <c r="H172" s="26"/>
      <c r="I172" s="29"/>
      <c r="J172" s="28"/>
      <c r="L172" s="26"/>
    </row>
    <row r="173" spans="6:12" x14ac:dyDescent="0.15">
      <c r="F173" s="26"/>
      <c r="G173" s="26"/>
      <c r="H173" s="26"/>
      <c r="I173" s="29"/>
      <c r="J173" s="28"/>
      <c r="L173" s="26"/>
    </row>
    <row r="174" spans="6:12" x14ac:dyDescent="0.15">
      <c r="F174" s="26"/>
      <c r="G174" s="26"/>
      <c r="H174" s="26"/>
      <c r="I174" s="29"/>
      <c r="J174" s="28"/>
      <c r="L174" s="26"/>
    </row>
    <row r="175" spans="6:12" x14ac:dyDescent="0.15">
      <c r="F175" s="26"/>
      <c r="G175" s="26"/>
      <c r="H175" s="26"/>
      <c r="I175" s="29"/>
      <c r="J175" s="28"/>
      <c r="L175" s="26"/>
    </row>
    <row r="176" spans="6:12" x14ac:dyDescent="0.15">
      <c r="F176" s="26"/>
      <c r="G176" s="26"/>
      <c r="H176" s="26"/>
      <c r="I176" s="29"/>
      <c r="J176" s="28"/>
      <c r="L176" s="26"/>
    </row>
    <row r="177" spans="6:12" x14ac:dyDescent="0.15">
      <c r="F177" s="26"/>
      <c r="G177" s="26"/>
      <c r="H177" s="26"/>
      <c r="I177" s="29"/>
      <c r="J177" s="28"/>
      <c r="L177" s="26"/>
    </row>
    <row r="178" spans="6:12" x14ac:dyDescent="0.15">
      <c r="F178" s="26"/>
      <c r="G178" s="26"/>
      <c r="H178" s="26"/>
      <c r="I178" s="29"/>
      <c r="J178" s="28"/>
      <c r="L178" s="26"/>
    </row>
    <row r="179" spans="6:12" x14ac:dyDescent="0.15">
      <c r="J179" s="28"/>
    </row>
    <row r="180" spans="6:12" x14ac:dyDescent="0.15">
      <c r="J180" s="28"/>
    </row>
    <row r="181" spans="6:12" x14ac:dyDescent="0.15">
      <c r="J181" s="28"/>
    </row>
    <row r="182" spans="6:12" x14ac:dyDescent="0.15">
      <c r="J182" s="28"/>
    </row>
    <row r="183" spans="6:12" x14ac:dyDescent="0.15">
      <c r="J183" s="28"/>
    </row>
    <row r="184" spans="6:12" x14ac:dyDescent="0.15">
      <c r="J184" s="28"/>
    </row>
    <row r="185" spans="6:12" x14ac:dyDescent="0.15">
      <c r="J185" s="28"/>
    </row>
    <row r="186" spans="6:12" x14ac:dyDescent="0.15">
      <c r="J186" s="28"/>
    </row>
    <row r="187" spans="6:12" x14ac:dyDescent="0.15">
      <c r="J187" s="28"/>
    </row>
    <row r="188" spans="6:12" x14ac:dyDescent="0.15">
      <c r="J188" s="28"/>
    </row>
    <row r="189" spans="6:12" x14ac:dyDescent="0.15">
      <c r="J189" s="28"/>
    </row>
    <row r="190" spans="6:12" x14ac:dyDescent="0.15">
      <c r="J190" s="28"/>
    </row>
    <row r="191" spans="6:12" x14ac:dyDescent="0.15">
      <c r="J191" s="28"/>
    </row>
    <row r="192" spans="6:12" x14ac:dyDescent="0.15">
      <c r="J192" s="28"/>
    </row>
    <row r="193" spans="10:10" x14ac:dyDescent="0.15">
      <c r="J193" s="28"/>
    </row>
    <row r="194" spans="10:10" x14ac:dyDescent="0.15">
      <c r="J194" s="28"/>
    </row>
    <row r="195" spans="10:10" x14ac:dyDescent="0.15">
      <c r="J195" s="28"/>
    </row>
    <row r="196" spans="10:10" x14ac:dyDescent="0.15">
      <c r="J196" s="28"/>
    </row>
    <row r="197" spans="10:10" x14ac:dyDescent="0.15">
      <c r="J197" s="28"/>
    </row>
    <row r="198" spans="10:10" x14ac:dyDescent="0.15">
      <c r="J198" s="28"/>
    </row>
    <row r="199" spans="10:10" x14ac:dyDescent="0.15">
      <c r="J199" s="28"/>
    </row>
    <row r="200" spans="10:10" x14ac:dyDescent="0.15">
      <c r="J200" s="28"/>
    </row>
    <row r="201" spans="10:10" x14ac:dyDescent="0.15">
      <c r="J201" s="28"/>
    </row>
    <row r="202" spans="10:10" x14ac:dyDescent="0.15">
      <c r="J202" s="28"/>
    </row>
    <row r="203" spans="10:10" x14ac:dyDescent="0.15">
      <c r="J203" s="28"/>
    </row>
    <row r="204" spans="10:10" x14ac:dyDescent="0.15">
      <c r="J204" s="28"/>
    </row>
    <row r="205" spans="10:10" x14ac:dyDescent="0.15">
      <c r="J205" s="28"/>
    </row>
    <row r="206" spans="10:10" x14ac:dyDescent="0.15">
      <c r="J206" s="28"/>
    </row>
    <row r="207" spans="10:10" x14ac:dyDescent="0.15">
      <c r="J207" s="28"/>
    </row>
    <row r="208" spans="10:1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5w3f8JmYE0xryw7zNi/LpgG+Szeh0pAkA9iCq0DlJMP5ZjYMaBjmT0vyBDPivd585oHT7gvHYd5mtYMSI9q+JA==" saltValue="srD+IWpXTmApnmDxsbbpAA==" spinCount="100000" sheet="1" objects="1" scenarios="1" formatCells="0"/>
  <mergeCells count="18">
    <mergeCell ref="C8:E8"/>
    <mergeCell ref="B4:F4"/>
    <mergeCell ref="C5:F5"/>
    <mergeCell ref="B6:C6"/>
    <mergeCell ref="D6:E6"/>
    <mergeCell ref="C7:F7"/>
    <mergeCell ref="B19:F19"/>
    <mergeCell ref="C9:E9"/>
    <mergeCell ref="C10:E10"/>
    <mergeCell ref="C11:E11"/>
    <mergeCell ref="C12:E12"/>
    <mergeCell ref="B13:C13"/>
    <mergeCell ref="D13:F13"/>
    <mergeCell ref="B14:F14"/>
    <mergeCell ref="B15:F15"/>
    <mergeCell ref="B16:F16"/>
    <mergeCell ref="B17:F17"/>
    <mergeCell ref="B18:F18"/>
  </mergeCells>
  <phoneticPr fontId="2"/>
  <conditionalFormatting sqref="A4:F19">
    <cfRule type="expression" dxfId="5" priority="1" stopIfTrue="1">
      <formula>$U$5=FALSE</formula>
    </cfRule>
  </conditionalFormatting>
  <dataValidations count="2">
    <dataValidation type="textLength" imeMode="on" operator="lessThanOrEqual" allowBlank="1" showErrorMessage="1" errorTitle="もう一度入力してください！" error="文字数がオーバーしました。_x000a_（256文字までになるように短くしてください。）" sqref="B6:B7 C7 B19:F19 B15:F15 B17:F17" xr:uid="{DC37BF21-9278-4DEC-A99F-5957741F84DA}">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4:F14 B16:F16 B18:F18" xr:uid="{0C34CCBF-324D-4E55-B851-4C1F91BE37C8}">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Group Box 1">
              <controlPr defaultSize="0" autoFill="0" autoPict="0">
                <anchor moveWithCells="1" sizeWithCells="1">
                  <from>
                    <xdr:col>1</xdr:col>
                    <xdr:colOff>0</xdr:colOff>
                    <xdr:row>7</xdr:row>
                    <xdr:rowOff>0</xdr:rowOff>
                  </from>
                  <to>
                    <xdr:col>5</xdr:col>
                    <xdr:colOff>800100</xdr:colOff>
                    <xdr:row>8</xdr:row>
                    <xdr:rowOff>0</xdr:rowOff>
                  </to>
                </anchor>
              </controlPr>
            </control>
          </mc:Choice>
        </mc:AlternateContent>
        <mc:AlternateContent xmlns:mc="http://schemas.openxmlformats.org/markup-compatibility/2006">
          <mc:Choice Requires="x14">
            <control shapeId="31746" r:id="rId5" name="Option Button 2">
              <controlPr defaultSize="0" autoFill="0" autoLine="0" autoPict="0">
                <anchor moveWithCells="1" sizeWithCells="1">
                  <from>
                    <xdr:col>5</xdr:col>
                    <xdr:colOff>19050</xdr:colOff>
                    <xdr:row>7</xdr:row>
                    <xdr:rowOff>200025</xdr:rowOff>
                  </from>
                  <to>
                    <xdr:col>5</xdr:col>
                    <xdr:colOff>609600</xdr:colOff>
                    <xdr:row>7</xdr:row>
                    <xdr:rowOff>419100</xdr:rowOff>
                  </to>
                </anchor>
              </controlPr>
            </control>
          </mc:Choice>
        </mc:AlternateContent>
        <mc:AlternateContent xmlns:mc="http://schemas.openxmlformats.org/markup-compatibility/2006">
          <mc:Choice Requires="x14">
            <control shapeId="31747" r:id="rId6" name="Option Button 3">
              <controlPr defaultSize="0" autoFill="0" autoLine="0" autoPict="0">
                <anchor moveWithCells="1" sizeWithCells="1">
                  <from>
                    <xdr:col>1</xdr:col>
                    <xdr:colOff>504825</xdr:colOff>
                    <xdr:row>7</xdr:row>
                    <xdr:rowOff>200025</xdr:rowOff>
                  </from>
                  <to>
                    <xdr:col>1</xdr:col>
                    <xdr:colOff>904875</xdr:colOff>
                    <xdr:row>7</xdr:row>
                    <xdr:rowOff>419100</xdr:rowOff>
                  </to>
                </anchor>
              </controlPr>
            </control>
          </mc:Choice>
        </mc:AlternateContent>
        <mc:AlternateContent xmlns:mc="http://schemas.openxmlformats.org/markup-compatibility/2006">
          <mc:Choice Requires="x14">
            <control shapeId="31748" r:id="rId7" name="Option Button 4">
              <controlPr defaultSize="0" autoFill="0" autoLine="0" autoPict="0">
                <anchor moveWithCells="1" sizeWithCells="1">
                  <from>
                    <xdr:col>1</xdr:col>
                    <xdr:colOff>57150</xdr:colOff>
                    <xdr:row>7</xdr:row>
                    <xdr:rowOff>200025</xdr:rowOff>
                  </from>
                  <to>
                    <xdr:col>1</xdr:col>
                    <xdr:colOff>466725</xdr:colOff>
                    <xdr:row>7</xdr:row>
                    <xdr:rowOff>419100</xdr:rowOff>
                  </to>
                </anchor>
              </controlPr>
            </control>
          </mc:Choice>
        </mc:AlternateContent>
        <mc:AlternateContent xmlns:mc="http://schemas.openxmlformats.org/markup-compatibility/2006">
          <mc:Choice Requires="x14">
            <control shapeId="31749" r:id="rId8" name="Group Box 5">
              <controlPr defaultSize="0" autoFill="0" autoPict="0">
                <anchor moveWithCells="1" sizeWithCells="1">
                  <from>
                    <xdr:col>1</xdr:col>
                    <xdr:colOff>0</xdr:colOff>
                    <xdr:row>8</xdr:row>
                    <xdr:rowOff>0</xdr:rowOff>
                  </from>
                  <to>
                    <xdr:col>5</xdr:col>
                    <xdr:colOff>800100</xdr:colOff>
                    <xdr:row>9</xdr:row>
                    <xdr:rowOff>0</xdr:rowOff>
                  </to>
                </anchor>
              </controlPr>
            </control>
          </mc:Choice>
        </mc:AlternateContent>
        <mc:AlternateContent xmlns:mc="http://schemas.openxmlformats.org/markup-compatibility/2006">
          <mc:Choice Requires="x14">
            <control shapeId="31750" r:id="rId9" name="Option Button 6">
              <controlPr defaultSize="0" autoFill="0" autoLine="0" autoPict="0">
                <anchor moveWithCells="1" sizeWithCells="1">
                  <from>
                    <xdr:col>5</xdr:col>
                    <xdr:colOff>19050</xdr:colOff>
                    <xdr:row>8</xdr:row>
                    <xdr:rowOff>200025</xdr:rowOff>
                  </from>
                  <to>
                    <xdr:col>5</xdr:col>
                    <xdr:colOff>609600</xdr:colOff>
                    <xdr:row>8</xdr:row>
                    <xdr:rowOff>419100</xdr:rowOff>
                  </to>
                </anchor>
              </controlPr>
            </control>
          </mc:Choice>
        </mc:AlternateContent>
        <mc:AlternateContent xmlns:mc="http://schemas.openxmlformats.org/markup-compatibility/2006">
          <mc:Choice Requires="x14">
            <control shapeId="31751" r:id="rId10" name="Option Button 7">
              <controlPr defaultSize="0" autoFill="0" autoLine="0" autoPict="0">
                <anchor moveWithCells="1" sizeWithCells="1">
                  <from>
                    <xdr:col>1</xdr:col>
                    <xdr:colOff>504825</xdr:colOff>
                    <xdr:row>8</xdr:row>
                    <xdr:rowOff>200025</xdr:rowOff>
                  </from>
                  <to>
                    <xdr:col>1</xdr:col>
                    <xdr:colOff>904875</xdr:colOff>
                    <xdr:row>8</xdr:row>
                    <xdr:rowOff>419100</xdr:rowOff>
                  </to>
                </anchor>
              </controlPr>
            </control>
          </mc:Choice>
        </mc:AlternateContent>
        <mc:AlternateContent xmlns:mc="http://schemas.openxmlformats.org/markup-compatibility/2006">
          <mc:Choice Requires="x14">
            <control shapeId="31752" r:id="rId11" name="Option Button 8">
              <controlPr defaultSize="0" autoFill="0" autoLine="0" autoPict="0">
                <anchor moveWithCells="1" sizeWithCells="1">
                  <from>
                    <xdr:col>1</xdr:col>
                    <xdr:colOff>57150</xdr:colOff>
                    <xdr:row>8</xdr:row>
                    <xdr:rowOff>200025</xdr:rowOff>
                  </from>
                  <to>
                    <xdr:col>1</xdr:col>
                    <xdr:colOff>466725</xdr:colOff>
                    <xdr:row>8</xdr:row>
                    <xdr:rowOff>419100</xdr:rowOff>
                  </to>
                </anchor>
              </controlPr>
            </control>
          </mc:Choice>
        </mc:AlternateContent>
        <mc:AlternateContent xmlns:mc="http://schemas.openxmlformats.org/markup-compatibility/2006">
          <mc:Choice Requires="x14">
            <control shapeId="31753" r:id="rId12" name="Group Box 9">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31754" r:id="rId13" name="Option Button 10">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31755" r:id="rId14" name="Option Button 11">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31756" r:id="rId15" name="Option Button 12">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31757" r:id="rId16" name="Group Box 13">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31758" r:id="rId17" name="Option Button 14">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31759" r:id="rId18" name="Option Button 15">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31760" r:id="rId19" name="Option Button 16">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31761" r:id="rId20" name="Group Box 17">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31762" r:id="rId21" name="Option Button 18">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31763" r:id="rId22" name="Option Button 19">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31764" r:id="rId23" name="Option Button 20">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85A80-3595-4A99-AD0C-AC8508B6E18F}">
  <dimension ref="A1:U221"/>
  <sheetViews>
    <sheetView zoomScale="85"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1" ht="14.25" x14ac:dyDescent="0.15">
      <c r="A1" s="5" t="str">
        <f>"〔サービス分析：" &amp;  報告書!C26 &amp; "〕"</f>
        <v>〔サービス分析：自立訓練（生活訓練）〕</v>
      </c>
      <c r="B1" s="4"/>
      <c r="C1" s="4"/>
      <c r="D1" s="4"/>
      <c r="E1" s="3"/>
      <c r="F1" s="147" t="s">
        <v>159</v>
      </c>
      <c r="H1" s="23"/>
      <c r="S1" s="21" t="s">
        <v>5</v>
      </c>
    </row>
    <row r="2" spans="1:21" ht="14.25" customHeight="1" x14ac:dyDescent="0.15">
      <c r="A2" s="1"/>
      <c r="B2" s="4"/>
      <c r="C2" s="4"/>
      <c r="F2" s="6" t="str">
        <f>"《事業所名： " &amp; 報告書!B31 &amp; "》"</f>
        <v>《事業所名： 》</v>
      </c>
      <c r="H2" s="25"/>
      <c r="S2" s="21" t="b">
        <v>0</v>
      </c>
    </row>
    <row r="3" spans="1:21" ht="15" customHeight="1" thickBot="1" x14ac:dyDescent="0.2">
      <c r="A3" s="114" t="s">
        <v>66</v>
      </c>
      <c r="B3" s="78" t="s">
        <v>86</v>
      </c>
      <c r="C3" s="80"/>
      <c r="D3" s="80"/>
      <c r="E3" s="82"/>
      <c r="H3" s="79"/>
      <c r="I3" s="60"/>
      <c r="J3" s="7"/>
      <c r="K3" s="7"/>
      <c r="L3" s="79"/>
      <c r="M3" s="79"/>
      <c r="N3" s="79"/>
      <c r="O3" s="79"/>
      <c r="P3" s="79"/>
      <c r="Q3" s="79"/>
      <c r="R3" s="79"/>
      <c r="S3" s="79" t="b">
        <v>1</v>
      </c>
      <c r="T3" s="79" t="s">
        <v>75</v>
      </c>
    </row>
    <row r="4" spans="1:21" s="11" customFormat="1" ht="17.25" customHeight="1" thickBot="1" x14ac:dyDescent="0.2">
      <c r="A4" s="136"/>
      <c r="B4" s="302"/>
      <c r="C4" s="303"/>
      <c r="D4" s="303"/>
      <c r="E4" s="303"/>
      <c r="F4" s="304"/>
      <c r="G4" s="91"/>
      <c r="H4" s="92"/>
      <c r="I4" s="93"/>
      <c r="J4" s="7" t="s">
        <v>71</v>
      </c>
      <c r="K4" s="92"/>
      <c r="L4" s="92"/>
      <c r="M4" s="94"/>
      <c r="N4" s="94"/>
      <c r="O4" s="94"/>
      <c r="P4" s="94"/>
      <c r="Q4" s="94"/>
      <c r="R4" s="94"/>
      <c r="S4" s="79" t="b">
        <v>1</v>
      </c>
      <c r="T4" s="94"/>
    </row>
    <row r="5" spans="1:21" x14ac:dyDescent="0.15">
      <c r="A5" s="96">
        <v>8</v>
      </c>
      <c r="B5" s="97" t="s">
        <v>415</v>
      </c>
      <c r="C5" s="330" t="str">
        <f>IF(U5=FALSE,"この評価項目は入力できません",IF((MIN(I8:I12)=0),"標準項目の「あり」「なし」を選択してください",""))</f>
        <v>この評価項目は入力できません</v>
      </c>
      <c r="D5" s="330"/>
      <c r="E5" s="330"/>
      <c r="F5" s="331"/>
      <c r="H5" s="79"/>
      <c r="I5" s="60"/>
      <c r="J5" s="7" t="s">
        <v>73</v>
      </c>
      <c r="K5" s="7"/>
      <c r="L5" s="79"/>
      <c r="M5" s="79"/>
      <c r="N5" s="79"/>
      <c r="O5" s="79"/>
      <c r="P5" s="79"/>
      <c r="Q5" s="79"/>
      <c r="R5" s="79"/>
      <c r="S5" s="79" t="b">
        <v>1</v>
      </c>
      <c r="T5" s="79"/>
      <c r="U5" s="21" t="b">
        <f>報告書!S26</f>
        <v>0</v>
      </c>
    </row>
    <row r="6" spans="1:21" s="101" customFormat="1" ht="37.5" customHeight="1" x14ac:dyDescent="0.15">
      <c r="A6" s="98" t="s">
        <v>64</v>
      </c>
      <c r="B6" s="278" t="s">
        <v>414</v>
      </c>
      <c r="C6" s="279"/>
      <c r="D6" s="332" t="str">
        <f xml:space="preserve"> "評点（" &amp; REPT("○",COUNT(P8:P12)) &amp; REPT("●",COUNT(Q8:Q12)) &amp; "）"</f>
        <v>評点（）</v>
      </c>
      <c r="E6" s="332"/>
      <c r="F6" s="118" t="str">
        <f>IF(COUNT(R8:R12)&gt;0,"・非該当" &amp; COUNT(R8:R12),"")</f>
        <v/>
      </c>
      <c r="G6" s="84"/>
      <c r="H6" s="99"/>
      <c r="I6" s="100" t="str">
        <f>IF(MIN(I8:I12)=0,"",IF(COUNT(P8:Q12)=0,"-",IF(COUNT(P8:Q12)=COUNT(P8:P12),"A",IF(COUNT(P8:P12)=0,"C","B"))))</f>
        <v/>
      </c>
      <c r="J6" s="7" t="s">
        <v>58</v>
      </c>
      <c r="K6" s="100">
        <v>8</v>
      </c>
      <c r="L6" s="99">
        <v>17420</v>
      </c>
      <c r="M6" s="99"/>
      <c r="N6" s="99"/>
      <c r="O6" s="99"/>
      <c r="P6" s="99"/>
      <c r="Q6" s="99"/>
      <c r="R6" s="99"/>
      <c r="S6" s="79" t="b">
        <v>0</v>
      </c>
      <c r="T6" s="99"/>
    </row>
    <row r="7" spans="1:21" x14ac:dyDescent="0.15">
      <c r="A7" s="96"/>
      <c r="B7" s="117" t="s">
        <v>59</v>
      </c>
      <c r="C7" s="321" t="s">
        <v>60</v>
      </c>
      <c r="D7" s="322"/>
      <c r="E7" s="322"/>
      <c r="F7" s="323"/>
      <c r="H7" s="79"/>
      <c r="I7" s="60"/>
      <c r="J7" s="7" t="s">
        <v>61</v>
      </c>
      <c r="K7" s="7"/>
      <c r="L7" s="79"/>
      <c r="M7" s="79"/>
      <c r="N7" s="79"/>
      <c r="O7" s="79"/>
      <c r="P7" s="79"/>
      <c r="Q7" s="79"/>
      <c r="R7" s="79"/>
      <c r="S7" s="79" t="b">
        <v>0</v>
      </c>
      <c r="T7" s="79"/>
    </row>
    <row r="8" spans="1:21" ht="37.5" customHeight="1" x14ac:dyDescent="0.15">
      <c r="A8" s="96"/>
      <c r="B8" s="102"/>
      <c r="C8" s="299" t="s">
        <v>408</v>
      </c>
      <c r="D8" s="300"/>
      <c r="E8" s="324"/>
      <c r="F8" s="103"/>
      <c r="G8" s="84"/>
      <c r="H8" s="79"/>
      <c r="I8" s="60">
        <v>0</v>
      </c>
      <c r="J8" s="7" t="s">
        <v>62</v>
      </c>
      <c r="K8" s="7">
        <v>1</v>
      </c>
      <c r="L8" s="79">
        <v>59990</v>
      </c>
      <c r="M8" s="79"/>
      <c r="N8" s="79"/>
      <c r="O8" s="79"/>
      <c r="P8" s="79" t="str">
        <f>IF(I8=3,1,"")</f>
        <v/>
      </c>
      <c r="Q8" s="79" t="str">
        <f>IF(I8=2,1,"")</f>
        <v/>
      </c>
      <c r="R8" s="79" t="str">
        <f>IF(I8=1,1,"")</f>
        <v/>
      </c>
      <c r="S8" s="79" t="b">
        <v>0</v>
      </c>
      <c r="T8" s="79"/>
    </row>
    <row r="9" spans="1:21" ht="37.5" customHeight="1" x14ac:dyDescent="0.15">
      <c r="A9" s="96"/>
      <c r="B9" s="102"/>
      <c r="C9" s="299" t="s">
        <v>409</v>
      </c>
      <c r="D9" s="300"/>
      <c r="E9" s="324"/>
      <c r="F9" s="103"/>
      <c r="G9" s="84"/>
      <c r="H9" s="79"/>
      <c r="I9" s="60">
        <v>0</v>
      </c>
      <c r="J9" s="7" t="s">
        <v>62</v>
      </c>
      <c r="K9" s="7">
        <v>2</v>
      </c>
      <c r="L9" s="79">
        <v>59991</v>
      </c>
      <c r="M9" s="79"/>
      <c r="N9" s="79"/>
      <c r="O9" s="79"/>
      <c r="P9" s="79" t="str">
        <f>IF(I9=3,1,"")</f>
        <v/>
      </c>
      <c r="Q9" s="79" t="str">
        <f>IF(I9=2,1,"")</f>
        <v/>
      </c>
      <c r="R9" s="79" t="str">
        <f>IF(I9=1,1,"")</f>
        <v/>
      </c>
      <c r="S9" s="79" t="b">
        <v>0</v>
      </c>
      <c r="T9" s="79"/>
    </row>
    <row r="10" spans="1:21" ht="37.5" customHeight="1" x14ac:dyDescent="0.15">
      <c r="A10" s="96"/>
      <c r="B10" s="102"/>
      <c r="C10" s="299" t="s">
        <v>416</v>
      </c>
      <c r="D10" s="300"/>
      <c r="E10" s="324"/>
      <c r="F10" s="103"/>
      <c r="G10" s="84"/>
      <c r="H10" s="79"/>
      <c r="I10" s="60">
        <v>0</v>
      </c>
      <c r="J10" s="7" t="s">
        <v>62</v>
      </c>
      <c r="K10" s="7">
        <v>3</v>
      </c>
      <c r="L10" s="79">
        <v>59992</v>
      </c>
      <c r="M10" s="79"/>
      <c r="N10" s="79"/>
      <c r="O10" s="79"/>
      <c r="P10" s="79" t="str">
        <f>IF(I10=3,1,"")</f>
        <v/>
      </c>
      <c r="Q10" s="79" t="str">
        <f>IF(I10=2,1,"")</f>
        <v/>
      </c>
      <c r="R10" s="79" t="str">
        <f>IF(I10=1,1,"")</f>
        <v/>
      </c>
      <c r="S10" s="79" t="b">
        <v>0</v>
      </c>
      <c r="T10" s="79"/>
    </row>
    <row r="11" spans="1:21" ht="37.5" customHeight="1" x14ac:dyDescent="0.15">
      <c r="A11" s="96"/>
      <c r="B11" s="102"/>
      <c r="C11" s="299" t="s">
        <v>417</v>
      </c>
      <c r="D11" s="300"/>
      <c r="E11" s="324"/>
      <c r="F11" s="103"/>
      <c r="G11" s="84"/>
      <c r="H11" s="79"/>
      <c r="I11" s="60">
        <v>0</v>
      </c>
      <c r="J11" s="7" t="s">
        <v>62</v>
      </c>
      <c r="K11" s="7">
        <v>4</v>
      </c>
      <c r="L11" s="79">
        <v>59993</v>
      </c>
      <c r="M11" s="79"/>
      <c r="N11" s="79"/>
      <c r="O11" s="79"/>
      <c r="P11" s="79" t="str">
        <f>IF(I11=3,1,"")</f>
        <v/>
      </c>
      <c r="Q11" s="79" t="str">
        <f>IF(I11=2,1,"")</f>
        <v/>
      </c>
      <c r="R11" s="79" t="str">
        <f>IF(I11=1,1,"")</f>
        <v/>
      </c>
      <c r="S11" s="79" t="b">
        <v>0</v>
      </c>
      <c r="T11" s="79"/>
    </row>
    <row r="12" spans="1:21" ht="37.5" customHeight="1" thickBot="1" x14ac:dyDescent="0.2">
      <c r="A12" s="96"/>
      <c r="B12" s="102"/>
      <c r="C12" s="299" t="s">
        <v>412</v>
      </c>
      <c r="D12" s="300"/>
      <c r="E12" s="324"/>
      <c r="F12" s="103"/>
      <c r="G12" s="84"/>
      <c r="H12" s="79"/>
      <c r="I12" s="60">
        <v>0</v>
      </c>
      <c r="J12" s="7" t="s">
        <v>62</v>
      </c>
      <c r="K12" s="7">
        <v>5</v>
      </c>
      <c r="L12" s="79">
        <v>59994</v>
      </c>
      <c r="M12" s="79"/>
      <c r="N12" s="79"/>
      <c r="O12" s="79"/>
      <c r="P12" s="79" t="str">
        <f>IF(I12=3,1,"")</f>
        <v/>
      </c>
      <c r="Q12" s="79" t="str">
        <f>IF(I12=2,1,"")</f>
        <v/>
      </c>
      <c r="R12" s="79" t="str">
        <f>IF(I12=1,1,"")</f>
        <v/>
      </c>
      <c r="S12" s="79" t="b">
        <v>0</v>
      </c>
      <c r="T12" s="79"/>
    </row>
    <row r="13" spans="1:21" ht="20.25" customHeight="1" x14ac:dyDescent="0.15">
      <c r="A13" s="104"/>
      <c r="B13" s="325" t="s">
        <v>418</v>
      </c>
      <c r="C13" s="326"/>
      <c r="D13" s="327" t="str">
        <f>IF(U5=FALSE,"この評価項目は入力できません",IF(AND(LEN(SBcaseB1_8)&lt;&gt;0,COUNT(R7:R12)=5),SBcheckBB_8,(IF(LEN(SBcheckBA_8)&lt;&gt;0,SBcheckBA_8, SBcheckBB_8))))</f>
        <v>この評価項目は入力できません</v>
      </c>
      <c r="E13" s="327"/>
      <c r="F13" s="328"/>
      <c r="H13" s="79"/>
      <c r="I13" s="60"/>
      <c r="J13" s="7" t="s">
        <v>63</v>
      </c>
      <c r="K13" s="7"/>
      <c r="L13" s="79"/>
      <c r="M13" s="79"/>
      <c r="N13" s="79"/>
      <c r="O13" s="79"/>
      <c r="P13" s="79"/>
      <c r="Q13" s="79"/>
      <c r="R13" s="79"/>
      <c r="S13" s="79" t="b">
        <v>1</v>
      </c>
      <c r="T13" s="79"/>
    </row>
    <row r="14" spans="1:21" s="108" customFormat="1" ht="21" customHeight="1" x14ac:dyDescent="0.15">
      <c r="A14" s="115"/>
      <c r="B14" s="308"/>
      <c r="C14" s="309"/>
      <c r="D14" s="309"/>
      <c r="E14" s="309"/>
      <c r="F14" s="310"/>
      <c r="G14" s="2" t="str">
        <f>IF(LEN(B14)=0,"",IF(40-LEN(B14)&gt;0,"残り" &amp; 40-LEN(B14) &amp; "文字",IF(40-LEN(B14)=0,"","文字数がオーバーしています")))</f>
        <v/>
      </c>
      <c r="H14" s="105"/>
      <c r="I14" s="106"/>
      <c r="J14" s="7" t="s">
        <v>89</v>
      </c>
      <c r="K14" s="105"/>
      <c r="L14" s="105"/>
      <c r="M14" s="107"/>
      <c r="N14" s="107"/>
      <c r="O14" s="107"/>
      <c r="P14" s="107"/>
      <c r="Q14" s="107"/>
      <c r="R14" s="107"/>
      <c r="S14" s="79" t="b">
        <v>0</v>
      </c>
      <c r="T14" s="107"/>
    </row>
    <row r="15" spans="1:21" s="108" customFormat="1" ht="65.099999999999994" customHeight="1" x14ac:dyDescent="0.15">
      <c r="A15" s="116"/>
      <c r="B15" s="311"/>
      <c r="C15" s="312"/>
      <c r="D15" s="312"/>
      <c r="E15" s="312"/>
      <c r="F15" s="313"/>
      <c r="G15" s="2" t="str">
        <f>IF(LEN(B15)=0,"",IF(256-LEN(B15)&gt;0,"残り" &amp; 256-LEN(B15) &amp; "文字",IF(256-LEN(B15)=0,"","文字数がオーバーしています")))</f>
        <v/>
      </c>
      <c r="H15" s="105"/>
      <c r="I15" s="106"/>
      <c r="J15" s="7" t="s">
        <v>92</v>
      </c>
      <c r="K15" s="105"/>
      <c r="L15" s="105"/>
      <c r="M15" s="107"/>
      <c r="N15" s="107"/>
      <c r="O15" s="107"/>
      <c r="P15" s="107"/>
      <c r="Q15" s="107"/>
      <c r="R15" s="107"/>
      <c r="S15" s="79" t="b">
        <v>0</v>
      </c>
      <c r="T15" s="107"/>
    </row>
    <row r="16" spans="1:21" s="108" customFormat="1" ht="21" customHeight="1" x14ac:dyDescent="0.15">
      <c r="A16" s="116"/>
      <c r="B16" s="314"/>
      <c r="C16" s="315"/>
      <c r="D16" s="315"/>
      <c r="E16" s="315"/>
      <c r="F16" s="316"/>
      <c r="G16" s="2" t="str">
        <f>IF(LEN(B16)=0,"",IF(40-LEN(B16)&gt;0,"残り" &amp; 40-LEN(B16) &amp; "文字",IF(40-LEN(B16)=0,"","文字数がオーバーしています")))</f>
        <v/>
      </c>
      <c r="H16" s="105"/>
      <c r="I16" s="106"/>
      <c r="J16" s="7" t="s">
        <v>90</v>
      </c>
      <c r="K16" s="105"/>
      <c r="L16" s="105"/>
      <c r="M16" s="107"/>
      <c r="N16" s="107"/>
      <c r="O16" s="107"/>
      <c r="P16" s="107"/>
      <c r="Q16" s="107"/>
      <c r="R16" s="107"/>
      <c r="S16" s="79" t="b">
        <v>0</v>
      </c>
      <c r="T16" s="107"/>
    </row>
    <row r="17" spans="1:20" s="108" customFormat="1" ht="65.099999999999994" customHeight="1" x14ac:dyDescent="0.15">
      <c r="A17" s="116"/>
      <c r="B17" s="317"/>
      <c r="C17" s="317"/>
      <c r="D17" s="317"/>
      <c r="E17" s="317"/>
      <c r="F17" s="318"/>
      <c r="G17" s="2" t="str">
        <f>IF(LEN(B17)=0,"",IF(256-LEN(B17)&gt;0,"残り" &amp; 256-LEN(B17) &amp; "文字",IF(256-LEN(B17)=0,"","文字数がオーバーしています")))</f>
        <v/>
      </c>
      <c r="H17" s="105"/>
      <c r="I17" s="106"/>
      <c r="J17" s="7" t="s">
        <v>93</v>
      </c>
      <c r="K17" s="105"/>
      <c r="L17" s="105"/>
      <c r="M17" s="107"/>
      <c r="N17" s="107"/>
      <c r="O17" s="107"/>
      <c r="P17" s="107"/>
      <c r="Q17" s="107"/>
      <c r="R17" s="107"/>
      <c r="S17" s="79" t="b">
        <v>0</v>
      </c>
      <c r="T17" s="107"/>
    </row>
    <row r="18" spans="1:20" s="108" customFormat="1" ht="21" customHeight="1" x14ac:dyDescent="0.15">
      <c r="A18" s="116"/>
      <c r="B18" s="314"/>
      <c r="C18" s="315"/>
      <c r="D18" s="315"/>
      <c r="E18" s="315"/>
      <c r="F18" s="316"/>
      <c r="G18" s="2" t="str">
        <f>IF(LEN(B18)=0,"",IF(40-LEN(B18)&gt;0,"残り" &amp; 40-LEN(B18) &amp; "文字",IF(40-LEN(B18)=0,"","文字数がオーバーしています")))</f>
        <v/>
      </c>
      <c r="H18" s="105"/>
      <c r="I18" s="106"/>
      <c r="J18" s="7" t="s">
        <v>91</v>
      </c>
      <c r="K18" s="105"/>
      <c r="L18" s="105"/>
      <c r="M18" s="107"/>
      <c r="N18" s="107"/>
      <c r="O18" s="107"/>
      <c r="P18" s="107"/>
      <c r="Q18" s="107"/>
      <c r="R18" s="107"/>
      <c r="S18" s="79" t="b">
        <v>0</v>
      </c>
      <c r="T18" s="107"/>
    </row>
    <row r="19" spans="1:20" s="108" customFormat="1" ht="65.099999999999994" customHeight="1" thickBot="1" x14ac:dyDescent="0.2">
      <c r="A19" s="109"/>
      <c r="B19" s="319"/>
      <c r="C19" s="319"/>
      <c r="D19" s="319"/>
      <c r="E19" s="319"/>
      <c r="F19" s="320"/>
      <c r="G19" s="2" t="str">
        <f>IF(LEN(B19)=0,"",IF(256-LEN(B19)&gt;0,"残り" &amp; 256-LEN(B19) &amp; "文字",IF(256-LEN(B19)=0,"","文字数がオーバーしています")))</f>
        <v/>
      </c>
      <c r="H19" s="105"/>
      <c r="I19" s="106"/>
      <c r="J19" s="7" t="s">
        <v>94</v>
      </c>
      <c r="K19" s="105"/>
      <c r="L19" s="105"/>
      <c r="M19" s="107"/>
      <c r="N19" s="107"/>
      <c r="O19" s="107"/>
      <c r="P19" s="107"/>
      <c r="Q19" s="107"/>
      <c r="R19" s="107"/>
      <c r="S19" s="79" t="b">
        <v>0</v>
      </c>
      <c r="T19" s="107"/>
    </row>
    <row r="20" spans="1:20" ht="14.25" thickTop="1" x14ac:dyDescent="0.15">
      <c r="F20" s="26"/>
      <c r="G20" s="26"/>
      <c r="H20" s="26"/>
      <c r="I20" s="29"/>
      <c r="J20" s="28"/>
      <c r="L20" s="26"/>
    </row>
    <row r="21" spans="1:20" x14ac:dyDescent="0.15">
      <c r="F21" s="26"/>
      <c r="G21" s="26"/>
      <c r="H21" s="26"/>
      <c r="I21" s="29"/>
      <c r="J21" s="28"/>
      <c r="L21" s="26"/>
    </row>
    <row r="22" spans="1:20" x14ac:dyDescent="0.15">
      <c r="F22" s="26"/>
      <c r="G22" s="26"/>
      <c r="H22" s="26"/>
      <c r="I22" s="29"/>
      <c r="J22" s="28"/>
      <c r="L22" s="26"/>
    </row>
    <row r="23" spans="1:20" x14ac:dyDescent="0.15">
      <c r="F23" s="26"/>
      <c r="G23" s="26"/>
      <c r="H23" s="26"/>
      <c r="I23" s="29"/>
      <c r="J23" s="28"/>
      <c r="L23" s="26"/>
    </row>
    <row r="24" spans="1:20" x14ac:dyDescent="0.15">
      <c r="F24" s="26"/>
      <c r="G24" s="26"/>
      <c r="H24" s="26"/>
      <c r="I24" s="29"/>
      <c r="J24" s="28"/>
      <c r="L24" s="26"/>
    </row>
    <row r="25" spans="1:20" x14ac:dyDescent="0.15">
      <c r="F25" s="26"/>
      <c r="G25" s="26"/>
      <c r="H25" s="26"/>
      <c r="I25" s="29"/>
      <c r="J25" s="28"/>
      <c r="L25" s="26"/>
    </row>
    <row r="26" spans="1:20" x14ac:dyDescent="0.15">
      <c r="F26" s="26"/>
      <c r="G26" s="26"/>
      <c r="H26" s="26"/>
      <c r="I26" s="29"/>
      <c r="J26" s="28"/>
      <c r="L26" s="26"/>
    </row>
    <row r="27" spans="1:20" x14ac:dyDescent="0.15">
      <c r="F27" s="26"/>
      <c r="G27" s="26"/>
      <c r="H27" s="26"/>
      <c r="I27" s="29"/>
      <c r="J27" s="28"/>
      <c r="L27" s="26"/>
    </row>
    <row r="28" spans="1:20" x14ac:dyDescent="0.15">
      <c r="F28" s="26"/>
      <c r="G28" s="26"/>
      <c r="H28" s="26"/>
      <c r="I28" s="29"/>
      <c r="J28" s="28"/>
      <c r="L28" s="26"/>
    </row>
    <row r="29" spans="1:20" x14ac:dyDescent="0.15">
      <c r="F29" s="26"/>
      <c r="G29" s="26"/>
      <c r="H29" s="26"/>
      <c r="I29" s="29"/>
      <c r="J29" s="28"/>
      <c r="L29" s="26"/>
    </row>
    <row r="30" spans="1:20" x14ac:dyDescent="0.15">
      <c r="F30" s="26"/>
      <c r="G30" s="26"/>
      <c r="H30" s="26"/>
      <c r="I30" s="29"/>
      <c r="J30" s="28"/>
      <c r="L30" s="26"/>
    </row>
    <row r="31" spans="1:20" x14ac:dyDescent="0.15">
      <c r="F31" s="26"/>
      <c r="G31" s="26"/>
      <c r="H31" s="26"/>
      <c r="I31" s="29"/>
      <c r="J31" s="28"/>
      <c r="L31" s="26"/>
    </row>
    <row r="32" spans="1:20" x14ac:dyDescent="0.15">
      <c r="F32" s="26"/>
      <c r="G32" s="26"/>
      <c r="H32" s="26"/>
      <c r="I32" s="29"/>
      <c r="J32" s="28"/>
      <c r="L32" s="26"/>
    </row>
    <row r="33" spans="6:12" x14ac:dyDescent="0.15">
      <c r="F33" s="26"/>
      <c r="G33" s="26"/>
      <c r="H33" s="26"/>
      <c r="I33" s="29"/>
      <c r="J33" s="28"/>
      <c r="L33" s="26"/>
    </row>
    <row r="34" spans="6:12" x14ac:dyDescent="0.15">
      <c r="F34" s="26"/>
      <c r="G34" s="26"/>
      <c r="H34" s="26"/>
      <c r="I34" s="29"/>
      <c r="J34" s="28"/>
      <c r="L34" s="26"/>
    </row>
    <row r="35" spans="6:12" x14ac:dyDescent="0.15">
      <c r="F35" s="26"/>
      <c r="G35" s="26"/>
      <c r="H35" s="26"/>
      <c r="I35" s="29"/>
      <c r="J35" s="28"/>
      <c r="L35" s="26"/>
    </row>
    <row r="36" spans="6:12" x14ac:dyDescent="0.15">
      <c r="F36" s="26"/>
      <c r="G36" s="26"/>
      <c r="H36" s="26"/>
      <c r="I36" s="29"/>
      <c r="J36" s="28"/>
      <c r="L36" s="26"/>
    </row>
    <row r="37" spans="6:12" x14ac:dyDescent="0.15">
      <c r="F37" s="26"/>
      <c r="G37" s="26"/>
      <c r="H37" s="26"/>
      <c r="I37" s="29"/>
      <c r="J37" s="28"/>
      <c r="L37" s="26"/>
    </row>
    <row r="38" spans="6:12" x14ac:dyDescent="0.15">
      <c r="F38" s="26"/>
      <c r="G38" s="26"/>
      <c r="H38" s="26"/>
      <c r="I38" s="29"/>
      <c r="J38" s="28"/>
      <c r="L38" s="26"/>
    </row>
    <row r="39" spans="6:12" x14ac:dyDescent="0.15">
      <c r="F39" s="26"/>
      <c r="G39" s="26"/>
      <c r="H39" s="26"/>
      <c r="I39" s="29"/>
      <c r="J39" s="28"/>
      <c r="L39" s="26"/>
    </row>
    <row r="40" spans="6:12" x14ac:dyDescent="0.15">
      <c r="F40" s="26"/>
      <c r="G40" s="26"/>
      <c r="H40" s="26"/>
      <c r="I40" s="29"/>
      <c r="J40" s="28"/>
      <c r="L40" s="26"/>
    </row>
    <row r="41" spans="6:12" x14ac:dyDescent="0.15">
      <c r="F41" s="26"/>
      <c r="G41" s="26"/>
      <c r="H41" s="26"/>
      <c r="I41" s="29"/>
      <c r="J41" s="28"/>
      <c r="L41" s="26"/>
    </row>
    <row r="42" spans="6:12" x14ac:dyDescent="0.15">
      <c r="F42" s="26"/>
      <c r="G42" s="26"/>
      <c r="H42" s="26"/>
      <c r="I42" s="29"/>
      <c r="J42" s="28"/>
      <c r="L42" s="26"/>
    </row>
    <row r="43" spans="6:12" x14ac:dyDescent="0.15">
      <c r="F43" s="26"/>
      <c r="G43" s="26"/>
      <c r="H43" s="26"/>
      <c r="I43" s="29"/>
      <c r="J43" s="28"/>
      <c r="L43" s="26"/>
    </row>
    <row r="44" spans="6:12" x14ac:dyDescent="0.15">
      <c r="F44" s="26"/>
      <c r="G44" s="26"/>
      <c r="H44" s="26"/>
      <c r="I44" s="29"/>
      <c r="J44" s="28"/>
      <c r="L44" s="26"/>
    </row>
    <row r="45" spans="6:12" x14ac:dyDescent="0.15">
      <c r="F45" s="26"/>
      <c r="G45" s="26"/>
      <c r="H45" s="26"/>
      <c r="I45" s="29"/>
      <c r="J45" s="28"/>
      <c r="L45" s="26"/>
    </row>
    <row r="46" spans="6:12" x14ac:dyDescent="0.15">
      <c r="F46" s="26"/>
      <c r="G46" s="26"/>
      <c r="H46" s="26"/>
      <c r="I46" s="29"/>
      <c r="J46" s="28"/>
      <c r="L46" s="26"/>
    </row>
    <row r="47" spans="6:12" x14ac:dyDescent="0.15">
      <c r="F47" s="26"/>
      <c r="G47" s="26"/>
      <c r="H47" s="26"/>
      <c r="I47" s="29"/>
      <c r="J47" s="28"/>
      <c r="L47" s="26"/>
    </row>
    <row r="48" spans="6:12" x14ac:dyDescent="0.15">
      <c r="F48" s="26"/>
      <c r="G48" s="26"/>
      <c r="H48" s="26"/>
      <c r="I48" s="29"/>
      <c r="J48" s="28"/>
      <c r="L48" s="26"/>
    </row>
    <row r="49" spans="6:12" x14ac:dyDescent="0.15">
      <c r="F49" s="26"/>
      <c r="G49" s="26"/>
      <c r="H49" s="26"/>
      <c r="I49" s="29"/>
      <c r="J49" s="28"/>
      <c r="L49" s="26"/>
    </row>
    <row r="50" spans="6:12" x14ac:dyDescent="0.15">
      <c r="F50" s="26"/>
      <c r="G50" s="26"/>
      <c r="H50" s="26"/>
      <c r="I50" s="29"/>
      <c r="J50" s="28"/>
      <c r="L50" s="26"/>
    </row>
    <row r="51" spans="6:12" x14ac:dyDescent="0.15">
      <c r="F51" s="26"/>
      <c r="G51" s="26"/>
      <c r="H51" s="26"/>
      <c r="I51" s="29"/>
      <c r="J51" s="28"/>
      <c r="L51" s="26"/>
    </row>
    <row r="52" spans="6:12" x14ac:dyDescent="0.15">
      <c r="F52" s="26"/>
      <c r="G52" s="26"/>
      <c r="H52" s="26"/>
      <c r="I52" s="29"/>
      <c r="J52" s="28"/>
      <c r="L52" s="26"/>
    </row>
    <row r="53" spans="6:12" x14ac:dyDescent="0.15">
      <c r="F53" s="26"/>
      <c r="G53" s="26"/>
      <c r="H53" s="26"/>
      <c r="I53" s="29"/>
      <c r="J53" s="28"/>
      <c r="L53" s="26"/>
    </row>
    <row r="54" spans="6:12" x14ac:dyDescent="0.15">
      <c r="F54" s="26"/>
      <c r="G54" s="26"/>
      <c r="H54" s="26"/>
      <c r="I54" s="29"/>
      <c r="J54" s="28"/>
      <c r="L54" s="26"/>
    </row>
    <row r="55" spans="6:12" x14ac:dyDescent="0.15">
      <c r="F55" s="26"/>
      <c r="G55" s="26"/>
      <c r="H55" s="26"/>
      <c r="I55" s="29"/>
      <c r="J55" s="28"/>
      <c r="L55" s="26"/>
    </row>
    <row r="56" spans="6:12" x14ac:dyDescent="0.15">
      <c r="F56" s="26"/>
      <c r="G56" s="26"/>
      <c r="H56" s="26"/>
      <c r="I56" s="29"/>
      <c r="J56" s="28"/>
      <c r="L56" s="26"/>
    </row>
    <row r="57" spans="6:12" x14ac:dyDescent="0.15">
      <c r="F57" s="26"/>
      <c r="G57" s="26"/>
      <c r="H57" s="26"/>
      <c r="I57" s="29"/>
      <c r="J57" s="28"/>
      <c r="L57" s="26"/>
    </row>
    <row r="58" spans="6:12" x14ac:dyDescent="0.15">
      <c r="F58" s="26"/>
      <c r="G58" s="26"/>
      <c r="H58" s="26"/>
      <c r="I58" s="29"/>
      <c r="J58" s="28"/>
      <c r="L58" s="26"/>
    </row>
    <row r="59" spans="6:12" x14ac:dyDescent="0.15">
      <c r="F59" s="26"/>
      <c r="G59" s="26"/>
      <c r="H59" s="26"/>
      <c r="I59" s="29"/>
      <c r="J59" s="28"/>
      <c r="L59" s="26"/>
    </row>
    <row r="60" spans="6:12" x14ac:dyDescent="0.15">
      <c r="F60" s="26"/>
      <c r="G60" s="26"/>
      <c r="H60" s="26"/>
      <c r="I60" s="29"/>
      <c r="J60" s="28"/>
      <c r="L60" s="26"/>
    </row>
    <row r="61" spans="6:12" x14ac:dyDescent="0.15">
      <c r="F61" s="26"/>
      <c r="G61" s="26"/>
      <c r="H61" s="26"/>
      <c r="I61" s="29"/>
      <c r="J61" s="28"/>
      <c r="L61" s="26"/>
    </row>
    <row r="62" spans="6:12" x14ac:dyDescent="0.15">
      <c r="F62" s="26"/>
      <c r="G62" s="26"/>
      <c r="H62" s="26"/>
      <c r="I62" s="29"/>
      <c r="J62" s="28"/>
      <c r="L62" s="26"/>
    </row>
    <row r="63" spans="6:12" x14ac:dyDescent="0.15">
      <c r="F63" s="26"/>
      <c r="G63" s="26"/>
      <c r="H63" s="26"/>
      <c r="I63" s="29"/>
      <c r="J63" s="28"/>
      <c r="L63" s="26"/>
    </row>
    <row r="64" spans="6:12" x14ac:dyDescent="0.15">
      <c r="F64" s="26"/>
      <c r="G64" s="26"/>
      <c r="H64" s="26"/>
      <c r="I64" s="29"/>
      <c r="J64" s="28"/>
      <c r="L64" s="26"/>
    </row>
    <row r="65" spans="6:12" x14ac:dyDescent="0.15">
      <c r="F65" s="26"/>
      <c r="G65" s="26"/>
      <c r="H65" s="26"/>
      <c r="I65" s="29"/>
      <c r="J65" s="28"/>
      <c r="L65" s="26"/>
    </row>
    <row r="66" spans="6:12" x14ac:dyDescent="0.15">
      <c r="F66" s="26"/>
      <c r="G66" s="26"/>
      <c r="H66" s="26"/>
      <c r="I66" s="29"/>
      <c r="J66" s="28"/>
      <c r="L66" s="26"/>
    </row>
    <row r="67" spans="6:12" x14ac:dyDescent="0.15">
      <c r="F67" s="26"/>
      <c r="G67" s="26"/>
      <c r="H67" s="26"/>
      <c r="I67" s="29"/>
      <c r="J67" s="28"/>
      <c r="L67" s="26"/>
    </row>
    <row r="68" spans="6:12" x14ac:dyDescent="0.15">
      <c r="F68" s="26"/>
      <c r="G68" s="26"/>
      <c r="H68" s="26"/>
      <c r="I68" s="29"/>
      <c r="J68" s="28"/>
      <c r="L68" s="26"/>
    </row>
    <row r="69" spans="6:12" x14ac:dyDescent="0.15">
      <c r="F69" s="26"/>
      <c r="G69" s="26"/>
      <c r="H69" s="26"/>
      <c r="I69" s="29"/>
      <c r="J69" s="28"/>
      <c r="L69" s="26"/>
    </row>
    <row r="70" spans="6:12" x14ac:dyDescent="0.15">
      <c r="F70" s="26"/>
      <c r="G70" s="26"/>
      <c r="H70" s="26"/>
      <c r="I70" s="29"/>
      <c r="J70" s="28"/>
      <c r="L70" s="26"/>
    </row>
    <row r="71" spans="6:12" x14ac:dyDescent="0.15">
      <c r="F71" s="26"/>
      <c r="G71" s="26"/>
      <c r="H71" s="26"/>
      <c r="I71" s="29"/>
      <c r="J71" s="28"/>
      <c r="L71" s="26"/>
    </row>
    <row r="72" spans="6:12" x14ac:dyDescent="0.15">
      <c r="F72" s="26"/>
      <c r="G72" s="26"/>
      <c r="H72" s="26"/>
      <c r="I72" s="29"/>
      <c r="J72" s="28"/>
      <c r="L72" s="26"/>
    </row>
    <row r="73" spans="6:12" x14ac:dyDescent="0.15">
      <c r="F73" s="26"/>
      <c r="G73" s="26"/>
      <c r="H73" s="26"/>
      <c r="I73" s="29"/>
      <c r="J73" s="28"/>
      <c r="L73" s="26"/>
    </row>
    <row r="74" spans="6:12" x14ac:dyDescent="0.15">
      <c r="F74" s="26"/>
      <c r="G74" s="26"/>
      <c r="H74" s="26"/>
      <c r="I74" s="29"/>
      <c r="J74" s="28"/>
      <c r="L74" s="26"/>
    </row>
    <row r="75" spans="6:12" x14ac:dyDescent="0.15">
      <c r="F75" s="26"/>
      <c r="G75" s="26"/>
      <c r="H75" s="26"/>
      <c r="I75" s="29"/>
      <c r="J75" s="28"/>
      <c r="L75" s="26"/>
    </row>
    <row r="76" spans="6:12" x14ac:dyDescent="0.15">
      <c r="F76" s="26"/>
      <c r="G76" s="26"/>
      <c r="H76" s="26"/>
      <c r="I76" s="29"/>
      <c r="J76" s="28"/>
      <c r="L76" s="26"/>
    </row>
    <row r="77" spans="6:12" x14ac:dyDescent="0.15">
      <c r="F77" s="26"/>
      <c r="G77" s="26"/>
      <c r="H77" s="26"/>
      <c r="I77" s="29"/>
      <c r="J77" s="28"/>
      <c r="L77" s="26"/>
    </row>
    <row r="78" spans="6:12" x14ac:dyDescent="0.15">
      <c r="F78" s="26"/>
      <c r="G78" s="26"/>
      <c r="H78" s="26"/>
      <c r="I78" s="29"/>
      <c r="J78" s="28"/>
      <c r="L78" s="26"/>
    </row>
    <row r="79" spans="6:12" x14ac:dyDescent="0.15">
      <c r="F79" s="26"/>
      <c r="G79" s="26"/>
      <c r="H79" s="26"/>
      <c r="I79" s="29"/>
      <c r="J79" s="28"/>
      <c r="L79" s="26"/>
    </row>
    <row r="80" spans="6:12" x14ac:dyDescent="0.15">
      <c r="F80" s="26"/>
      <c r="G80" s="26"/>
      <c r="H80" s="26"/>
      <c r="I80" s="29"/>
      <c r="J80" s="28"/>
      <c r="L80" s="26"/>
    </row>
    <row r="81" spans="6:12" x14ac:dyDescent="0.15">
      <c r="F81" s="26"/>
      <c r="G81" s="26"/>
      <c r="H81" s="26"/>
      <c r="I81" s="29"/>
      <c r="J81" s="28"/>
      <c r="L81" s="26"/>
    </row>
    <row r="82" spans="6:12" x14ac:dyDescent="0.15">
      <c r="F82" s="26"/>
      <c r="G82" s="26"/>
      <c r="H82" s="26"/>
      <c r="I82" s="29"/>
      <c r="J82" s="28"/>
      <c r="L82" s="26"/>
    </row>
    <row r="83" spans="6:12" x14ac:dyDescent="0.15">
      <c r="F83" s="26"/>
      <c r="G83" s="26"/>
      <c r="H83" s="26"/>
      <c r="I83" s="29"/>
      <c r="J83" s="28"/>
      <c r="L83" s="26"/>
    </row>
    <row r="84" spans="6:12" x14ac:dyDescent="0.15">
      <c r="F84" s="26"/>
      <c r="G84" s="26"/>
      <c r="H84" s="26"/>
      <c r="I84" s="29"/>
      <c r="J84" s="28"/>
      <c r="L84" s="26"/>
    </row>
    <row r="85" spans="6:12" x14ac:dyDescent="0.15">
      <c r="F85" s="26"/>
      <c r="G85" s="26"/>
      <c r="H85" s="26"/>
      <c r="I85" s="29"/>
      <c r="J85" s="28"/>
      <c r="L85" s="26"/>
    </row>
    <row r="86" spans="6:12" x14ac:dyDescent="0.15">
      <c r="F86" s="26"/>
      <c r="G86" s="26"/>
      <c r="H86" s="26"/>
      <c r="I86" s="29"/>
      <c r="J86" s="28"/>
      <c r="L86" s="26"/>
    </row>
    <row r="87" spans="6:12" x14ac:dyDescent="0.15">
      <c r="F87" s="26"/>
      <c r="G87" s="26"/>
      <c r="H87" s="26"/>
      <c r="I87" s="29"/>
      <c r="J87" s="28"/>
      <c r="L87" s="26"/>
    </row>
    <row r="88" spans="6:12" x14ac:dyDescent="0.15">
      <c r="F88" s="26"/>
      <c r="G88" s="26"/>
      <c r="H88" s="26"/>
      <c r="I88" s="29"/>
      <c r="J88" s="28"/>
      <c r="L88" s="26"/>
    </row>
    <row r="89" spans="6:12" x14ac:dyDescent="0.15">
      <c r="F89" s="26"/>
      <c r="G89" s="26"/>
      <c r="H89" s="26"/>
      <c r="I89" s="29"/>
      <c r="J89" s="28"/>
      <c r="L89" s="26"/>
    </row>
    <row r="90" spans="6:12" x14ac:dyDescent="0.15">
      <c r="F90" s="26"/>
      <c r="G90" s="26"/>
      <c r="H90" s="26"/>
      <c r="I90" s="29"/>
      <c r="J90" s="28"/>
      <c r="L90" s="26"/>
    </row>
    <row r="91" spans="6:12" x14ac:dyDescent="0.15">
      <c r="F91" s="26"/>
      <c r="G91" s="26"/>
      <c r="H91" s="26"/>
      <c r="I91" s="29"/>
      <c r="J91" s="28"/>
      <c r="L91" s="26"/>
    </row>
    <row r="92" spans="6:12" x14ac:dyDescent="0.15">
      <c r="F92" s="26"/>
      <c r="G92" s="26"/>
      <c r="H92" s="26"/>
      <c r="I92" s="29"/>
      <c r="J92" s="28"/>
      <c r="L92" s="26"/>
    </row>
    <row r="93" spans="6:12" x14ac:dyDescent="0.15">
      <c r="F93" s="26"/>
      <c r="G93" s="26"/>
      <c r="H93" s="26"/>
      <c r="I93" s="29"/>
      <c r="J93" s="28"/>
      <c r="L93" s="26"/>
    </row>
    <row r="94" spans="6:12" x14ac:dyDescent="0.15">
      <c r="F94" s="26"/>
      <c r="G94" s="26"/>
      <c r="H94" s="26"/>
      <c r="I94" s="29"/>
      <c r="J94" s="28"/>
      <c r="L94" s="26"/>
    </row>
    <row r="95" spans="6:12" x14ac:dyDescent="0.15">
      <c r="F95" s="26"/>
      <c r="G95" s="26"/>
      <c r="H95" s="26"/>
      <c r="I95" s="29"/>
      <c r="J95" s="28"/>
      <c r="L95" s="26"/>
    </row>
    <row r="96" spans="6:12" x14ac:dyDescent="0.15">
      <c r="F96" s="26"/>
      <c r="G96" s="26"/>
      <c r="H96" s="26"/>
      <c r="I96" s="29"/>
      <c r="J96" s="28"/>
      <c r="L96" s="26"/>
    </row>
    <row r="97" spans="6:12" x14ac:dyDescent="0.15">
      <c r="F97" s="26"/>
      <c r="G97" s="26"/>
      <c r="H97" s="26"/>
      <c r="I97" s="29"/>
      <c r="J97" s="28"/>
      <c r="L97" s="26"/>
    </row>
    <row r="98" spans="6:12" x14ac:dyDescent="0.15">
      <c r="F98" s="26"/>
      <c r="G98" s="26"/>
      <c r="H98" s="26"/>
      <c r="I98" s="29"/>
      <c r="J98" s="28"/>
      <c r="L98" s="26"/>
    </row>
    <row r="99" spans="6:12" x14ac:dyDescent="0.15">
      <c r="F99" s="26"/>
      <c r="G99" s="26"/>
      <c r="H99" s="26"/>
      <c r="I99" s="29"/>
      <c r="J99" s="28"/>
      <c r="L99" s="26"/>
    </row>
    <row r="100" spans="6:12" x14ac:dyDescent="0.15">
      <c r="F100" s="26"/>
      <c r="G100" s="26"/>
      <c r="H100" s="26"/>
      <c r="I100" s="29"/>
      <c r="J100" s="28"/>
      <c r="L100" s="26"/>
    </row>
    <row r="101" spans="6:12" x14ac:dyDescent="0.15">
      <c r="F101" s="26"/>
      <c r="G101" s="26"/>
      <c r="H101" s="26"/>
      <c r="I101" s="29"/>
      <c r="J101" s="28"/>
      <c r="L101" s="26"/>
    </row>
    <row r="102" spans="6:12" x14ac:dyDescent="0.15">
      <c r="F102" s="26"/>
      <c r="G102" s="26"/>
      <c r="H102" s="26"/>
      <c r="I102" s="29"/>
      <c r="J102" s="28"/>
      <c r="L102" s="26"/>
    </row>
    <row r="103" spans="6:12" x14ac:dyDescent="0.15">
      <c r="F103" s="26"/>
      <c r="G103" s="26"/>
      <c r="H103" s="26"/>
      <c r="I103" s="29"/>
      <c r="J103" s="28"/>
      <c r="L103" s="26"/>
    </row>
    <row r="104" spans="6:12" x14ac:dyDescent="0.15">
      <c r="F104" s="26"/>
      <c r="G104" s="26"/>
      <c r="H104" s="26"/>
      <c r="I104" s="29"/>
      <c r="J104" s="28"/>
      <c r="L104" s="26"/>
    </row>
    <row r="105" spans="6:12" x14ac:dyDescent="0.15">
      <c r="F105" s="26"/>
      <c r="G105" s="26"/>
      <c r="H105" s="26"/>
      <c r="I105" s="29"/>
      <c r="J105" s="28"/>
      <c r="L105" s="26"/>
    </row>
    <row r="106" spans="6:12" x14ac:dyDescent="0.15">
      <c r="F106" s="26"/>
      <c r="G106" s="26"/>
      <c r="H106" s="26"/>
      <c r="I106" s="29"/>
      <c r="J106" s="28"/>
      <c r="L106" s="26"/>
    </row>
    <row r="107" spans="6:12" x14ac:dyDescent="0.15">
      <c r="F107" s="26"/>
      <c r="G107" s="26"/>
      <c r="H107" s="26"/>
      <c r="I107" s="29"/>
      <c r="J107" s="28"/>
      <c r="L107" s="26"/>
    </row>
    <row r="108" spans="6:12" x14ac:dyDescent="0.15">
      <c r="F108" s="26"/>
      <c r="G108" s="26"/>
      <c r="H108" s="26"/>
      <c r="I108" s="29"/>
      <c r="J108" s="28"/>
      <c r="L108" s="26"/>
    </row>
    <row r="109" spans="6:12" x14ac:dyDescent="0.15">
      <c r="F109" s="26"/>
      <c r="G109" s="26"/>
      <c r="H109" s="26"/>
      <c r="I109" s="29"/>
      <c r="J109" s="28"/>
      <c r="L109" s="26"/>
    </row>
    <row r="110" spans="6:12" x14ac:dyDescent="0.15">
      <c r="F110" s="26"/>
      <c r="G110" s="26"/>
      <c r="H110" s="26"/>
      <c r="I110" s="29"/>
      <c r="J110" s="28"/>
      <c r="L110" s="26"/>
    </row>
    <row r="111" spans="6:12" x14ac:dyDescent="0.15">
      <c r="F111" s="26"/>
      <c r="G111" s="26"/>
      <c r="H111" s="26"/>
      <c r="I111" s="29"/>
      <c r="J111" s="28"/>
      <c r="L111" s="26"/>
    </row>
    <row r="112" spans="6:12" x14ac:dyDescent="0.15">
      <c r="F112" s="26"/>
      <c r="G112" s="26"/>
      <c r="H112" s="26"/>
      <c r="I112" s="29"/>
      <c r="J112" s="28"/>
      <c r="L112" s="26"/>
    </row>
    <row r="113" spans="6:12" x14ac:dyDescent="0.15">
      <c r="F113" s="26"/>
      <c r="G113" s="26"/>
      <c r="H113" s="26"/>
      <c r="I113" s="29"/>
      <c r="J113" s="28"/>
      <c r="L113" s="26"/>
    </row>
    <row r="114" spans="6:12" x14ac:dyDescent="0.15">
      <c r="F114" s="26"/>
      <c r="G114" s="26"/>
      <c r="H114" s="26"/>
      <c r="I114" s="29"/>
      <c r="J114" s="28"/>
      <c r="L114" s="26"/>
    </row>
    <row r="115" spans="6:12" x14ac:dyDescent="0.15">
      <c r="F115" s="26"/>
      <c r="G115" s="26"/>
      <c r="H115" s="26"/>
      <c r="I115" s="29"/>
      <c r="J115" s="28"/>
      <c r="L115" s="26"/>
    </row>
    <row r="116" spans="6:12" x14ac:dyDescent="0.15">
      <c r="F116" s="26"/>
      <c r="G116" s="26"/>
      <c r="H116" s="26"/>
      <c r="I116" s="29"/>
      <c r="J116" s="28"/>
      <c r="L116" s="26"/>
    </row>
    <row r="117" spans="6:12" x14ac:dyDescent="0.15">
      <c r="F117" s="26"/>
      <c r="G117" s="26"/>
      <c r="H117" s="26"/>
      <c r="I117" s="29"/>
      <c r="J117" s="28"/>
      <c r="L117" s="26"/>
    </row>
    <row r="118" spans="6:12" x14ac:dyDescent="0.15">
      <c r="F118" s="26"/>
      <c r="G118" s="26"/>
      <c r="H118" s="26"/>
      <c r="I118" s="29"/>
      <c r="J118" s="28"/>
      <c r="L118" s="26"/>
    </row>
    <row r="119" spans="6:12" x14ac:dyDescent="0.15">
      <c r="F119" s="26"/>
      <c r="G119" s="26"/>
      <c r="H119" s="26"/>
      <c r="I119" s="29"/>
      <c r="J119" s="28"/>
      <c r="L119" s="26"/>
    </row>
    <row r="120" spans="6:12" x14ac:dyDescent="0.15">
      <c r="F120" s="26"/>
      <c r="G120" s="26"/>
      <c r="H120" s="26"/>
      <c r="I120" s="29"/>
      <c r="J120" s="28"/>
      <c r="L120" s="26"/>
    </row>
    <row r="121" spans="6:12" x14ac:dyDescent="0.15">
      <c r="F121" s="26"/>
      <c r="G121" s="26"/>
      <c r="H121" s="26"/>
      <c r="I121" s="29"/>
      <c r="J121" s="28"/>
      <c r="L121" s="26"/>
    </row>
    <row r="122" spans="6:12" x14ac:dyDescent="0.15">
      <c r="F122" s="26"/>
      <c r="G122" s="26"/>
      <c r="H122" s="26"/>
      <c r="I122" s="29"/>
      <c r="J122" s="28"/>
      <c r="L122" s="26"/>
    </row>
    <row r="123" spans="6:12" x14ac:dyDescent="0.15">
      <c r="F123" s="26"/>
      <c r="G123" s="26"/>
      <c r="H123" s="26"/>
      <c r="I123" s="29"/>
      <c r="J123" s="28"/>
      <c r="L123" s="26"/>
    </row>
    <row r="124" spans="6:12" x14ac:dyDescent="0.15">
      <c r="F124" s="26"/>
      <c r="G124" s="26"/>
      <c r="H124" s="26"/>
      <c r="I124" s="29"/>
      <c r="J124" s="28"/>
      <c r="L124" s="26"/>
    </row>
    <row r="125" spans="6:12" x14ac:dyDescent="0.15">
      <c r="F125" s="26"/>
      <c r="G125" s="26"/>
      <c r="H125" s="26"/>
      <c r="I125" s="29"/>
      <c r="J125" s="28"/>
      <c r="L125" s="26"/>
    </row>
    <row r="126" spans="6:12" x14ac:dyDescent="0.15">
      <c r="F126" s="26"/>
      <c r="G126" s="26"/>
      <c r="H126" s="26"/>
      <c r="I126" s="29"/>
      <c r="J126" s="28"/>
      <c r="L126" s="26"/>
    </row>
    <row r="127" spans="6:12" x14ac:dyDescent="0.15">
      <c r="F127" s="26"/>
      <c r="G127" s="26"/>
      <c r="H127" s="26"/>
      <c r="I127" s="29"/>
      <c r="J127" s="28"/>
      <c r="L127" s="26"/>
    </row>
    <row r="128" spans="6:12" x14ac:dyDescent="0.15">
      <c r="F128" s="26"/>
      <c r="G128" s="26"/>
      <c r="H128" s="26"/>
      <c r="I128" s="29"/>
      <c r="J128" s="28"/>
      <c r="L128" s="26"/>
    </row>
    <row r="129" spans="6:12" x14ac:dyDescent="0.15">
      <c r="F129" s="26"/>
      <c r="G129" s="26"/>
      <c r="H129" s="26"/>
      <c r="I129" s="29"/>
      <c r="J129" s="28"/>
      <c r="L129" s="26"/>
    </row>
    <row r="130" spans="6:12" x14ac:dyDescent="0.15">
      <c r="F130" s="26"/>
      <c r="G130" s="26"/>
      <c r="H130" s="26"/>
      <c r="I130" s="29"/>
      <c r="J130" s="28"/>
      <c r="L130" s="26"/>
    </row>
    <row r="131" spans="6:12" x14ac:dyDescent="0.15">
      <c r="F131" s="26"/>
      <c r="G131" s="26"/>
      <c r="H131" s="26"/>
      <c r="I131" s="29"/>
      <c r="J131" s="28"/>
      <c r="L131" s="26"/>
    </row>
    <row r="132" spans="6:12" x14ac:dyDescent="0.15">
      <c r="F132" s="26"/>
      <c r="G132" s="26"/>
      <c r="H132" s="26"/>
      <c r="I132" s="29"/>
      <c r="J132" s="28"/>
      <c r="L132" s="26"/>
    </row>
    <row r="133" spans="6:12" x14ac:dyDescent="0.15">
      <c r="F133" s="26"/>
      <c r="G133" s="26"/>
      <c r="H133" s="26"/>
      <c r="I133" s="29"/>
      <c r="J133" s="28"/>
      <c r="L133" s="26"/>
    </row>
    <row r="134" spans="6:12" x14ac:dyDescent="0.15">
      <c r="F134" s="26"/>
      <c r="G134" s="26"/>
      <c r="H134" s="26"/>
      <c r="I134" s="29"/>
      <c r="J134" s="28"/>
      <c r="L134" s="26"/>
    </row>
    <row r="135" spans="6:12" x14ac:dyDescent="0.15">
      <c r="F135" s="26"/>
      <c r="G135" s="26"/>
      <c r="H135" s="26"/>
      <c r="I135" s="29"/>
      <c r="J135" s="28"/>
      <c r="L135" s="26"/>
    </row>
    <row r="136" spans="6:12" x14ac:dyDescent="0.15">
      <c r="F136" s="26"/>
      <c r="G136" s="26"/>
      <c r="H136" s="26"/>
      <c r="I136" s="29"/>
      <c r="J136" s="28"/>
      <c r="L136" s="26"/>
    </row>
    <row r="137" spans="6:12" x14ac:dyDescent="0.15">
      <c r="F137" s="26"/>
      <c r="G137" s="26"/>
      <c r="H137" s="26"/>
      <c r="I137" s="29"/>
      <c r="J137" s="28"/>
      <c r="L137" s="26"/>
    </row>
    <row r="138" spans="6:12" x14ac:dyDescent="0.15">
      <c r="F138" s="26"/>
      <c r="G138" s="26"/>
      <c r="H138" s="26"/>
      <c r="I138" s="29"/>
      <c r="J138" s="28"/>
      <c r="L138" s="26"/>
    </row>
    <row r="139" spans="6:12" x14ac:dyDescent="0.15">
      <c r="F139" s="26"/>
      <c r="G139" s="26"/>
      <c r="H139" s="26"/>
      <c r="I139" s="29"/>
      <c r="J139" s="28"/>
      <c r="L139" s="26"/>
    </row>
    <row r="140" spans="6:12" x14ac:dyDescent="0.15">
      <c r="F140" s="26"/>
      <c r="G140" s="26"/>
      <c r="H140" s="26"/>
      <c r="I140" s="29"/>
      <c r="J140" s="28"/>
      <c r="L140" s="26"/>
    </row>
    <row r="141" spans="6:12" x14ac:dyDescent="0.15">
      <c r="F141" s="26"/>
      <c r="G141" s="26"/>
      <c r="H141" s="26"/>
      <c r="I141" s="29"/>
      <c r="J141" s="28"/>
      <c r="L141" s="26"/>
    </row>
    <row r="142" spans="6:12" x14ac:dyDescent="0.15">
      <c r="F142" s="26"/>
      <c r="G142" s="26"/>
      <c r="H142" s="26"/>
      <c r="I142" s="29"/>
      <c r="J142" s="28"/>
      <c r="L142" s="26"/>
    </row>
    <row r="143" spans="6:12" x14ac:dyDescent="0.15">
      <c r="F143" s="26"/>
      <c r="G143" s="26"/>
      <c r="H143" s="26"/>
      <c r="I143" s="29"/>
      <c r="J143" s="28"/>
      <c r="L143" s="26"/>
    </row>
    <row r="144" spans="6:12" x14ac:dyDescent="0.15">
      <c r="F144" s="26"/>
      <c r="G144" s="26"/>
      <c r="H144" s="26"/>
      <c r="I144" s="29"/>
      <c r="J144" s="28"/>
      <c r="L144" s="26"/>
    </row>
    <row r="145" spans="6:12" x14ac:dyDescent="0.15">
      <c r="F145" s="26"/>
      <c r="G145" s="26"/>
      <c r="H145" s="26"/>
      <c r="I145" s="29"/>
      <c r="J145" s="28"/>
      <c r="L145" s="26"/>
    </row>
    <row r="146" spans="6:12" x14ac:dyDescent="0.15">
      <c r="F146" s="26"/>
      <c r="G146" s="26"/>
      <c r="H146" s="26"/>
      <c r="I146" s="29"/>
      <c r="J146" s="28"/>
      <c r="L146" s="26"/>
    </row>
    <row r="147" spans="6:12" x14ac:dyDescent="0.15">
      <c r="F147" s="26"/>
      <c r="G147" s="26"/>
      <c r="H147" s="26"/>
      <c r="I147" s="29"/>
      <c r="J147" s="28"/>
      <c r="L147" s="26"/>
    </row>
    <row r="148" spans="6:12" x14ac:dyDescent="0.15">
      <c r="F148" s="26"/>
      <c r="G148" s="26"/>
      <c r="H148" s="26"/>
      <c r="I148" s="29"/>
      <c r="J148" s="28"/>
      <c r="L148" s="26"/>
    </row>
    <row r="149" spans="6:12" x14ac:dyDescent="0.15">
      <c r="F149" s="26"/>
      <c r="G149" s="26"/>
      <c r="H149" s="26"/>
      <c r="I149" s="29"/>
      <c r="J149" s="28"/>
      <c r="L149" s="26"/>
    </row>
    <row r="150" spans="6:12" x14ac:dyDescent="0.15">
      <c r="F150" s="26"/>
      <c r="G150" s="26"/>
      <c r="H150" s="26"/>
      <c r="I150" s="29"/>
      <c r="J150" s="28"/>
      <c r="L150" s="26"/>
    </row>
    <row r="151" spans="6:12" x14ac:dyDescent="0.15">
      <c r="F151" s="26"/>
      <c r="G151" s="26"/>
      <c r="H151" s="26"/>
      <c r="I151" s="29"/>
      <c r="J151" s="28"/>
      <c r="L151" s="26"/>
    </row>
    <row r="152" spans="6:12" x14ac:dyDescent="0.15">
      <c r="F152" s="26"/>
      <c r="G152" s="26"/>
      <c r="H152" s="26"/>
      <c r="I152" s="29"/>
      <c r="J152" s="28"/>
      <c r="L152" s="26"/>
    </row>
    <row r="153" spans="6:12" x14ac:dyDescent="0.15">
      <c r="F153" s="26"/>
      <c r="G153" s="26"/>
      <c r="H153" s="26"/>
      <c r="I153" s="29"/>
      <c r="J153" s="28"/>
      <c r="L153" s="26"/>
    </row>
    <row r="154" spans="6:12" x14ac:dyDescent="0.15">
      <c r="F154" s="26"/>
      <c r="G154" s="26"/>
      <c r="H154" s="26"/>
      <c r="I154" s="29"/>
      <c r="J154" s="28"/>
      <c r="L154" s="26"/>
    </row>
    <row r="155" spans="6:12" x14ac:dyDescent="0.15">
      <c r="F155" s="26"/>
      <c r="G155" s="26"/>
      <c r="H155" s="26"/>
      <c r="I155" s="29"/>
      <c r="J155" s="28"/>
      <c r="L155" s="26"/>
    </row>
    <row r="156" spans="6:12" x14ac:dyDescent="0.15">
      <c r="F156" s="26"/>
      <c r="G156" s="26"/>
      <c r="H156" s="26"/>
      <c r="I156" s="29"/>
      <c r="J156" s="28"/>
      <c r="L156" s="26"/>
    </row>
    <row r="157" spans="6:12" x14ac:dyDescent="0.15">
      <c r="F157" s="26"/>
      <c r="G157" s="26"/>
      <c r="H157" s="26"/>
      <c r="I157" s="29"/>
      <c r="J157" s="28"/>
      <c r="L157" s="26"/>
    </row>
    <row r="158" spans="6:12" x14ac:dyDescent="0.15">
      <c r="F158" s="26"/>
      <c r="G158" s="26"/>
      <c r="H158" s="26"/>
      <c r="I158" s="29"/>
      <c r="J158" s="28"/>
      <c r="L158" s="26"/>
    </row>
    <row r="159" spans="6:12" x14ac:dyDescent="0.15">
      <c r="F159" s="26"/>
      <c r="G159" s="26"/>
      <c r="H159" s="26"/>
      <c r="I159" s="29"/>
      <c r="J159" s="28"/>
      <c r="L159" s="26"/>
    </row>
    <row r="160" spans="6:12" x14ac:dyDescent="0.15">
      <c r="F160" s="26"/>
      <c r="G160" s="26"/>
      <c r="H160" s="26"/>
      <c r="I160" s="29"/>
      <c r="J160" s="28"/>
      <c r="L160" s="26"/>
    </row>
    <row r="161" spans="6:12" x14ac:dyDescent="0.15">
      <c r="F161" s="26"/>
      <c r="G161" s="26"/>
      <c r="H161" s="26"/>
      <c r="I161" s="29"/>
      <c r="J161" s="28"/>
      <c r="L161" s="26"/>
    </row>
    <row r="162" spans="6:12" x14ac:dyDescent="0.15">
      <c r="F162" s="26"/>
      <c r="G162" s="26"/>
      <c r="H162" s="26"/>
      <c r="I162" s="29"/>
      <c r="J162" s="28"/>
      <c r="L162" s="26"/>
    </row>
    <row r="163" spans="6:12" x14ac:dyDescent="0.15">
      <c r="F163" s="26"/>
      <c r="G163" s="26"/>
      <c r="H163" s="26"/>
      <c r="I163" s="29"/>
      <c r="J163" s="28"/>
      <c r="L163" s="26"/>
    </row>
    <row r="164" spans="6:12" x14ac:dyDescent="0.15">
      <c r="F164" s="26"/>
      <c r="G164" s="26"/>
      <c r="H164" s="26"/>
      <c r="I164" s="29"/>
      <c r="J164" s="28"/>
      <c r="L164" s="26"/>
    </row>
    <row r="165" spans="6:12" x14ac:dyDescent="0.15">
      <c r="F165" s="26"/>
      <c r="G165" s="26"/>
      <c r="H165" s="26"/>
      <c r="I165" s="29"/>
      <c r="J165" s="28"/>
      <c r="L165" s="26"/>
    </row>
    <row r="166" spans="6:12" x14ac:dyDescent="0.15">
      <c r="F166" s="26"/>
      <c r="G166" s="26"/>
      <c r="H166" s="26"/>
      <c r="I166" s="29"/>
      <c r="J166" s="28"/>
      <c r="L166" s="26"/>
    </row>
    <row r="167" spans="6:12" x14ac:dyDescent="0.15">
      <c r="F167" s="26"/>
      <c r="G167" s="26"/>
      <c r="H167" s="26"/>
      <c r="I167" s="29"/>
      <c r="J167" s="28"/>
      <c r="L167" s="26"/>
    </row>
    <row r="168" spans="6:12" x14ac:dyDescent="0.15">
      <c r="F168" s="26"/>
      <c r="G168" s="26"/>
      <c r="H168" s="26"/>
      <c r="I168" s="29"/>
      <c r="J168" s="28"/>
      <c r="L168" s="26"/>
    </row>
    <row r="169" spans="6:12" x14ac:dyDescent="0.15">
      <c r="F169" s="26"/>
      <c r="G169" s="26"/>
      <c r="H169" s="26"/>
      <c r="I169" s="29"/>
      <c r="J169" s="28"/>
      <c r="L169" s="26"/>
    </row>
    <row r="170" spans="6:12" x14ac:dyDescent="0.15">
      <c r="F170" s="26"/>
      <c r="G170" s="26"/>
      <c r="H170" s="26"/>
      <c r="I170" s="29"/>
      <c r="J170" s="28"/>
      <c r="L170" s="26"/>
    </row>
    <row r="171" spans="6:12" x14ac:dyDescent="0.15">
      <c r="F171" s="26"/>
      <c r="G171" s="26"/>
      <c r="H171" s="26"/>
      <c r="I171" s="29"/>
      <c r="J171" s="28"/>
      <c r="L171" s="26"/>
    </row>
    <row r="172" spans="6:12" x14ac:dyDescent="0.15">
      <c r="F172" s="26"/>
      <c r="G172" s="26"/>
      <c r="H172" s="26"/>
      <c r="I172" s="29"/>
      <c r="J172" s="28"/>
      <c r="L172" s="26"/>
    </row>
    <row r="173" spans="6:12" x14ac:dyDescent="0.15">
      <c r="F173" s="26"/>
      <c r="G173" s="26"/>
      <c r="H173" s="26"/>
      <c r="I173" s="29"/>
      <c r="J173" s="28"/>
      <c r="L173" s="26"/>
    </row>
    <row r="174" spans="6:12" x14ac:dyDescent="0.15">
      <c r="F174" s="26"/>
      <c r="G174" s="26"/>
      <c r="H174" s="26"/>
      <c r="I174" s="29"/>
      <c r="J174" s="28"/>
      <c r="L174" s="26"/>
    </row>
    <row r="175" spans="6:12" x14ac:dyDescent="0.15">
      <c r="F175" s="26"/>
      <c r="G175" s="26"/>
      <c r="H175" s="26"/>
      <c r="I175" s="29"/>
      <c r="J175" s="28"/>
      <c r="L175" s="26"/>
    </row>
    <row r="176" spans="6:12" x14ac:dyDescent="0.15">
      <c r="F176" s="26"/>
      <c r="G176" s="26"/>
      <c r="H176" s="26"/>
      <c r="I176" s="29"/>
      <c r="J176" s="28"/>
      <c r="L176" s="26"/>
    </row>
    <row r="177" spans="6:12" x14ac:dyDescent="0.15">
      <c r="F177" s="26"/>
      <c r="G177" s="26"/>
      <c r="H177" s="26"/>
      <c r="I177" s="29"/>
      <c r="J177" s="28"/>
      <c r="L177" s="26"/>
    </row>
    <row r="178" spans="6:12" x14ac:dyDescent="0.15">
      <c r="F178" s="26"/>
      <c r="G178" s="26"/>
      <c r="H178" s="26"/>
      <c r="I178" s="29"/>
      <c r="J178" s="28"/>
      <c r="L178" s="26"/>
    </row>
    <row r="179" spans="6:12" x14ac:dyDescent="0.15">
      <c r="J179" s="28"/>
    </row>
    <row r="180" spans="6:12" x14ac:dyDescent="0.15">
      <c r="J180" s="28"/>
    </row>
    <row r="181" spans="6:12" x14ac:dyDescent="0.15">
      <c r="J181" s="28"/>
    </row>
    <row r="182" spans="6:12" x14ac:dyDescent="0.15">
      <c r="J182" s="28"/>
    </row>
    <row r="183" spans="6:12" x14ac:dyDescent="0.15">
      <c r="J183" s="28"/>
    </row>
    <row r="184" spans="6:12" x14ac:dyDescent="0.15">
      <c r="J184" s="28"/>
    </row>
    <row r="185" spans="6:12" x14ac:dyDescent="0.15">
      <c r="J185" s="28"/>
    </row>
    <row r="186" spans="6:12" x14ac:dyDescent="0.15">
      <c r="J186" s="28"/>
    </row>
    <row r="187" spans="6:12" x14ac:dyDescent="0.15">
      <c r="J187" s="28"/>
    </row>
    <row r="188" spans="6:12" x14ac:dyDescent="0.15">
      <c r="J188" s="28"/>
    </row>
    <row r="189" spans="6:12" x14ac:dyDescent="0.15">
      <c r="J189" s="28"/>
    </row>
    <row r="190" spans="6:12" x14ac:dyDescent="0.15">
      <c r="J190" s="28"/>
    </row>
    <row r="191" spans="6:12" x14ac:dyDescent="0.15">
      <c r="J191" s="28"/>
    </row>
    <row r="192" spans="6:12" x14ac:dyDescent="0.15">
      <c r="J192" s="28"/>
    </row>
    <row r="193" spans="10:10" x14ac:dyDescent="0.15">
      <c r="J193" s="28"/>
    </row>
    <row r="194" spans="10:10" x14ac:dyDescent="0.15">
      <c r="J194" s="28"/>
    </row>
    <row r="195" spans="10:10" x14ac:dyDescent="0.15">
      <c r="J195" s="28"/>
    </row>
    <row r="196" spans="10:10" x14ac:dyDescent="0.15">
      <c r="J196" s="28"/>
    </row>
    <row r="197" spans="10:10" x14ac:dyDescent="0.15">
      <c r="J197" s="28"/>
    </row>
    <row r="198" spans="10:10" x14ac:dyDescent="0.15">
      <c r="J198" s="28"/>
    </row>
    <row r="199" spans="10:10" x14ac:dyDescent="0.15">
      <c r="J199" s="28"/>
    </row>
    <row r="200" spans="10:10" x14ac:dyDescent="0.15">
      <c r="J200" s="28"/>
    </row>
    <row r="201" spans="10:10" x14ac:dyDescent="0.15">
      <c r="J201" s="28"/>
    </row>
    <row r="202" spans="10:10" x14ac:dyDescent="0.15">
      <c r="J202" s="28"/>
    </row>
    <row r="203" spans="10:10" x14ac:dyDescent="0.15">
      <c r="J203" s="28"/>
    </row>
    <row r="204" spans="10:10" x14ac:dyDescent="0.15">
      <c r="J204" s="28"/>
    </row>
    <row r="205" spans="10:10" x14ac:dyDescent="0.15">
      <c r="J205" s="28"/>
    </row>
    <row r="206" spans="10:10" x14ac:dyDescent="0.15">
      <c r="J206" s="28"/>
    </row>
    <row r="207" spans="10:10" x14ac:dyDescent="0.15">
      <c r="J207" s="28"/>
    </row>
    <row r="208" spans="10:1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80dxU2nbOYM0eHa6eabFjqrWJUBfxSzMQyJ/Zj2SWxlBmMoYV3eFVieDOapNfjelFuD39V+3Qe7JFu3z8PnTOQ==" saltValue="0WF5xVT4Y+AmipxCucN5Hw==" spinCount="100000" sheet="1" objects="1" scenarios="1" formatCells="0"/>
  <mergeCells count="18">
    <mergeCell ref="C8:E8"/>
    <mergeCell ref="B4:F4"/>
    <mergeCell ref="C5:F5"/>
    <mergeCell ref="B6:C6"/>
    <mergeCell ref="D6:E6"/>
    <mergeCell ref="C7:F7"/>
    <mergeCell ref="B19:F19"/>
    <mergeCell ref="C9:E9"/>
    <mergeCell ref="C10:E10"/>
    <mergeCell ref="C11:E11"/>
    <mergeCell ref="C12:E12"/>
    <mergeCell ref="B13:C13"/>
    <mergeCell ref="D13:F13"/>
    <mergeCell ref="B14:F14"/>
    <mergeCell ref="B15:F15"/>
    <mergeCell ref="B16:F16"/>
    <mergeCell ref="B17:F17"/>
    <mergeCell ref="B18:F18"/>
  </mergeCells>
  <phoneticPr fontId="2"/>
  <conditionalFormatting sqref="A4:F19">
    <cfRule type="expression" dxfId="4" priority="1" stopIfTrue="1">
      <formula>$U$5=FALSE</formula>
    </cfRule>
  </conditionalFormatting>
  <dataValidations count="2">
    <dataValidation type="textLength" imeMode="on" operator="lessThanOrEqual" allowBlank="1" showErrorMessage="1" errorTitle="もう一度入力してください！" error="文字数がオーバーしました。_x000a_（256文字までになるように短くしてください。）" sqref="B6:B7 C7 B19:F19 B15:F15 B17:F17" xr:uid="{1BFE6197-F1E2-4F89-A88A-CF7CF194363B}">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4:F14 B16:F16 B18:F18" xr:uid="{25FF1988-679A-44B8-9FA0-E01C094950FF}">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Group Box 1">
              <controlPr defaultSize="0" autoFill="0" autoPict="0">
                <anchor moveWithCells="1" sizeWithCells="1">
                  <from>
                    <xdr:col>1</xdr:col>
                    <xdr:colOff>0</xdr:colOff>
                    <xdr:row>7</xdr:row>
                    <xdr:rowOff>0</xdr:rowOff>
                  </from>
                  <to>
                    <xdr:col>5</xdr:col>
                    <xdr:colOff>800100</xdr:colOff>
                    <xdr:row>8</xdr:row>
                    <xdr:rowOff>0</xdr:rowOff>
                  </to>
                </anchor>
              </controlPr>
            </control>
          </mc:Choice>
        </mc:AlternateContent>
        <mc:AlternateContent xmlns:mc="http://schemas.openxmlformats.org/markup-compatibility/2006">
          <mc:Choice Requires="x14">
            <control shapeId="32770" r:id="rId5" name="Option Button 2">
              <controlPr defaultSize="0" autoFill="0" autoLine="0" autoPict="0">
                <anchor moveWithCells="1" sizeWithCells="1">
                  <from>
                    <xdr:col>5</xdr:col>
                    <xdr:colOff>19050</xdr:colOff>
                    <xdr:row>7</xdr:row>
                    <xdr:rowOff>200025</xdr:rowOff>
                  </from>
                  <to>
                    <xdr:col>5</xdr:col>
                    <xdr:colOff>609600</xdr:colOff>
                    <xdr:row>7</xdr:row>
                    <xdr:rowOff>419100</xdr:rowOff>
                  </to>
                </anchor>
              </controlPr>
            </control>
          </mc:Choice>
        </mc:AlternateContent>
        <mc:AlternateContent xmlns:mc="http://schemas.openxmlformats.org/markup-compatibility/2006">
          <mc:Choice Requires="x14">
            <control shapeId="32771" r:id="rId6" name="Option Button 3">
              <controlPr defaultSize="0" autoFill="0" autoLine="0" autoPict="0">
                <anchor moveWithCells="1" sizeWithCells="1">
                  <from>
                    <xdr:col>1</xdr:col>
                    <xdr:colOff>504825</xdr:colOff>
                    <xdr:row>7</xdr:row>
                    <xdr:rowOff>200025</xdr:rowOff>
                  </from>
                  <to>
                    <xdr:col>1</xdr:col>
                    <xdr:colOff>904875</xdr:colOff>
                    <xdr:row>7</xdr:row>
                    <xdr:rowOff>419100</xdr:rowOff>
                  </to>
                </anchor>
              </controlPr>
            </control>
          </mc:Choice>
        </mc:AlternateContent>
        <mc:AlternateContent xmlns:mc="http://schemas.openxmlformats.org/markup-compatibility/2006">
          <mc:Choice Requires="x14">
            <control shapeId="32772" r:id="rId7" name="Option Button 4">
              <controlPr defaultSize="0" autoFill="0" autoLine="0" autoPict="0">
                <anchor moveWithCells="1" sizeWithCells="1">
                  <from>
                    <xdr:col>1</xdr:col>
                    <xdr:colOff>57150</xdr:colOff>
                    <xdr:row>7</xdr:row>
                    <xdr:rowOff>200025</xdr:rowOff>
                  </from>
                  <to>
                    <xdr:col>1</xdr:col>
                    <xdr:colOff>466725</xdr:colOff>
                    <xdr:row>7</xdr:row>
                    <xdr:rowOff>419100</xdr:rowOff>
                  </to>
                </anchor>
              </controlPr>
            </control>
          </mc:Choice>
        </mc:AlternateContent>
        <mc:AlternateContent xmlns:mc="http://schemas.openxmlformats.org/markup-compatibility/2006">
          <mc:Choice Requires="x14">
            <control shapeId="32773" r:id="rId8" name="Group Box 5">
              <controlPr defaultSize="0" autoFill="0" autoPict="0">
                <anchor moveWithCells="1" sizeWithCells="1">
                  <from>
                    <xdr:col>1</xdr:col>
                    <xdr:colOff>0</xdr:colOff>
                    <xdr:row>8</xdr:row>
                    <xdr:rowOff>0</xdr:rowOff>
                  </from>
                  <to>
                    <xdr:col>5</xdr:col>
                    <xdr:colOff>800100</xdr:colOff>
                    <xdr:row>9</xdr:row>
                    <xdr:rowOff>0</xdr:rowOff>
                  </to>
                </anchor>
              </controlPr>
            </control>
          </mc:Choice>
        </mc:AlternateContent>
        <mc:AlternateContent xmlns:mc="http://schemas.openxmlformats.org/markup-compatibility/2006">
          <mc:Choice Requires="x14">
            <control shapeId="32774" r:id="rId9" name="Option Button 6">
              <controlPr defaultSize="0" autoFill="0" autoLine="0" autoPict="0">
                <anchor moveWithCells="1" sizeWithCells="1">
                  <from>
                    <xdr:col>5</xdr:col>
                    <xdr:colOff>19050</xdr:colOff>
                    <xdr:row>8</xdr:row>
                    <xdr:rowOff>200025</xdr:rowOff>
                  </from>
                  <to>
                    <xdr:col>5</xdr:col>
                    <xdr:colOff>609600</xdr:colOff>
                    <xdr:row>8</xdr:row>
                    <xdr:rowOff>419100</xdr:rowOff>
                  </to>
                </anchor>
              </controlPr>
            </control>
          </mc:Choice>
        </mc:AlternateContent>
        <mc:AlternateContent xmlns:mc="http://schemas.openxmlformats.org/markup-compatibility/2006">
          <mc:Choice Requires="x14">
            <control shapeId="32775" r:id="rId10" name="Option Button 7">
              <controlPr defaultSize="0" autoFill="0" autoLine="0" autoPict="0">
                <anchor moveWithCells="1" sizeWithCells="1">
                  <from>
                    <xdr:col>1</xdr:col>
                    <xdr:colOff>504825</xdr:colOff>
                    <xdr:row>8</xdr:row>
                    <xdr:rowOff>200025</xdr:rowOff>
                  </from>
                  <to>
                    <xdr:col>1</xdr:col>
                    <xdr:colOff>904875</xdr:colOff>
                    <xdr:row>8</xdr:row>
                    <xdr:rowOff>419100</xdr:rowOff>
                  </to>
                </anchor>
              </controlPr>
            </control>
          </mc:Choice>
        </mc:AlternateContent>
        <mc:AlternateContent xmlns:mc="http://schemas.openxmlformats.org/markup-compatibility/2006">
          <mc:Choice Requires="x14">
            <control shapeId="32776" r:id="rId11" name="Option Button 8">
              <controlPr defaultSize="0" autoFill="0" autoLine="0" autoPict="0">
                <anchor moveWithCells="1" sizeWithCells="1">
                  <from>
                    <xdr:col>1</xdr:col>
                    <xdr:colOff>57150</xdr:colOff>
                    <xdr:row>8</xdr:row>
                    <xdr:rowOff>200025</xdr:rowOff>
                  </from>
                  <to>
                    <xdr:col>1</xdr:col>
                    <xdr:colOff>466725</xdr:colOff>
                    <xdr:row>8</xdr:row>
                    <xdr:rowOff>419100</xdr:rowOff>
                  </to>
                </anchor>
              </controlPr>
            </control>
          </mc:Choice>
        </mc:AlternateContent>
        <mc:AlternateContent xmlns:mc="http://schemas.openxmlformats.org/markup-compatibility/2006">
          <mc:Choice Requires="x14">
            <control shapeId="32777" r:id="rId12" name="Group Box 9">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32778" r:id="rId13" name="Option Button 10">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32779" r:id="rId14" name="Option Button 11">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32780" r:id="rId15" name="Option Button 12">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32781" r:id="rId16" name="Group Box 13">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32782" r:id="rId17" name="Option Button 14">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32783" r:id="rId18" name="Option Button 15">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32784" r:id="rId19" name="Option Button 16">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32785" r:id="rId20" name="Group Box 17">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32786" r:id="rId21" name="Option Button 18">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32787" r:id="rId22" name="Option Button 19">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32788" r:id="rId23" name="Option Button 20">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BC8CA-791F-4864-815D-54830B056820}">
  <dimension ref="A1:U221"/>
  <sheetViews>
    <sheetView zoomScale="85"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1" ht="14.25" x14ac:dyDescent="0.15">
      <c r="A1" s="5" t="str">
        <f>"〔サービス分析：" &amp;  報告書!C27 &amp; "〕"</f>
        <v>〔サービス分析：宿泊型自立訓練〕</v>
      </c>
      <c r="B1" s="4"/>
      <c r="C1" s="4"/>
      <c r="D1" s="4"/>
      <c r="E1" s="3"/>
      <c r="F1" s="147" t="s">
        <v>159</v>
      </c>
      <c r="H1" s="23"/>
      <c r="S1" s="21" t="s">
        <v>5</v>
      </c>
    </row>
    <row r="2" spans="1:21" ht="14.25" customHeight="1" x14ac:dyDescent="0.15">
      <c r="A2" s="1"/>
      <c r="B2" s="4"/>
      <c r="C2" s="4"/>
      <c r="F2" s="6" t="str">
        <f>"《事業所名： " &amp; 報告書!B31 &amp; "》"</f>
        <v>《事業所名： 》</v>
      </c>
      <c r="H2" s="25"/>
      <c r="S2" s="21" t="b">
        <v>0</v>
      </c>
    </row>
    <row r="3" spans="1:21" ht="15" customHeight="1" thickBot="1" x14ac:dyDescent="0.2">
      <c r="A3" s="114" t="s">
        <v>66</v>
      </c>
      <c r="B3" s="78" t="s">
        <v>86</v>
      </c>
      <c r="C3" s="80"/>
      <c r="D3" s="80"/>
      <c r="E3" s="82"/>
      <c r="H3" s="79"/>
      <c r="I3" s="60"/>
      <c r="J3" s="7"/>
      <c r="K3" s="7"/>
      <c r="L3" s="79"/>
      <c r="M3" s="79"/>
      <c r="N3" s="79"/>
      <c r="O3" s="79"/>
      <c r="P3" s="79"/>
      <c r="Q3" s="79"/>
      <c r="R3" s="79"/>
      <c r="S3" s="79" t="b">
        <v>1</v>
      </c>
      <c r="T3" s="79" t="s">
        <v>75</v>
      </c>
    </row>
    <row r="4" spans="1:21" s="11" customFormat="1" ht="17.25" customHeight="1" thickBot="1" x14ac:dyDescent="0.2">
      <c r="A4" s="136"/>
      <c r="B4" s="302"/>
      <c r="C4" s="303"/>
      <c r="D4" s="303"/>
      <c r="E4" s="303"/>
      <c r="F4" s="304"/>
      <c r="G4" s="91"/>
      <c r="H4" s="92"/>
      <c r="I4" s="93"/>
      <c r="J4" s="7" t="s">
        <v>71</v>
      </c>
      <c r="K4" s="92"/>
      <c r="L4" s="92"/>
      <c r="M4" s="94"/>
      <c r="N4" s="94"/>
      <c r="O4" s="94"/>
      <c r="P4" s="94"/>
      <c r="Q4" s="94"/>
      <c r="R4" s="94"/>
      <c r="S4" s="79" t="b">
        <v>1</v>
      </c>
      <c r="T4" s="94"/>
    </row>
    <row r="5" spans="1:21" x14ac:dyDescent="0.15">
      <c r="A5" s="96">
        <v>9</v>
      </c>
      <c r="B5" s="97" t="s">
        <v>420</v>
      </c>
      <c r="C5" s="330" t="str">
        <f>IF(U5=FALSE,"この評価項目は入力できません",IF((MIN(I8:I13)=0),"標準項目の「あり」「なし」を選択してください",""))</f>
        <v>この評価項目は入力できません</v>
      </c>
      <c r="D5" s="330"/>
      <c r="E5" s="330"/>
      <c r="F5" s="331"/>
      <c r="H5" s="79"/>
      <c r="I5" s="60"/>
      <c r="J5" s="7" t="s">
        <v>73</v>
      </c>
      <c r="K5" s="7"/>
      <c r="L5" s="79"/>
      <c r="M5" s="79"/>
      <c r="N5" s="79"/>
      <c r="O5" s="79"/>
      <c r="P5" s="79"/>
      <c r="Q5" s="79"/>
      <c r="R5" s="79"/>
      <c r="S5" s="79" t="b">
        <v>1</v>
      </c>
      <c r="T5" s="79"/>
      <c r="U5" s="21" t="b">
        <f>報告書!S27</f>
        <v>0</v>
      </c>
    </row>
    <row r="6" spans="1:21" s="101" customFormat="1" ht="37.5" customHeight="1" x14ac:dyDescent="0.15">
      <c r="A6" s="98" t="s">
        <v>64</v>
      </c>
      <c r="B6" s="278" t="s">
        <v>419</v>
      </c>
      <c r="C6" s="279"/>
      <c r="D6" s="332" t="str">
        <f xml:space="preserve"> "評点（" &amp; REPT("○",COUNT(P8:P13)) &amp; REPT("●",COUNT(Q8:Q13)) &amp; "）"</f>
        <v>評点（）</v>
      </c>
      <c r="E6" s="332"/>
      <c r="F6" s="118" t="str">
        <f>IF(COUNT(R8:R13)&gt;0,"・非該当" &amp; COUNT(R8:R13),"")</f>
        <v/>
      </c>
      <c r="G6" s="84"/>
      <c r="H6" s="99"/>
      <c r="I6" s="100" t="str">
        <f>IF(MIN(I8:I13)=0,"",IF(COUNT(P8:Q13)=0,"-",IF(COUNT(P8:Q13)=COUNT(P8:P13),"A",IF(COUNT(P8:P13)=0,"C","B"))))</f>
        <v/>
      </c>
      <c r="J6" s="7" t="s">
        <v>58</v>
      </c>
      <c r="K6" s="100">
        <v>9</v>
      </c>
      <c r="L6" s="99">
        <v>17421</v>
      </c>
      <c r="M6" s="99"/>
      <c r="N6" s="99"/>
      <c r="O6" s="99"/>
      <c r="P6" s="99"/>
      <c r="Q6" s="99"/>
      <c r="R6" s="99"/>
      <c r="S6" s="79" t="b">
        <v>0</v>
      </c>
      <c r="T6" s="99"/>
    </row>
    <row r="7" spans="1:21" x14ac:dyDescent="0.15">
      <c r="A7" s="96"/>
      <c r="B7" s="117" t="s">
        <v>59</v>
      </c>
      <c r="C7" s="321" t="s">
        <v>60</v>
      </c>
      <c r="D7" s="322"/>
      <c r="E7" s="322"/>
      <c r="F7" s="323"/>
      <c r="H7" s="79"/>
      <c r="I7" s="60"/>
      <c r="J7" s="7" t="s">
        <v>61</v>
      </c>
      <c r="K7" s="7"/>
      <c r="L7" s="79"/>
      <c r="M7" s="79"/>
      <c r="N7" s="79"/>
      <c r="O7" s="79"/>
      <c r="P7" s="79"/>
      <c r="Q7" s="79"/>
      <c r="R7" s="79"/>
      <c r="S7" s="79" t="b">
        <v>0</v>
      </c>
      <c r="T7" s="79"/>
    </row>
    <row r="8" spans="1:21" ht="37.5" customHeight="1" x14ac:dyDescent="0.15">
      <c r="A8" s="96"/>
      <c r="B8" s="102"/>
      <c r="C8" s="299" t="s">
        <v>421</v>
      </c>
      <c r="D8" s="300"/>
      <c r="E8" s="324"/>
      <c r="F8" s="103"/>
      <c r="G8" s="84"/>
      <c r="H8" s="79"/>
      <c r="I8" s="60">
        <v>0</v>
      </c>
      <c r="J8" s="7" t="s">
        <v>62</v>
      </c>
      <c r="K8" s="7">
        <v>1</v>
      </c>
      <c r="L8" s="79">
        <v>59995</v>
      </c>
      <c r="M8" s="79"/>
      <c r="N8" s="79"/>
      <c r="O8" s="79"/>
      <c r="P8" s="79" t="str">
        <f t="shared" ref="P8:P13" si="0">IF(I8=3,1,"")</f>
        <v/>
      </c>
      <c r="Q8" s="79" t="str">
        <f t="shared" ref="Q8:Q13" si="1">IF(I8=2,1,"")</f>
        <v/>
      </c>
      <c r="R8" s="79" t="str">
        <f t="shared" ref="R8:R13" si="2">IF(I8=1,1,"")</f>
        <v/>
      </c>
      <c r="S8" s="79" t="b">
        <v>0</v>
      </c>
      <c r="T8" s="79"/>
    </row>
    <row r="9" spans="1:21" ht="37.5" customHeight="1" x14ac:dyDescent="0.15">
      <c r="A9" s="96"/>
      <c r="B9" s="102"/>
      <c r="C9" s="299" t="s">
        <v>422</v>
      </c>
      <c r="D9" s="300"/>
      <c r="E9" s="324"/>
      <c r="F9" s="103"/>
      <c r="G9" s="84"/>
      <c r="H9" s="79"/>
      <c r="I9" s="60">
        <v>0</v>
      </c>
      <c r="J9" s="7" t="s">
        <v>62</v>
      </c>
      <c r="K9" s="7">
        <v>2</v>
      </c>
      <c r="L9" s="79">
        <v>59996</v>
      </c>
      <c r="M9" s="79"/>
      <c r="N9" s="79"/>
      <c r="O9" s="79"/>
      <c r="P9" s="79" t="str">
        <f t="shared" si="0"/>
        <v/>
      </c>
      <c r="Q9" s="79" t="str">
        <f t="shared" si="1"/>
        <v/>
      </c>
      <c r="R9" s="79" t="str">
        <f t="shared" si="2"/>
        <v/>
      </c>
      <c r="S9" s="79" t="b">
        <v>0</v>
      </c>
      <c r="T9" s="79"/>
    </row>
    <row r="10" spans="1:21" ht="37.5" customHeight="1" x14ac:dyDescent="0.15">
      <c r="A10" s="96"/>
      <c r="B10" s="102"/>
      <c r="C10" s="299" t="s">
        <v>423</v>
      </c>
      <c r="D10" s="300"/>
      <c r="E10" s="324"/>
      <c r="F10" s="103"/>
      <c r="G10" s="84"/>
      <c r="H10" s="79"/>
      <c r="I10" s="60">
        <v>0</v>
      </c>
      <c r="J10" s="7" t="s">
        <v>62</v>
      </c>
      <c r="K10" s="7">
        <v>3</v>
      </c>
      <c r="L10" s="79">
        <v>59997</v>
      </c>
      <c r="M10" s="79"/>
      <c r="N10" s="79"/>
      <c r="O10" s="79"/>
      <c r="P10" s="79" t="str">
        <f t="shared" si="0"/>
        <v/>
      </c>
      <c r="Q10" s="79" t="str">
        <f t="shared" si="1"/>
        <v/>
      </c>
      <c r="R10" s="79" t="str">
        <f t="shared" si="2"/>
        <v/>
      </c>
      <c r="S10" s="79" t="b">
        <v>0</v>
      </c>
      <c r="T10" s="79"/>
    </row>
    <row r="11" spans="1:21" ht="37.5" customHeight="1" x14ac:dyDescent="0.15">
      <c r="A11" s="96"/>
      <c r="B11" s="102"/>
      <c r="C11" s="299" t="s">
        <v>424</v>
      </c>
      <c r="D11" s="300"/>
      <c r="E11" s="324"/>
      <c r="F11" s="103"/>
      <c r="G11" s="84"/>
      <c r="H11" s="79"/>
      <c r="I11" s="60">
        <v>0</v>
      </c>
      <c r="J11" s="7" t="s">
        <v>62</v>
      </c>
      <c r="K11" s="7">
        <v>4</v>
      </c>
      <c r="L11" s="79">
        <v>59998</v>
      </c>
      <c r="M11" s="79"/>
      <c r="N11" s="79"/>
      <c r="O11" s="79"/>
      <c r="P11" s="79" t="str">
        <f t="shared" si="0"/>
        <v/>
      </c>
      <c r="Q11" s="79" t="str">
        <f t="shared" si="1"/>
        <v/>
      </c>
      <c r="R11" s="79" t="str">
        <f t="shared" si="2"/>
        <v/>
      </c>
      <c r="S11" s="79" t="b">
        <v>0</v>
      </c>
      <c r="T11" s="79"/>
    </row>
    <row r="12" spans="1:21" ht="37.5" customHeight="1" x14ac:dyDescent="0.15">
      <c r="A12" s="96"/>
      <c r="B12" s="102"/>
      <c r="C12" s="299" t="s">
        <v>425</v>
      </c>
      <c r="D12" s="300"/>
      <c r="E12" s="324"/>
      <c r="F12" s="103"/>
      <c r="G12" s="84"/>
      <c r="H12" s="79"/>
      <c r="I12" s="60">
        <v>0</v>
      </c>
      <c r="J12" s="7" t="s">
        <v>62</v>
      </c>
      <c r="K12" s="7">
        <v>5</v>
      </c>
      <c r="L12" s="79">
        <v>59999</v>
      </c>
      <c r="M12" s="79"/>
      <c r="N12" s="79"/>
      <c r="O12" s="79"/>
      <c r="P12" s="79" t="str">
        <f t="shared" si="0"/>
        <v/>
      </c>
      <c r="Q12" s="79" t="str">
        <f t="shared" si="1"/>
        <v/>
      </c>
      <c r="R12" s="79" t="str">
        <f t="shared" si="2"/>
        <v/>
      </c>
      <c r="S12" s="79" t="b">
        <v>0</v>
      </c>
      <c r="T12" s="79"/>
    </row>
    <row r="13" spans="1:21" ht="37.5" customHeight="1" thickBot="1" x14ac:dyDescent="0.2">
      <c r="A13" s="96"/>
      <c r="B13" s="102"/>
      <c r="C13" s="299" t="s">
        <v>426</v>
      </c>
      <c r="D13" s="300"/>
      <c r="E13" s="324"/>
      <c r="F13" s="103"/>
      <c r="G13" s="84"/>
      <c r="H13" s="79"/>
      <c r="I13" s="60">
        <v>0</v>
      </c>
      <c r="J13" s="7" t="s">
        <v>62</v>
      </c>
      <c r="K13" s="7">
        <v>6</v>
      </c>
      <c r="L13" s="79">
        <v>60000</v>
      </c>
      <c r="M13" s="79"/>
      <c r="N13" s="79"/>
      <c r="O13" s="79"/>
      <c r="P13" s="79" t="str">
        <f t="shared" si="0"/>
        <v/>
      </c>
      <c r="Q13" s="79" t="str">
        <f t="shared" si="1"/>
        <v/>
      </c>
      <c r="R13" s="79" t="str">
        <f t="shared" si="2"/>
        <v/>
      </c>
      <c r="S13" s="79" t="b">
        <v>0</v>
      </c>
      <c r="T13" s="79"/>
    </row>
    <row r="14" spans="1:21" ht="20.25" customHeight="1" x14ac:dyDescent="0.15">
      <c r="A14" s="104"/>
      <c r="B14" s="325" t="s">
        <v>427</v>
      </c>
      <c r="C14" s="326"/>
      <c r="D14" s="327" t="str">
        <f>IF(U5=FALSE,"この評価項目は入力できません",IF(AND(LEN(SBcaseB1_9)&lt;&gt;0,COUNT(R7:R13)=6),SBcheckBB_9,(IF(LEN(SBcheckBA_9)&lt;&gt;0,SBcheckBA_9, SBcheckBB_9))))</f>
        <v>この評価項目は入力できません</v>
      </c>
      <c r="E14" s="327"/>
      <c r="F14" s="328"/>
      <c r="H14" s="79"/>
      <c r="I14" s="60"/>
      <c r="J14" s="7" t="s">
        <v>63</v>
      </c>
      <c r="K14" s="7"/>
      <c r="L14" s="79"/>
      <c r="M14" s="79"/>
      <c r="N14" s="79"/>
      <c r="O14" s="79"/>
      <c r="P14" s="79"/>
      <c r="Q14" s="79"/>
      <c r="R14" s="79"/>
      <c r="S14" s="79" t="b">
        <v>1</v>
      </c>
      <c r="T14" s="79"/>
    </row>
    <row r="15" spans="1:21" s="108" customFormat="1" ht="21" customHeight="1" x14ac:dyDescent="0.15">
      <c r="A15" s="115"/>
      <c r="B15" s="308"/>
      <c r="C15" s="309"/>
      <c r="D15" s="309"/>
      <c r="E15" s="309"/>
      <c r="F15" s="310"/>
      <c r="G15" s="2" t="str">
        <f>IF(LEN(B15)=0,"",IF(40-LEN(B15)&gt;0,"残り" &amp; 40-LEN(B15) &amp; "文字",IF(40-LEN(B15)=0,"","文字数がオーバーしています")))</f>
        <v/>
      </c>
      <c r="H15" s="105"/>
      <c r="I15" s="106"/>
      <c r="J15" s="7" t="s">
        <v>89</v>
      </c>
      <c r="K15" s="105"/>
      <c r="L15" s="105"/>
      <c r="M15" s="107"/>
      <c r="N15" s="107"/>
      <c r="O15" s="107"/>
      <c r="P15" s="107"/>
      <c r="Q15" s="107"/>
      <c r="R15" s="107"/>
      <c r="S15" s="79" t="b">
        <v>0</v>
      </c>
      <c r="T15" s="107"/>
    </row>
    <row r="16" spans="1:21" s="108" customFormat="1" ht="65.099999999999994" customHeight="1" x14ac:dyDescent="0.15">
      <c r="A16" s="116"/>
      <c r="B16" s="311"/>
      <c r="C16" s="312"/>
      <c r="D16" s="312"/>
      <c r="E16" s="312"/>
      <c r="F16" s="313"/>
      <c r="G16" s="2" t="str">
        <f>IF(LEN(B16)=0,"",IF(256-LEN(B16)&gt;0,"残り" &amp; 256-LEN(B16) &amp; "文字",IF(256-LEN(B16)=0,"","文字数がオーバーしています")))</f>
        <v/>
      </c>
      <c r="H16" s="105"/>
      <c r="I16" s="106"/>
      <c r="J16" s="7" t="s">
        <v>92</v>
      </c>
      <c r="K16" s="105"/>
      <c r="L16" s="105"/>
      <c r="M16" s="107"/>
      <c r="N16" s="107"/>
      <c r="O16" s="107"/>
      <c r="P16" s="107"/>
      <c r="Q16" s="107"/>
      <c r="R16" s="107"/>
      <c r="S16" s="79" t="b">
        <v>0</v>
      </c>
      <c r="T16" s="107"/>
    </row>
    <row r="17" spans="1:20" s="108" customFormat="1" ht="21" customHeight="1" x14ac:dyDescent="0.15">
      <c r="A17" s="116"/>
      <c r="B17" s="314"/>
      <c r="C17" s="315"/>
      <c r="D17" s="315"/>
      <c r="E17" s="315"/>
      <c r="F17" s="316"/>
      <c r="G17" s="2" t="str">
        <f>IF(LEN(B17)=0,"",IF(40-LEN(B17)&gt;0,"残り" &amp; 40-LEN(B17) &amp; "文字",IF(40-LEN(B17)=0,"","文字数がオーバーしています")))</f>
        <v/>
      </c>
      <c r="H17" s="105"/>
      <c r="I17" s="106"/>
      <c r="J17" s="7" t="s">
        <v>90</v>
      </c>
      <c r="K17" s="105"/>
      <c r="L17" s="105"/>
      <c r="M17" s="107"/>
      <c r="N17" s="107"/>
      <c r="O17" s="107"/>
      <c r="P17" s="107"/>
      <c r="Q17" s="107"/>
      <c r="R17" s="107"/>
      <c r="S17" s="79" t="b">
        <v>0</v>
      </c>
      <c r="T17" s="107"/>
    </row>
    <row r="18" spans="1:20" s="108" customFormat="1" ht="65.099999999999994" customHeight="1" x14ac:dyDescent="0.15">
      <c r="A18" s="116"/>
      <c r="B18" s="317"/>
      <c r="C18" s="317"/>
      <c r="D18" s="317"/>
      <c r="E18" s="317"/>
      <c r="F18" s="318"/>
      <c r="G18" s="2" t="str">
        <f>IF(LEN(B18)=0,"",IF(256-LEN(B18)&gt;0,"残り" &amp; 256-LEN(B18) &amp; "文字",IF(256-LEN(B18)=0,"","文字数がオーバーしています")))</f>
        <v/>
      </c>
      <c r="H18" s="105"/>
      <c r="I18" s="106"/>
      <c r="J18" s="7" t="s">
        <v>93</v>
      </c>
      <c r="K18" s="105"/>
      <c r="L18" s="105"/>
      <c r="M18" s="107"/>
      <c r="N18" s="107"/>
      <c r="O18" s="107"/>
      <c r="P18" s="107"/>
      <c r="Q18" s="107"/>
      <c r="R18" s="107"/>
      <c r="S18" s="79" t="b">
        <v>0</v>
      </c>
      <c r="T18" s="107"/>
    </row>
    <row r="19" spans="1:20" s="108" customFormat="1" ht="21" customHeight="1" x14ac:dyDescent="0.15">
      <c r="A19" s="116"/>
      <c r="B19" s="314"/>
      <c r="C19" s="315"/>
      <c r="D19" s="315"/>
      <c r="E19" s="315"/>
      <c r="F19" s="316"/>
      <c r="G19" s="2" t="str">
        <f>IF(LEN(B19)=0,"",IF(40-LEN(B19)&gt;0,"残り" &amp; 40-LEN(B19) &amp; "文字",IF(40-LEN(B19)=0,"","文字数がオーバーしています")))</f>
        <v/>
      </c>
      <c r="H19" s="105"/>
      <c r="I19" s="106"/>
      <c r="J19" s="7" t="s">
        <v>91</v>
      </c>
      <c r="K19" s="105"/>
      <c r="L19" s="105"/>
      <c r="M19" s="107"/>
      <c r="N19" s="107"/>
      <c r="O19" s="107"/>
      <c r="P19" s="107"/>
      <c r="Q19" s="107"/>
      <c r="R19" s="107"/>
      <c r="S19" s="79" t="b">
        <v>0</v>
      </c>
      <c r="T19" s="107"/>
    </row>
    <row r="20" spans="1:20" s="108" customFormat="1" ht="65.099999999999994" customHeight="1" thickBot="1" x14ac:dyDescent="0.2">
      <c r="A20" s="109"/>
      <c r="B20" s="319"/>
      <c r="C20" s="319"/>
      <c r="D20" s="319"/>
      <c r="E20" s="319"/>
      <c r="F20" s="320"/>
      <c r="G20" s="2" t="str">
        <f>IF(LEN(B20)=0,"",IF(256-LEN(B20)&gt;0,"残り" &amp; 256-LEN(B20) &amp; "文字",IF(256-LEN(B20)=0,"","文字数がオーバーしています")))</f>
        <v/>
      </c>
      <c r="H20" s="105"/>
      <c r="I20" s="106"/>
      <c r="J20" s="7" t="s">
        <v>94</v>
      </c>
      <c r="K20" s="105"/>
      <c r="L20" s="105"/>
      <c r="M20" s="107"/>
      <c r="N20" s="107"/>
      <c r="O20" s="107"/>
      <c r="P20" s="107"/>
      <c r="Q20" s="107"/>
      <c r="R20" s="107"/>
      <c r="S20" s="79" t="b">
        <v>0</v>
      </c>
      <c r="T20" s="107"/>
    </row>
    <row r="21" spans="1:20" ht="14.25" thickTop="1" x14ac:dyDescent="0.15">
      <c r="F21" s="26"/>
      <c r="G21" s="26"/>
      <c r="H21" s="26"/>
      <c r="I21" s="29"/>
      <c r="J21" s="28"/>
      <c r="L21" s="26"/>
    </row>
    <row r="22" spans="1:20" x14ac:dyDescent="0.15">
      <c r="F22" s="26"/>
      <c r="G22" s="26"/>
      <c r="H22" s="26"/>
      <c r="I22" s="29"/>
      <c r="J22" s="28"/>
      <c r="L22" s="26"/>
    </row>
    <row r="23" spans="1:20" x14ac:dyDescent="0.15">
      <c r="F23" s="26"/>
      <c r="G23" s="26"/>
      <c r="H23" s="26"/>
      <c r="I23" s="29"/>
      <c r="J23" s="28"/>
      <c r="L23" s="26"/>
    </row>
    <row r="24" spans="1:20" x14ac:dyDescent="0.15">
      <c r="F24" s="26"/>
      <c r="G24" s="26"/>
      <c r="H24" s="26"/>
      <c r="I24" s="29"/>
      <c r="J24" s="28"/>
      <c r="L24" s="26"/>
    </row>
    <row r="25" spans="1:20" x14ac:dyDescent="0.15">
      <c r="F25" s="26"/>
      <c r="G25" s="26"/>
      <c r="H25" s="26"/>
      <c r="I25" s="29"/>
      <c r="J25" s="28"/>
      <c r="L25" s="26"/>
    </row>
    <row r="26" spans="1:20" x14ac:dyDescent="0.15">
      <c r="F26" s="26"/>
      <c r="G26" s="26"/>
      <c r="H26" s="26"/>
      <c r="I26" s="29"/>
      <c r="J26" s="28"/>
      <c r="L26" s="26"/>
    </row>
    <row r="27" spans="1:20" x14ac:dyDescent="0.15">
      <c r="F27" s="26"/>
      <c r="G27" s="26"/>
      <c r="H27" s="26"/>
      <c r="I27" s="29"/>
      <c r="J27" s="28"/>
      <c r="L27" s="26"/>
    </row>
    <row r="28" spans="1:20" x14ac:dyDescent="0.15">
      <c r="F28" s="26"/>
      <c r="G28" s="26"/>
      <c r="H28" s="26"/>
      <c r="I28" s="29"/>
      <c r="J28" s="28"/>
      <c r="L28" s="26"/>
    </row>
    <row r="29" spans="1:20" x14ac:dyDescent="0.15">
      <c r="F29" s="26"/>
      <c r="G29" s="26"/>
      <c r="H29" s="26"/>
      <c r="I29" s="29"/>
      <c r="J29" s="28"/>
      <c r="L29" s="26"/>
    </row>
    <row r="30" spans="1:20" x14ac:dyDescent="0.15">
      <c r="F30" s="26"/>
      <c r="G30" s="26"/>
      <c r="H30" s="26"/>
      <c r="I30" s="29"/>
      <c r="J30" s="28"/>
      <c r="L30" s="26"/>
    </row>
    <row r="31" spans="1:20" x14ac:dyDescent="0.15">
      <c r="F31" s="26"/>
      <c r="G31" s="26"/>
      <c r="H31" s="26"/>
      <c r="I31" s="29"/>
      <c r="J31" s="28"/>
      <c r="L31" s="26"/>
    </row>
    <row r="32" spans="1:20" x14ac:dyDescent="0.15">
      <c r="F32" s="26"/>
      <c r="G32" s="26"/>
      <c r="H32" s="26"/>
      <c r="I32" s="29"/>
      <c r="J32" s="28"/>
      <c r="L32" s="26"/>
    </row>
    <row r="33" spans="6:12" x14ac:dyDescent="0.15">
      <c r="F33" s="26"/>
      <c r="G33" s="26"/>
      <c r="H33" s="26"/>
      <c r="I33" s="29"/>
      <c r="J33" s="28"/>
      <c r="L33" s="26"/>
    </row>
    <row r="34" spans="6:12" x14ac:dyDescent="0.15">
      <c r="F34" s="26"/>
      <c r="G34" s="26"/>
      <c r="H34" s="26"/>
      <c r="I34" s="29"/>
      <c r="J34" s="28"/>
      <c r="L34" s="26"/>
    </row>
    <row r="35" spans="6:12" x14ac:dyDescent="0.15">
      <c r="F35" s="26"/>
      <c r="G35" s="26"/>
      <c r="H35" s="26"/>
      <c r="I35" s="29"/>
      <c r="J35" s="28"/>
      <c r="L35" s="26"/>
    </row>
    <row r="36" spans="6:12" x14ac:dyDescent="0.15">
      <c r="F36" s="26"/>
      <c r="G36" s="26"/>
      <c r="H36" s="26"/>
      <c r="I36" s="29"/>
      <c r="J36" s="28"/>
      <c r="L36" s="26"/>
    </row>
    <row r="37" spans="6:12" x14ac:dyDescent="0.15">
      <c r="F37" s="26"/>
      <c r="G37" s="26"/>
      <c r="H37" s="26"/>
      <c r="I37" s="29"/>
      <c r="J37" s="28"/>
      <c r="L37" s="26"/>
    </row>
    <row r="38" spans="6:12" x14ac:dyDescent="0.15">
      <c r="F38" s="26"/>
      <c r="G38" s="26"/>
      <c r="H38" s="26"/>
      <c r="I38" s="29"/>
      <c r="J38" s="28"/>
      <c r="L38" s="26"/>
    </row>
    <row r="39" spans="6:12" x14ac:dyDescent="0.15">
      <c r="F39" s="26"/>
      <c r="G39" s="26"/>
      <c r="H39" s="26"/>
      <c r="I39" s="29"/>
      <c r="J39" s="28"/>
      <c r="L39" s="26"/>
    </row>
    <row r="40" spans="6:12" x14ac:dyDescent="0.15">
      <c r="F40" s="26"/>
      <c r="G40" s="26"/>
      <c r="H40" s="26"/>
      <c r="I40" s="29"/>
      <c r="J40" s="28"/>
      <c r="L40" s="26"/>
    </row>
    <row r="41" spans="6:12" x14ac:dyDescent="0.15">
      <c r="F41" s="26"/>
      <c r="G41" s="26"/>
      <c r="H41" s="26"/>
      <c r="I41" s="29"/>
      <c r="J41" s="28"/>
      <c r="L41" s="26"/>
    </row>
    <row r="42" spans="6:12" x14ac:dyDescent="0.15">
      <c r="F42" s="26"/>
      <c r="G42" s="26"/>
      <c r="H42" s="26"/>
      <c r="I42" s="29"/>
      <c r="J42" s="28"/>
      <c r="L42" s="26"/>
    </row>
    <row r="43" spans="6:12" x14ac:dyDescent="0.15">
      <c r="F43" s="26"/>
      <c r="G43" s="26"/>
      <c r="H43" s="26"/>
      <c r="I43" s="29"/>
      <c r="J43" s="28"/>
      <c r="L43" s="26"/>
    </row>
    <row r="44" spans="6:12" x14ac:dyDescent="0.15">
      <c r="F44" s="26"/>
      <c r="G44" s="26"/>
      <c r="H44" s="26"/>
      <c r="I44" s="29"/>
      <c r="J44" s="28"/>
      <c r="L44" s="26"/>
    </row>
    <row r="45" spans="6:12" x14ac:dyDescent="0.15">
      <c r="F45" s="26"/>
      <c r="G45" s="26"/>
      <c r="H45" s="26"/>
      <c r="I45" s="29"/>
      <c r="J45" s="28"/>
      <c r="L45" s="26"/>
    </row>
    <row r="46" spans="6:12" x14ac:dyDescent="0.15">
      <c r="F46" s="26"/>
      <c r="G46" s="26"/>
      <c r="H46" s="26"/>
      <c r="I46" s="29"/>
      <c r="J46" s="28"/>
      <c r="L46" s="26"/>
    </row>
    <row r="47" spans="6:12" x14ac:dyDescent="0.15">
      <c r="F47" s="26"/>
      <c r="G47" s="26"/>
      <c r="H47" s="26"/>
      <c r="I47" s="29"/>
      <c r="J47" s="28"/>
      <c r="L47" s="26"/>
    </row>
    <row r="48" spans="6:12" x14ac:dyDescent="0.15">
      <c r="F48" s="26"/>
      <c r="G48" s="26"/>
      <c r="H48" s="26"/>
      <c r="I48" s="29"/>
      <c r="J48" s="28"/>
      <c r="L48" s="26"/>
    </row>
    <row r="49" spans="6:12" x14ac:dyDescent="0.15">
      <c r="F49" s="26"/>
      <c r="G49" s="26"/>
      <c r="H49" s="26"/>
      <c r="I49" s="29"/>
      <c r="J49" s="28"/>
      <c r="L49" s="26"/>
    </row>
    <row r="50" spans="6:12" x14ac:dyDescent="0.15">
      <c r="F50" s="26"/>
      <c r="G50" s="26"/>
      <c r="H50" s="26"/>
      <c r="I50" s="29"/>
      <c r="J50" s="28"/>
      <c r="L50" s="26"/>
    </row>
    <row r="51" spans="6:12" x14ac:dyDescent="0.15">
      <c r="F51" s="26"/>
      <c r="G51" s="26"/>
      <c r="H51" s="26"/>
      <c r="I51" s="29"/>
      <c r="J51" s="28"/>
      <c r="L51" s="26"/>
    </row>
    <row r="52" spans="6:12" x14ac:dyDescent="0.15">
      <c r="F52" s="26"/>
      <c r="G52" s="26"/>
      <c r="H52" s="26"/>
      <c r="I52" s="29"/>
      <c r="J52" s="28"/>
      <c r="L52" s="26"/>
    </row>
    <row r="53" spans="6:12" x14ac:dyDescent="0.15">
      <c r="F53" s="26"/>
      <c r="G53" s="26"/>
      <c r="H53" s="26"/>
      <c r="I53" s="29"/>
      <c r="J53" s="28"/>
      <c r="L53" s="26"/>
    </row>
    <row r="54" spans="6:12" x14ac:dyDescent="0.15">
      <c r="F54" s="26"/>
      <c r="G54" s="26"/>
      <c r="H54" s="26"/>
      <c r="I54" s="29"/>
      <c r="J54" s="28"/>
      <c r="L54" s="26"/>
    </row>
    <row r="55" spans="6:12" x14ac:dyDescent="0.15">
      <c r="F55" s="26"/>
      <c r="G55" s="26"/>
      <c r="H55" s="26"/>
      <c r="I55" s="29"/>
      <c r="J55" s="28"/>
      <c r="L55" s="26"/>
    </row>
    <row r="56" spans="6:12" x14ac:dyDescent="0.15">
      <c r="F56" s="26"/>
      <c r="G56" s="26"/>
      <c r="H56" s="26"/>
      <c r="I56" s="29"/>
      <c r="J56" s="28"/>
      <c r="L56" s="26"/>
    </row>
    <row r="57" spans="6:12" x14ac:dyDescent="0.15">
      <c r="F57" s="26"/>
      <c r="G57" s="26"/>
      <c r="H57" s="26"/>
      <c r="I57" s="29"/>
      <c r="J57" s="28"/>
      <c r="L57" s="26"/>
    </row>
    <row r="58" spans="6:12" x14ac:dyDescent="0.15">
      <c r="F58" s="26"/>
      <c r="G58" s="26"/>
      <c r="H58" s="26"/>
      <c r="I58" s="29"/>
      <c r="J58" s="28"/>
      <c r="L58" s="26"/>
    </row>
    <row r="59" spans="6:12" x14ac:dyDescent="0.15">
      <c r="F59" s="26"/>
      <c r="G59" s="26"/>
      <c r="H59" s="26"/>
      <c r="I59" s="29"/>
      <c r="J59" s="28"/>
      <c r="L59" s="26"/>
    </row>
    <row r="60" spans="6:12" x14ac:dyDescent="0.15">
      <c r="F60" s="26"/>
      <c r="G60" s="26"/>
      <c r="H60" s="26"/>
      <c r="I60" s="29"/>
      <c r="J60" s="28"/>
      <c r="L60" s="26"/>
    </row>
    <row r="61" spans="6:12" x14ac:dyDescent="0.15">
      <c r="F61" s="26"/>
      <c r="G61" s="26"/>
      <c r="H61" s="26"/>
      <c r="I61" s="29"/>
      <c r="J61" s="28"/>
      <c r="L61" s="26"/>
    </row>
    <row r="62" spans="6:12" x14ac:dyDescent="0.15">
      <c r="F62" s="26"/>
      <c r="G62" s="26"/>
      <c r="H62" s="26"/>
      <c r="I62" s="29"/>
      <c r="J62" s="28"/>
      <c r="L62" s="26"/>
    </row>
    <row r="63" spans="6:12" x14ac:dyDescent="0.15">
      <c r="F63" s="26"/>
      <c r="G63" s="26"/>
      <c r="H63" s="26"/>
      <c r="I63" s="29"/>
      <c r="J63" s="28"/>
      <c r="L63" s="26"/>
    </row>
    <row r="64" spans="6:12" x14ac:dyDescent="0.15">
      <c r="F64" s="26"/>
      <c r="G64" s="26"/>
      <c r="H64" s="26"/>
      <c r="I64" s="29"/>
      <c r="J64" s="28"/>
      <c r="L64" s="26"/>
    </row>
    <row r="65" spans="6:12" x14ac:dyDescent="0.15">
      <c r="F65" s="26"/>
      <c r="G65" s="26"/>
      <c r="H65" s="26"/>
      <c r="I65" s="29"/>
      <c r="J65" s="28"/>
      <c r="L65" s="26"/>
    </row>
    <row r="66" spans="6:12" x14ac:dyDescent="0.15">
      <c r="F66" s="26"/>
      <c r="G66" s="26"/>
      <c r="H66" s="26"/>
      <c r="I66" s="29"/>
      <c r="J66" s="28"/>
      <c r="L66" s="26"/>
    </row>
    <row r="67" spans="6:12" x14ac:dyDescent="0.15">
      <c r="F67" s="26"/>
      <c r="G67" s="26"/>
      <c r="H67" s="26"/>
      <c r="I67" s="29"/>
      <c r="J67" s="28"/>
      <c r="L67" s="26"/>
    </row>
    <row r="68" spans="6:12" x14ac:dyDescent="0.15">
      <c r="F68" s="26"/>
      <c r="G68" s="26"/>
      <c r="H68" s="26"/>
      <c r="I68" s="29"/>
      <c r="J68" s="28"/>
      <c r="L68" s="26"/>
    </row>
    <row r="69" spans="6:12" x14ac:dyDescent="0.15">
      <c r="F69" s="26"/>
      <c r="G69" s="26"/>
      <c r="H69" s="26"/>
      <c r="I69" s="29"/>
      <c r="J69" s="28"/>
      <c r="L69" s="26"/>
    </row>
    <row r="70" spans="6:12" x14ac:dyDescent="0.15">
      <c r="F70" s="26"/>
      <c r="G70" s="26"/>
      <c r="H70" s="26"/>
      <c r="I70" s="29"/>
      <c r="J70" s="28"/>
      <c r="L70" s="26"/>
    </row>
    <row r="71" spans="6:12" x14ac:dyDescent="0.15">
      <c r="F71" s="26"/>
      <c r="G71" s="26"/>
      <c r="H71" s="26"/>
      <c r="I71" s="29"/>
      <c r="J71" s="28"/>
      <c r="L71" s="26"/>
    </row>
    <row r="72" spans="6:12" x14ac:dyDescent="0.15">
      <c r="F72" s="26"/>
      <c r="G72" s="26"/>
      <c r="H72" s="26"/>
      <c r="I72" s="29"/>
      <c r="J72" s="28"/>
      <c r="L72" s="26"/>
    </row>
    <row r="73" spans="6:12" x14ac:dyDescent="0.15">
      <c r="F73" s="26"/>
      <c r="G73" s="26"/>
      <c r="H73" s="26"/>
      <c r="I73" s="29"/>
      <c r="J73" s="28"/>
      <c r="L73" s="26"/>
    </row>
    <row r="74" spans="6:12" x14ac:dyDescent="0.15">
      <c r="F74" s="26"/>
      <c r="G74" s="26"/>
      <c r="H74" s="26"/>
      <c r="I74" s="29"/>
      <c r="J74" s="28"/>
      <c r="L74" s="26"/>
    </row>
    <row r="75" spans="6:12" x14ac:dyDescent="0.15">
      <c r="F75" s="26"/>
      <c r="G75" s="26"/>
      <c r="H75" s="26"/>
      <c r="I75" s="29"/>
      <c r="J75" s="28"/>
      <c r="L75" s="26"/>
    </row>
    <row r="76" spans="6:12" x14ac:dyDescent="0.15">
      <c r="F76" s="26"/>
      <c r="G76" s="26"/>
      <c r="H76" s="26"/>
      <c r="I76" s="29"/>
      <c r="J76" s="28"/>
      <c r="L76" s="26"/>
    </row>
    <row r="77" spans="6:12" x14ac:dyDescent="0.15">
      <c r="F77" s="26"/>
      <c r="G77" s="26"/>
      <c r="H77" s="26"/>
      <c r="I77" s="29"/>
      <c r="J77" s="28"/>
      <c r="L77" s="26"/>
    </row>
    <row r="78" spans="6:12" x14ac:dyDescent="0.15">
      <c r="F78" s="26"/>
      <c r="G78" s="26"/>
      <c r="H78" s="26"/>
      <c r="I78" s="29"/>
      <c r="J78" s="28"/>
      <c r="L78" s="26"/>
    </row>
    <row r="79" spans="6:12" x14ac:dyDescent="0.15">
      <c r="F79" s="26"/>
      <c r="G79" s="26"/>
      <c r="H79" s="26"/>
      <c r="I79" s="29"/>
      <c r="J79" s="28"/>
      <c r="L79" s="26"/>
    </row>
    <row r="80" spans="6:12" x14ac:dyDescent="0.15">
      <c r="F80" s="26"/>
      <c r="G80" s="26"/>
      <c r="H80" s="26"/>
      <c r="I80" s="29"/>
      <c r="J80" s="28"/>
      <c r="L80" s="26"/>
    </row>
    <row r="81" spans="6:12" x14ac:dyDescent="0.15">
      <c r="F81" s="26"/>
      <c r="G81" s="26"/>
      <c r="H81" s="26"/>
      <c r="I81" s="29"/>
      <c r="J81" s="28"/>
      <c r="L81" s="26"/>
    </row>
    <row r="82" spans="6:12" x14ac:dyDescent="0.15">
      <c r="F82" s="26"/>
      <c r="G82" s="26"/>
      <c r="H82" s="26"/>
      <c r="I82" s="29"/>
      <c r="J82" s="28"/>
      <c r="L82" s="26"/>
    </row>
    <row r="83" spans="6:12" x14ac:dyDescent="0.15">
      <c r="F83" s="26"/>
      <c r="G83" s="26"/>
      <c r="H83" s="26"/>
      <c r="I83" s="29"/>
      <c r="J83" s="28"/>
      <c r="L83" s="26"/>
    </row>
    <row r="84" spans="6:12" x14ac:dyDescent="0.15">
      <c r="F84" s="26"/>
      <c r="G84" s="26"/>
      <c r="H84" s="26"/>
      <c r="I84" s="29"/>
      <c r="J84" s="28"/>
      <c r="L84" s="26"/>
    </row>
    <row r="85" spans="6:12" x14ac:dyDescent="0.15">
      <c r="F85" s="26"/>
      <c r="G85" s="26"/>
      <c r="H85" s="26"/>
      <c r="I85" s="29"/>
      <c r="J85" s="28"/>
      <c r="L85" s="26"/>
    </row>
    <row r="86" spans="6:12" x14ac:dyDescent="0.15">
      <c r="F86" s="26"/>
      <c r="G86" s="26"/>
      <c r="H86" s="26"/>
      <c r="I86" s="29"/>
      <c r="J86" s="28"/>
      <c r="L86" s="26"/>
    </row>
    <row r="87" spans="6:12" x14ac:dyDescent="0.15">
      <c r="F87" s="26"/>
      <c r="G87" s="26"/>
      <c r="H87" s="26"/>
      <c r="I87" s="29"/>
      <c r="J87" s="28"/>
      <c r="L87" s="26"/>
    </row>
    <row r="88" spans="6:12" x14ac:dyDescent="0.15">
      <c r="F88" s="26"/>
      <c r="G88" s="26"/>
      <c r="H88" s="26"/>
      <c r="I88" s="29"/>
      <c r="J88" s="28"/>
      <c r="L88" s="26"/>
    </row>
    <row r="89" spans="6:12" x14ac:dyDescent="0.15">
      <c r="F89" s="26"/>
      <c r="G89" s="26"/>
      <c r="H89" s="26"/>
      <c r="I89" s="29"/>
      <c r="J89" s="28"/>
      <c r="L89" s="26"/>
    </row>
    <row r="90" spans="6:12" x14ac:dyDescent="0.15">
      <c r="F90" s="26"/>
      <c r="G90" s="26"/>
      <c r="H90" s="26"/>
      <c r="I90" s="29"/>
      <c r="J90" s="28"/>
      <c r="L90" s="26"/>
    </row>
    <row r="91" spans="6:12" x14ac:dyDescent="0.15">
      <c r="F91" s="26"/>
      <c r="G91" s="26"/>
      <c r="H91" s="26"/>
      <c r="I91" s="29"/>
      <c r="J91" s="28"/>
      <c r="L91" s="26"/>
    </row>
    <row r="92" spans="6:12" x14ac:dyDescent="0.15">
      <c r="F92" s="26"/>
      <c r="G92" s="26"/>
      <c r="H92" s="26"/>
      <c r="I92" s="29"/>
      <c r="J92" s="28"/>
      <c r="L92" s="26"/>
    </row>
    <row r="93" spans="6:12" x14ac:dyDescent="0.15">
      <c r="F93" s="26"/>
      <c r="G93" s="26"/>
      <c r="H93" s="26"/>
      <c r="I93" s="29"/>
      <c r="J93" s="28"/>
      <c r="L93" s="26"/>
    </row>
    <row r="94" spans="6:12" x14ac:dyDescent="0.15">
      <c r="F94" s="26"/>
      <c r="G94" s="26"/>
      <c r="H94" s="26"/>
      <c r="I94" s="29"/>
      <c r="J94" s="28"/>
      <c r="L94" s="26"/>
    </row>
    <row r="95" spans="6:12" x14ac:dyDescent="0.15">
      <c r="F95" s="26"/>
      <c r="G95" s="26"/>
      <c r="H95" s="26"/>
      <c r="I95" s="29"/>
      <c r="J95" s="28"/>
      <c r="L95" s="26"/>
    </row>
    <row r="96" spans="6:12" x14ac:dyDescent="0.15">
      <c r="F96" s="26"/>
      <c r="G96" s="26"/>
      <c r="H96" s="26"/>
      <c r="I96" s="29"/>
      <c r="J96" s="28"/>
      <c r="L96" s="26"/>
    </row>
    <row r="97" spans="6:12" x14ac:dyDescent="0.15">
      <c r="F97" s="26"/>
      <c r="G97" s="26"/>
      <c r="H97" s="26"/>
      <c r="I97" s="29"/>
      <c r="J97" s="28"/>
      <c r="L97" s="26"/>
    </row>
    <row r="98" spans="6:12" x14ac:dyDescent="0.15">
      <c r="F98" s="26"/>
      <c r="G98" s="26"/>
      <c r="H98" s="26"/>
      <c r="I98" s="29"/>
      <c r="J98" s="28"/>
      <c r="L98" s="26"/>
    </row>
    <row r="99" spans="6:12" x14ac:dyDescent="0.15">
      <c r="F99" s="26"/>
      <c r="G99" s="26"/>
      <c r="H99" s="26"/>
      <c r="I99" s="29"/>
      <c r="J99" s="28"/>
      <c r="L99" s="26"/>
    </row>
    <row r="100" spans="6:12" x14ac:dyDescent="0.15">
      <c r="F100" s="26"/>
      <c r="G100" s="26"/>
      <c r="H100" s="26"/>
      <c r="I100" s="29"/>
      <c r="J100" s="28"/>
      <c r="L100" s="26"/>
    </row>
    <row r="101" spans="6:12" x14ac:dyDescent="0.15">
      <c r="F101" s="26"/>
      <c r="G101" s="26"/>
      <c r="H101" s="26"/>
      <c r="I101" s="29"/>
      <c r="J101" s="28"/>
      <c r="L101" s="26"/>
    </row>
    <row r="102" spans="6:12" x14ac:dyDescent="0.15">
      <c r="F102" s="26"/>
      <c r="G102" s="26"/>
      <c r="H102" s="26"/>
      <c r="I102" s="29"/>
      <c r="J102" s="28"/>
      <c r="L102" s="26"/>
    </row>
    <row r="103" spans="6:12" x14ac:dyDescent="0.15">
      <c r="F103" s="26"/>
      <c r="G103" s="26"/>
      <c r="H103" s="26"/>
      <c r="I103" s="29"/>
      <c r="J103" s="28"/>
      <c r="L103" s="26"/>
    </row>
    <row r="104" spans="6:12" x14ac:dyDescent="0.15">
      <c r="F104" s="26"/>
      <c r="G104" s="26"/>
      <c r="H104" s="26"/>
      <c r="I104" s="29"/>
      <c r="J104" s="28"/>
      <c r="L104" s="26"/>
    </row>
    <row r="105" spans="6:12" x14ac:dyDescent="0.15">
      <c r="F105" s="26"/>
      <c r="G105" s="26"/>
      <c r="H105" s="26"/>
      <c r="I105" s="29"/>
      <c r="J105" s="28"/>
      <c r="L105" s="26"/>
    </row>
    <row r="106" spans="6:12" x14ac:dyDescent="0.15">
      <c r="F106" s="26"/>
      <c r="G106" s="26"/>
      <c r="H106" s="26"/>
      <c r="I106" s="29"/>
      <c r="J106" s="28"/>
      <c r="L106" s="26"/>
    </row>
    <row r="107" spans="6:12" x14ac:dyDescent="0.15">
      <c r="F107" s="26"/>
      <c r="G107" s="26"/>
      <c r="H107" s="26"/>
      <c r="I107" s="29"/>
      <c r="J107" s="28"/>
      <c r="L107" s="26"/>
    </row>
    <row r="108" spans="6:12" x14ac:dyDescent="0.15">
      <c r="F108" s="26"/>
      <c r="G108" s="26"/>
      <c r="H108" s="26"/>
      <c r="I108" s="29"/>
      <c r="J108" s="28"/>
      <c r="L108" s="26"/>
    </row>
    <row r="109" spans="6:12" x14ac:dyDescent="0.15">
      <c r="F109" s="26"/>
      <c r="G109" s="26"/>
      <c r="H109" s="26"/>
      <c r="I109" s="29"/>
      <c r="J109" s="28"/>
      <c r="L109" s="26"/>
    </row>
    <row r="110" spans="6:12" x14ac:dyDescent="0.15">
      <c r="F110" s="26"/>
      <c r="G110" s="26"/>
      <c r="H110" s="26"/>
      <c r="I110" s="29"/>
      <c r="J110" s="28"/>
      <c r="L110" s="26"/>
    </row>
    <row r="111" spans="6:12" x14ac:dyDescent="0.15">
      <c r="F111" s="26"/>
      <c r="G111" s="26"/>
      <c r="H111" s="26"/>
      <c r="I111" s="29"/>
      <c r="J111" s="28"/>
      <c r="L111" s="26"/>
    </row>
    <row r="112" spans="6:12" x14ac:dyDescent="0.15">
      <c r="F112" s="26"/>
      <c r="G112" s="26"/>
      <c r="H112" s="26"/>
      <c r="I112" s="29"/>
      <c r="J112" s="28"/>
      <c r="L112" s="26"/>
    </row>
    <row r="113" spans="6:12" x14ac:dyDescent="0.15">
      <c r="F113" s="26"/>
      <c r="G113" s="26"/>
      <c r="H113" s="26"/>
      <c r="I113" s="29"/>
      <c r="J113" s="28"/>
      <c r="L113" s="26"/>
    </row>
    <row r="114" spans="6:12" x14ac:dyDescent="0.15">
      <c r="F114" s="26"/>
      <c r="G114" s="26"/>
      <c r="H114" s="26"/>
      <c r="I114" s="29"/>
      <c r="J114" s="28"/>
      <c r="L114" s="26"/>
    </row>
    <row r="115" spans="6:12" x14ac:dyDescent="0.15">
      <c r="F115" s="26"/>
      <c r="G115" s="26"/>
      <c r="H115" s="26"/>
      <c r="I115" s="29"/>
      <c r="J115" s="28"/>
      <c r="L115" s="26"/>
    </row>
    <row r="116" spans="6:12" x14ac:dyDescent="0.15">
      <c r="F116" s="26"/>
      <c r="G116" s="26"/>
      <c r="H116" s="26"/>
      <c r="I116" s="29"/>
      <c r="J116" s="28"/>
      <c r="L116" s="26"/>
    </row>
    <row r="117" spans="6:12" x14ac:dyDescent="0.15">
      <c r="F117" s="26"/>
      <c r="G117" s="26"/>
      <c r="H117" s="26"/>
      <c r="I117" s="29"/>
      <c r="J117" s="28"/>
      <c r="L117" s="26"/>
    </row>
    <row r="118" spans="6:12" x14ac:dyDescent="0.15">
      <c r="F118" s="26"/>
      <c r="G118" s="26"/>
      <c r="H118" s="26"/>
      <c r="I118" s="29"/>
      <c r="J118" s="28"/>
      <c r="L118" s="26"/>
    </row>
    <row r="119" spans="6:12" x14ac:dyDescent="0.15">
      <c r="F119" s="26"/>
      <c r="G119" s="26"/>
      <c r="H119" s="26"/>
      <c r="I119" s="29"/>
      <c r="J119" s="28"/>
      <c r="L119" s="26"/>
    </row>
    <row r="120" spans="6:12" x14ac:dyDescent="0.15">
      <c r="F120" s="26"/>
      <c r="G120" s="26"/>
      <c r="H120" s="26"/>
      <c r="I120" s="29"/>
      <c r="J120" s="28"/>
      <c r="L120" s="26"/>
    </row>
    <row r="121" spans="6:12" x14ac:dyDescent="0.15">
      <c r="F121" s="26"/>
      <c r="G121" s="26"/>
      <c r="H121" s="26"/>
      <c r="I121" s="29"/>
      <c r="J121" s="28"/>
      <c r="L121" s="26"/>
    </row>
    <row r="122" spans="6:12" x14ac:dyDescent="0.15">
      <c r="F122" s="26"/>
      <c r="G122" s="26"/>
      <c r="H122" s="26"/>
      <c r="I122" s="29"/>
      <c r="J122" s="28"/>
      <c r="L122" s="26"/>
    </row>
    <row r="123" spans="6:12" x14ac:dyDescent="0.15">
      <c r="F123" s="26"/>
      <c r="G123" s="26"/>
      <c r="H123" s="26"/>
      <c r="I123" s="29"/>
      <c r="J123" s="28"/>
      <c r="L123" s="26"/>
    </row>
    <row r="124" spans="6:12" x14ac:dyDescent="0.15">
      <c r="F124" s="26"/>
      <c r="G124" s="26"/>
      <c r="H124" s="26"/>
      <c r="I124" s="29"/>
      <c r="J124" s="28"/>
      <c r="L124" s="26"/>
    </row>
    <row r="125" spans="6:12" x14ac:dyDescent="0.15">
      <c r="F125" s="26"/>
      <c r="G125" s="26"/>
      <c r="H125" s="26"/>
      <c r="I125" s="29"/>
      <c r="J125" s="28"/>
      <c r="L125" s="26"/>
    </row>
    <row r="126" spans="6:12" x14ac:dyDescent="0.15">
      <c r="F126" s="26"/>
      <c r="G126" s="26"/>
      <c r="H126" s="26"/>
      <c r="I126" s="29"/>
      <c r="J126" s="28"/>
      <c r="L126" s="26"/>
    </row>
    <row r="127" spans="6:12" x14ac:dyDescent="0.15">
      <c r="F127" s="26"/>
      <c r="G127" s="26"/>
      <c r="H127" s="26"/>
      <c r="I127" s="29"/>
      <c r="J127" s="28"/>
      <c r="L127" s="26"/>
    </row>
    <row r="128" spans="6:12" x14ac:dyDescent="0.15">
      <c r="F128" s="26"/>
      <c r="G128" s="26"/>
      <c r="H128" s="26"/>
      <c r="I128" s="29"/>
      <c r="J128" s="28"/>
      <c r="L128" s="26"/>
    </row>
    <row r="129" spans="6:12" x14ac:dyDescent="0.15">
      <c r="F129" s="26"/>
      <c r="G129" s="26"/>
      <c r="H129" s="26"/>
      <c r="I129" s="29"/>
      <c r="J129" s="28"/>
      <c r="L129" s="26"/>
    </row>
    <row r="130" spans="6:12" x14ac:dyDescent="0.15">
      <c r="F130" s="26"/>
      <c r="G130" s="26"/>
      <c r="H130" s="26"/>
      <c r="I130" s="29"/>
      <c r="J130" s="28"/>
      <c r="L130" s="26"/>
    </row>
    <row r="131" spans="6:12" x14ac:dyDescent="0.15">
      <c r="F131" s="26"/>
      <c r="G131" s="26"/>
      <c r="H131" s="26"/>
      <c r="I131" s="29"/>
      <c r="J131" s="28"/>
      <c r="L131" s="26"/>
    </row>
    <row r="132" spans="6:12" x14ac:dyDescent="0.15">
      <c r="F132" s="26"/>
      <c r="G132" s="26"/>
      <c r="H132" s="26"/>
      <c r="I132" s="29"/>
      <c r="J132" s="28"/>
      <c r="L132" s="26"/>
    </row>
    <row r="133" spans="6:12" x14ac:dyDescent="0.15">
      <c r="F133" s="26"/>
      <c r="G133" s="26"/>
      <c r="H133" s="26"/>
      <c r="I133" s="29"/>
      <c r="J133" s="28"/>
      <c r="L133" s="26"/>
    </row>
    <row r="134" spans="6:12" x14ac:dyDescent="0.15">
      <c r="F134" s="26"/>
      <c r="G134" s="26"/>
      <c r="H134" s="26"/>
      <c r="I134" s="29"/>
      <c r="J134" s="28"/>
      <c r="L134" s="26"/>
    </row>
    <row r="135" spans="6:12" x14ac:dyDescent="0.15">
      <c r="F135" s="26"/>
      <c r="G135" s="26"/>
      <c r="H135" s="26"/>
      <c r="I135" s="29"/>
      <c r="J135" s="28"/>
      <c r="L135" s="26"/>
    </row>
    <row r="136" spans="6:12" x14ac:dyDescent="0.15">
      <c r="F136" s="26"/>
      <c r="G136" s="26"/>
      <c r="H136" s="26"/>
      <c r="I136" s="29"/>
      <c r="J136" s="28"/>
      <c r="L136" s="26"/>
    </row>
    <row r="137" spans="6:12" x14ac:dyDescent="0.15">
      <c r="F137" s="26"/>
      <c r="G137" s="26"/>
      <c r="H137" s="26"/>
      <c r="I137" s="29"/>
      <c r="J137" s="28"/>
      <c r="L137" s="26"/>
    </row>
    <row r="138" spans="6:12" x14ac:dyDescent="0.15">
      <c r="F138" s="26"/>
      <c r="G138" s="26"/>
      <c r="H138" s="26"/>
      <c r="I138" s="29"/>
      <c r="J138" s="28"/>
      <c r="L138" s="26"/>
    </row>
    <row r="139" spans="6:12" x14ac:dyDescent="0.15">
      <c r="F139" s="26"/>
      <c r="G139" s="26"/>
      <c r="H139" s="26"/>
      <c r="I139" s="29"/>
      <c r="J139" s="28"/>
      <c r="L139" s="26"/>
    </row>
    <row r="140" spans="6:12" x14ac:dyDescent="0.15">
      <c r="F140" s="26"/>
      <c r="G140" s="26"/>
      <c r="H140" s="26"/>
      <c r="I140" s="29"/>
      <c r="J140" s="28"/>
      <c r="L140" s="26"/>
    </row>
    <row r="141" spans="6:12" x14ac:dyDescent="0.15">
      <c r="F141" s="26"/>
      <c r="G141" s="26"/>
      <c r="H141" s="26"/>
      <c r="I141" s="29"/>
      <c r="J141" s="28"/>
      <c r="L141" s="26"/>
    </row>
    <row r="142" spans="6:12" x14ac:dyDescent="0.15">
      <c r="F142" s="26"/>
      <c r="G142" s="26"/>
      <c r="H142" s="26"/>
      <c r="I142" s="29"/>
      <c r="J142" s="28"/>
      <c r="L142" s="26"/>
    </row>
    <row r="143" spans="6:12" x14ac:dyDescent="0.15">
      <c r="F143" s="26"/>
      <c r="G143" s="26"/>
      <c r="H143" s="26"/>
      <c r="I143" s="29"/>
      <c r="J143" s="28"/>
      <c r="L143" s="26"/>
    </row>
    <row r="144" spans="6:12" x14ac:dyDescent="0.15">
      <c r="F144" s="26"/>
      <c r="G144" s="26"/>
      <c r="H144" s="26"/>
      <c r="I144" s="29"/>
      <c r="J144" s="28"/>
      <c r="L144" s="26"/>
    </row>
    <row r="145" spans="6:12" x14ac:dyDescent="0.15">
      <c r="F145" s="26"/>
      <c r="G145" s="26"/>
      <c r="H145" s="26"/>
      <c r="I145" s="29"/>
      <c r="J145" s="28"/>
      <c r="L145" s="26"/>
    </row>
    <row r="146" spans="6:12" x14ac:dyDescent="0.15">
      <c r="F146" s="26"/>
      <c r="G146" s="26"/>
      <c r="H146" s="26"/>
      <c r="I146" s="29"/>
      <c r="J146" s="28"/>
      <c r="L146" s="26"/>
    </row>
    <row r="147" spans="6:12" x14ac:dyDescent="0.15">
      <c r="F147" s="26"/>
      <c r="G147" s="26"/>
      <c r="H147" s="26"/>
      <c r="I147" s="29"/>
      <c r="J147" s="28"/>
      <c r="L147" s="26"/>
    </row>
    <row r="148" spans="6:12" x14ac:dyDescent="0.15">
      <c r="F148" s="26"/>
      <c r="G148" s="26"/>
      <c r="H148" s="26"/>
      <c r="I148" s="29"/>
      <c r="J148" s="28"/>
      <c r="L148" s="26"/>
    </row>
    <row r="149" spans="6:12" x14ac:dyDescent="0.15">
      <c r="F149" s="26"/>
      <c r="G149" s="26"/>
      <c r="H149" s="26"/>
      <c r="I149" s="29"/>
      <c r="J149" s="28"/>
      <c r="L149" s="26"/>
    </row>
    <row r="150" spans="6:12" x14ac:dyDescent="0.15">
      <c r="F150" s="26"/>
      <c r="G150" s="26"/>
      <c r="H150" s="26"/>
      <c r="I150" s="29"/>
      <c r="J150" s="28"/>
      <c r="L150" s="26"/>
    </row>
    <row r="151" spans="6:12" x14ac:dyDescent="0.15">
      <c r="F151" s="26"/>
      <c r="G151" s="26"/>
      <c r="H151" s="26"/>
      <c r="I151" s="29"/>
      <c r="J151" s="28"/>
      <c r="L151" s="26"/>
    </row>
    <row r="152" spans="6:12" x14ac:dyDescent="0.15">
      <c r="F152" s="26"/>
      <c r="G152" s="26"/>
      <c r="H152" s="26"/>
      <c r="I152" s="29"/>
      <c r="J152" s="28"/>
      <c r="L152" s="26"/>
    </row>
    <row r="153" spans="6:12" x14ac:dyDescent="0.15">
      <c r="F153" s="26"/>
      <c r="G153" s="26"/>
      <c r="H153" s="26"/>
      <c r="I153" s="29"/>
      <c r="J153" s="28"/>
      <c r="L153" s="26"/>
    </row>
    <row r="154" spans="6:12" x14ac:dyDescent="0.15">
      <c r="F154" s="26"/>
      <c r="G154" s="26"/>
      <c r="H154" s="26"/>
      <c r="I154" s="29"/>
      <c r="J154" s="28"/>
      <c r="L154" s="26"/>
    </row>
    <row r="155" spans="6:12" x14ac:dyDescent="0.15">
      <c r="F155" s="26"/>
      <c r="G155" s="26"/>
      <c r="H155" s="26"/>
      <c r="I155" s="29"/>
      <c r="J155" s="28"/>
      <c r="L155" s="26"/>
    </row>
    <row r="156" spans="6:12" x14ac:dyDescent="0.15">
      <c r="F156" s="26"/>
      <c r="G156" s="26"/>
      <c r="H156" s="26"/>
      <c r="I156" s="29"/>
      <c r="J156" s="28"/>
      <c r="L156" s="26"/>
    </row>
    <row r="157" spans="6:12" x14ac:dyDescent="0.15">
      <c r="F157" s="26"/>
      <c r="G157" s="26"/>
      <c r="H157" s="26"/>
      <c r="I157" s="29"/>
      <c r="J157" s="28"/>
      <c r="L157" s="26"/>
    </row>
    <row r="158" spans="6:12" x14ac:dyDescent="0.15">
      <c r="F158" s="26"/>
      <c r="G158" s="26"/>
      <c r="H158" s="26"/>
      <c r="I158" s="29"/>
      <c r="J158" s="28"/>
      <c r="L158" s="26"/>
    </row>
    <row r="159" spans="6:12" x14ac:dyDescent="0.15">
      <c r="F159" s="26"/>
      <c r="G159" s="26"/>
      <c r="H159" s="26"/>
      <c r="I159" s="29"/>
      <c r="J159" s="28"/>
      <c r="L159" s="26"/>
    </row>
    <row r="160" spans="6:12" x14ac:dyDescent="0.15">
      <c r="F160" s="26"/>
      <c r="G160" s="26"/>
      <c r="H160" s="26"/>
      <c r="I160" s="29"/>
      <c r="J160" s="28"/>
      <c r="L160" s="26"/>
    </row>
    <row r="161" spans="6:12" x14ac:dyDescent="0.15">
      <c r="F161" s="26"/>
      <c r="G161" s="26"/>
      <c r="H161" s="26"/>
      <c r="I161" s="29"/>
      <c r="J161" s="28"/>
      <c r="L161" s="26"/>
    </row>
    <row r="162" spans="6:12" x14ac:dyDescent="0.15">
      <c r="F162" s="26"/>
      <c r="G162" s="26"/>
      <c r="H162" s="26"/>
      <c r="I162" s="29"/>
      <c r="J162" s="28"/>
      <c r="L162" s="26"/>
    </row>
    <row r="163" spans="6:12" x14ac:dyDescent="0.15">
      <c r="F163" s="26"/>
      <c r="G163" s="26"/>
      <c r="H163" s="26"/>
      <c r="I163" s="29"/>
      <c r="J163" s="28"/>
      <c r="L163" s="26"/>
    </row>
    <row r="164" spans="6:12" x14ac:dyDescent="0.15">
      <c r="F164" s="26"/>
      <c r="G164" s="26"/>
      <c r="H164" s="26"/>
      <c r="I164" s="29"/>
      <c r="J164" s="28"/>
      <c r="L164" s="26"/>
    </row>
    <row r="165" spans="6:12" x14ac:dyDescent="0.15">
      <c r="F165" s="26"/>
      <c r="G165" s="26"/>
      <c r="H165" s="26"/>
      <c r="I165" s="29"/>
      <c r="J165" s="28"/>
      <c r="L165" s="26"/>
    </row>
    <row r="166" spans="6:12" x14ac:dyDescent="0.15">
      <c r="F166" s="26"/>
      <c r="G166" s="26"/>
      <c r="H166" s="26"/>
      <c r="I166" s="29"/>
      <c r="J166" s="28"/>
      <c r="L166" s="26"/>
    </row>
    <row r="167" spans="6:12" x14ac:dyDescent="0.15">
      <c r="F167" s="26"/>
      <c r="G167" s="26"/>
      <c r="H167" s="26"/>
      <c r="I167" s="29"/>
      <c r="J167" s="28"/>
      <c r="L167" s="26"/>
    </row>
    <row r="168" spans="6:12" x14ac:dyDescent="0.15">
      <c r="F168" s="26"/>
      <c r="G168" s="26"/>
      <c r="H168" s="26"/>
      <c r="I168" s="29"/>
      <c r="J168" s="28"/>
      <c r="L168" s="26"/>
    </row>
    <row r="169" spans="6:12" x14ac:dyDescent="0.15">
      <c r="F169" s="26"/>
      <c r="G169" s="26"/>
      <c r="H169" s="26"/>
      <c r="I169" s="29"/>
      <c r="J169" s="28"/>
      <c r="L169" s="26"/>
    </row>
    <row r="170" spans="6:12" x14ac:dyDescent="0.15">
      <c r="F170" s="26"/>
      <c r="G170" s="26"/>
      <c r="H170" s="26"/>
      <c r="I170" s="29"/>
      <c r="J170" s="28"/>
      <c r="L170" s="26"/>
    </row>
    <row r="171" spans="6:12" x14ac:dyDescent="0.15">
      <c r="F171" s="26"/>
      <c r="G171" s="26"/>
      <c r="H171" s="26"/>
      <c r="I171" s="29"/>
      <c r="J171" s="28"/>
      <c r="L171" s="26"/>
    </row>
    <row r="172" spans="6:12" x14ac:dyDescent="0.15">
      <c r="F172" s="26"/>
      <c r="G172" s="26"/>
      <c r="H172" s="26"/>
      <c r="I172" s="29"/>
      <c r="J172" s="28"/>
      <c r="L172" s="26"/>
    </row>
    <row r="173" spans="6:12" x14ac:dyDescent="0.15">
      <c r="F173" s="26"/>
      <c r="G173" s="26"/>
      <c r="H173" s="26"/>
      <c r="I173" s="29"/>
      <c r="J173" s="28"/>
      <c r="L173" s="26"/>
    </row>
    <row r="174" spans="6:12" x14ac:dyDescent="0.15">
      <c r="F174" s="26"/>
      <c r="G174" s="26"/>
      <c r="H174" s="26"/>
      <c r="I174" s="29"/>
      <c r="J174" s="28"/>
      <c r="L174" s="26"/>
    </row>
    <row r="175" spans="6:12" x14ac:dyDescent="0.15">
      <c r="F175" s="26"/>
      <c r="G175" s="26"/>
      <c r="H175" s="26"/>
      <c r="I175" s="29"/>
      <c r="J175" s="28"/>
      <c r="L175" s="26"/>
    </row>
    <row r="176" spans="6:12" x14ac:dyDescent="0.15">
      <c r="F176" s="26"/>
      <c r="G176" s="26"/>
      <c r="H176" s="26"/>
      <c r="I176" s="29"/>
      <c r="J176" s="28"/>
      <c r="L176" s="26"/>
    </row>
    <row r="177" spans="6:12" x14ac:dyDescent="0.15">
      <c r="F177" s="26"/>
      <c r="G177" s="26"/>
      <c r="H177" s="26"/>
      <c r="I177" s="29"/>
      <c r="J177" s="28"/>
      <c r="L177" s="26"/>
    </row>
    <row r="178" spans="6:12" x14ac:dyDescent="0.15">
      <c r="F178" s="26"/>
      <c r="G178" s="26"/>
      <c r="H178" s="26"/>
      <c r="I178" s="29"/>
      <c r="J178" s="28"/>
      <c r="L178" s="26"/>
    </row>
    <row r="179" spans="6:12" x14ac:dyDescent="0.15">
      <c r="J179" s="28"/>
    </row>
    <row r="180" spans="6:12" x14ac:dyDescent="0.15">
      <c r="J180" s="28"/>
    </row>
    <row r="181" spans="6:12" x14ac:dyDescent="0.15">
      <c r="J181" s="28"/>
    </row>
    <row r="182" spans="6:12" x14ac:dyDescent="0.15">
      <c r="J182" s="28"/>
    </row>
    <row r="183" spans="6:12" x14ac:dyDescent="0.15">
      <c r="J183" s="28"/>
    </row>
    <row r="184" spans="6:12" x14ac:dyDescent="0.15">
      <c r="J184" s="28"/>
    </row>
    <row r="185" spans="6:12" x14ac:dyDescent="0.15">
      <c r="J185" s="28"/>
    </row>
    <row r="186" spans="6:12" x14ac:dyDescent="0.15">
      <c r="J186" s="28"/>
    </row>
    <row r="187" spans="6:12" x14ac:dyDescent="0.15">
      <c r="J187" s="28"/>
    </row>
    <row r="188" spans="6:12" x14ac:dyDescent="0.15">
      <c r="J188" s="28"/>
    </row>
    <row r="189" spans="6:12" x14ac:dyDescent="0.15">
      <c r="J189" s="28"/>
    </row>
    <row r="190" spans="6:12" x14ac:dyDescent="0.15">
      <c r="J190" s="28"/>
    </row>
    <row r="191" spans="6:12" x14ac:dyDescent="0.15">
      <c r="J191" s="28"/>
    </row>
    <row r="192" spans="6:12" x14ac:dyDescent="0.15">
      <c r="J192" s="28"/>
    </row>
    <row r="193" spans="10:10" x14ac:dyDescent="0.15">
      <c r="J193" s="28"/>
    </row>
    <row r="194" spans="10:10" x14ac:dyDescent="0.15">
      <c r="J194" s="28"/>
    </row>
    <row r="195" spans="10:10" x14ac:dyDescent="0.15">
      <c r="J195" s="28"/>
    </row>
    <row r="196" spans="10:10" x14ac:dyDescent="0.15">
      <c r="J196" s="28"/>
    </row>
    <row r="197" spans="10:10" x14ac:dyDescent="0.15">
      <c r="J197" s="28"/>
    </row>
    <row r="198" spans="10:10" x14ac:dyDescent="0.15">
      <c r="J198" s="28"/>
    </row>
    <row r="199" spans="10:10" x14ac:dyDescent="0.15">
      <c r="J199" s="28"/>
    </row>
    <row r="200" spans="10:10" x14ac:dyDescent="0.15">
      <c r="J200" s="28"/>
    </row>
    <row r="201" spans="10:10" x14ac:dyDescent="0.15">
      <c r="J201" s="28"/>
    </row>
    <row r="202" spans="10:10" x14ac:dyDescent="0.15">
      <c r="J202" s="28"/>
    </row>
    <row r="203" spans="10:10" x14ac:dyDescent="0.15">
      <c r="J203" s="28"/>
    </row>
    <row r="204" spans="10:10" x14ac:dyDescent="0.15">
      <c r="J204" s="28"/>
    </row>
    <row r="205" spans="10:10" x14ac:dyDescent="0.15">
      <c r="J205" s="28"/>
    </row>
    <row r="206" spans="10:10" x14ac:dyDescent="0.15">
      <c r="J206" s="28"/>
    </row>
    <row r="207" spans="10:10" x14ac:dyDescent="0.15">
      <c r="J207" s="28"/>
    </row>
    <row r="208" spans="10:1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ctRTvI6FAHr+f0+rJMLuiskhXiRzWx4jiFKHXP9cZCiUY6eBLK8XaGKkLjweDRYyBlEejZfIHM52wUFEwT0Kdw==" saltValue="eRw6EYHxl463d9ZYZEKNBg==" spinCount="100000" sheet="1" objects="1" scenarios="1" formatCells="0"/>
  <mergeCells count="19">
    <mergeCell ref="C8:E8"/>
    <mergeCell ref="B4:F4"/>
    <mergeCell ref="C5:F5"/>
    <mergeCell ref="B6:C6"/>
    <mergeCell ref="D6:E6"/>
    <mergeCell ref="C7:F7"/>
    <mergeCell ref="B20:F20"/>
    <mergeCell ref="C9:E9"/>
    <mergeCell ref="C10:E10"/>
    <mergeCell ref="C11:E11"/>
    <mergeCell ref="C12:E12"/>
    <mergeCell ref="C13:E13"/>
    <mergeCell ref="B14:C14"/>
    <mergeCell ref="D14:F14"/>
    <mergeCell ref="B15:F15"/>
    <mergeCell ref="B16:F16"/>
    <mergeCell ref="B17:F17"/>
    <mergeCell ref="B18:F18"/>
    <mergeCell ref="B19:F19"/>
  </mergeCells>
  <phoneticPr fontId="2"/>
  <conditionalFormatting sqref="A4:F20">
    <cfRule type="expression" dxfId="3" priority="1" stopIfTrue="1">
      <formula>$U$5=FALSE</formula>
    </cfRule>
  </conditionalFormatting>
  <dataValidations count="2">
    <dataValidation type="textLength" imeMode="on" operator="lessThanOrEqual" allowBlank="1" showErrorMessage="1" errorTitle="もう一度入力してください！" error="文字数がオーバーしました。_x000a_（256文字までになるように短くしてください。）" sqref="B6:B7 C7 B20:F20 B16:F16 B18:F18" xr:uid="{3DFC224A-DAD4-41DC-814D-7BEBED3E7826}">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xr:uid="{6BAD367E-EAD8-4BC2-B7A9-B3FBB42E7331}">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Group Box 1">
              <controlPr defaultSize="0" autoFill="0" autoPict="0">
                <anchor moveWithCells="1" sizeWithCells="1">
                  <from>
                    <xdr:col>1</xdr:col>
                    <xdr:colOff>0</xdr:colOff>
                    <xdr:row>7</xdr:row>
                    <xdr:rowOff>0</xdr:rowOff>
                  </from>
                  <to>
                    <xdr:col>5</xdr:col>
                    <xdr:colOff>800100</xdr:colOff>
                    <xdr:row>8</xdr:row>
                    <xdr:rowOff>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sizeWithCells="1">
                  <from>
                    <xdr:col>5</xdr:col>
                    <xdr:colOff>19050</xdr:colOff>
                    <xdr:row>7</xdr:row>
                    <xdr:rowOff>200025</xdr:rowOff>
                  </from>
                  <to>
                    <xdr:col>5</xdr:col>
                    <xdr:colOff>609600</xdr:colOff>
                    <xdr:row>7</xdr:row>
                    <xdr:rowOff>419100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sizeWithCells="1">
                  <from>
                    <xdr:col>1</xdr:col>
                    <xdr:colOff>504825</xdr:colOff>
                    <xdr:row>7</xdr:row>
                    <xdr:rowOff>200025</xdr:rowOff>
                  </from>
                  <to>
                    <xdr:col>1</xdr:col>
                    <xdr:colOff>904875</xdr:colOff>
                    <xdr:row>7</xdr:row>
                    <xdr:rowOff>419100</xdr:rowOff>
                  </to>
                </anchor>
              </controlPr>
            </control>
          </mc:Choice>
        </mc:AlternateContent>
        <mc:AlternateContent xmlns:mc="http://schemas.openxmlformats.org/markup-compatibility/2006">
          <mc:Choice Requires="x14">
            <control shapeId="33796" r:id="rId7" name="Option Button 4">
              <controlPr defaultSize="0" autoFill="0" autoLine="0" autoPict="0">
                <anchor moveWithCells="1" sizeWithCells="1">
                  <from>
                    <xdr:col>1</xdr:col>
                    <xdr:colOff>57150</xdr:colOff>
                    <xdr:row>7</xdr:row>
                    <xdr:rowOff>200025</xdr:rowOff>
                  </from>
                  <to>
                    <xdr:col>1</xdr:col>
                    <xdr:colOff>466725</xdr:colOff>
                    <xdr:row>7</xdr:row>
                    <xdr:rowOff>419100</xdr:rowOff>
                  </to>
                </anchor>
              </controlPr>
            </control>
          </mc:Choice>
        </mc:AlternateContent>
        <mc:AlternateContent xmlns:mc="http://schemas.openxmlformats.org/markup-compatibility/2006">
          <mc:Choice Requires="x14">
            <control shapeId="33797" r:id="rId8" name="Group Box 5">
              <controlPr defaultSize="0" autoFill="0" autoPict="0">
                <anchor moveWithCells="1" sizeWithCells="1">
                  <from>
                    <xdr:col>1</xdr:col>
                    <xdr:colOff>0</xdr:colOff>
                    <xdr:row>8</xdr:row>
                    <xdr:rowOff>0</xdr:rowOff>
                  </from>
                  <to>
                    <xdr:col>5</xdr:col>
                    <xdr:colOff>800100</xdr:colOff>
                    <xdr:row>9</xdr:row>
                    <xdr:rowOff>0</xdr:rowOff>
                  </to>
                </anchor>
              </controlPr>
            </control>
          </mc:Choice>
        </mc:AlternateContent>
        <mc:AlternateContent xmlns:mc="http://schemas.openxmlformats.org/markup-compatibility/2006">
          <mc:Choice Requires="x14">
            <control shapeId="33798" r:id="rId9" name="Option Button 6">
              <controlPr defaultSize="0" autoFill="0" autoLine="0" autoPict="0">
                <anchor moveWithCells="1" sizeWithCells="1">
                  <from>
                    <xdr:col>5</xdr:col>
                    <xdr:colOff>19050</xdr:colOff>
                    <xdr:row>8</xdr:row>
                    <xdr:rowOff>200025</xdr:rowOff>
                  </from>
                  <to>
                    <xdr:col>5</xdr:col>
                    <xdr:colOff>609600</xdr:colOff>
                    <xdr:row>8</xdr:row>
                    <xdr:rowOff>419100</xdr:rowOff>
                  </to>
                </anchor>
              </controlPr>
            </control>
          </mc:Choice>
        </mc:AlternateContent>
        <mc:AlternateContent xmlns:mc="http://schemas.openxmlformats.org/markup-compatibility/2006">
          <mc:Choice Requires="x14">
            <control shapeId="33799" r:id="rId10" name="Option Button 7">
              <controlPr defaultSize="0" autoFill="0" autoLine="0" autoPict="0">
                <anchor moveWithCells="1" sizeWithCells="1">
                  <from>
                    <xdr:col>1</xdr:col>
                    <xdr:colOff>504825</xdr:colOff>
                    <xdr:row>8</xdr:row>
                    <xdr:rowOff>200025</xdr:rowOff>
                  </from>
                  <to>
                    <xdr:col>1</xdr:col>
                    <xdr:colOff>904875</xdr:colOff>
                    <xdr:row>8</xdr:row>
                    <xdr:rowOff>419100</xdr:rowOff>
                  </to>
                </anchor>
              </controlPr>
            </control>
          </mc:Choice>
        </mc:AlternateContent>
        <mc:AlternateContent xmlns:mc="http://schemas.openxmlformats.org/markup-compatibility/2006">
          <mc:Choice Requires="x14">
            <control shapeId="33800" r:id="rId11" name="Option Button 8">
              <controlPr defaultSize="0" autoFill="0" autoLine="0" autoPict="0">
                <anchor moveWithCells="1" sizeWithCells="1">
                  <from>
                    <xdr:col>1</xdr:col>
                    <xdr:colOff>57150</xdr:colOff>
                    <xdr:row>8</xdr:row>
                    <xdr:rowOff>200025</xdr:rowOff>
                  </from>
                  <to>
                    <xdr:col>1</xdr:col>
                    <xdr:colOff>466725</xdr:colOff>
                    <xdr:row>8</xdr:row>
                    <xdr:rowOff>419100</xdr:rowOff>
                  </to>
                </anchor>
              </controlPr>
            </control>
          </mc:Choice>
        </mc:AlternateContent>
        <mc:AlternateContent xmlns:mc="http://schemas.openxmlformats.org/markup-compatibility/2006">
          <mc:Choice Requires="x14">
            <control shapeId="33801" r:id="rId12" name="Group Box 9">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33802" r:id="rId13" name="Option Button 10">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33803" r:id="rId14" name="Option Button 11">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33804" r:id="rId15" name="Option Button 12">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33805" r:id="rId16" name="Group Box 13">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33806" r:id="rId17" name="Option Button 14">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33807" r:id="rId18" name="Option Button 15">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33808" r:id="rId19" name="Option Button 16">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33809" r:id="rId20" name="Group Box 17">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33810" r:id="rId21" name="Option Button 18">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33811" r:id="rId22" name="Option Button 19">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33812" r:id="rId23" name="Option Button 20">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33813" r:id="rId24" name="Group Box 21">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33814" r:id="rId25" name="Option Button 22">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33815" r:id="rId26" name="Option Button 23">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33816" r:id="rId27" name="Option Button 24">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AA23B-0535-4321-9810-A925541E2EBE}">
  <dimension ref="A1:U221"/>
  <sheetViews>
    <sheetView zoomScale="85"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1" ht="14.25" x14ac:dyDescent="0.15">
      <c r="A1" s="5" t="str">
        <f>"〔サービス分析：" &amp;  報告書!C28 &amp; "〕"</f>
        <v>〔サービス分析：就労移行支援〕</v>
      </c>
      <c r="B1" s="4"/>
      <c r="C1" s="4"/>
      <c r="D1" s="4"/>
      <c r="E1" s="3"/>
      <c r="F1" s="147" t="s">
        <v>159</v>
      </c>
      <c r="H1" s="23"/>
      <c r="S1" s="21" t="s">
        <v>5</v>
      </c>
    </row>
    <row r="2" spans="1:21" ht="14.25" customHeight="1" x14ac:dyDescent="0.15">
      <c r="A2" s="1"/>
      <c r="B2" s="4"/>
      <c r="C2" s="4"/>
      <c r="F2" s="6" t="str">
        <f>"《事業所名： " &amp; 報告書!B31 &amp; "》"</f>
        <v>《事業所名： 》</v>
      </c>
      <c r="H2" s="25"/>
      <c r="S2" s="21" t="b">
        <v>0</v>
      </c>
    </row>
    <row r="3" spans="1:21" ht="15" customHeight="1" thickBot="1" x14ac:dyDescent="0.2">
      <c r="A3" s="114" t="s">
        <v>66</v>
      </c>
      <c r="B3" s="78" t="s">
        <v>86</v>
      </c>
      <c r="C3" s="80"/>
      <c r="D3" s="80"/>
      <c r="E3" s="82"/>
      <c r="H3" s="79"/>
      <c r="I3" s="60"/>
      <c r="J3" s="7"/>
      <c r="K3" s="7"/>
      <c r="L3" s="79"/>
      <c r="M3" s="79"/>
      <c r="N3" s="79"/>
      <c r="O3" s="79"/>
      <c r="P3" s="79"/>
      <c r="Q3" s="79"/>
      <c r="R3" s="79"/>
      <c r="S3" s="79" t="b">
        <v>1</v>
      </c>
      <c r="T3" s="79" t="s">
        <v>75</v>
      </c>
    </row>
    <row r="4" spans="1:21" s="11" customFormat="1" ht="17.25" customHeight="1" thickBot="1" x14ac:dyDescent="0.2">
      <c r="A4" s="136"/>
      <c r="B4" s="302"/>
      <c r="C4" s="303"/>
      <c r="D4" s="303"/>
      <c r="E4" s="303"/>
      <c r="F4" s="304"/>
      <c r="G4" s="91"/>
      <c r="H4" s="92"/>
      <c r="I4" s="93"/>
      <c r="J4" s="7" t="s">
        <v>71</v>
      </c>
      <c r="K4" s="92"/>
      <c r="L4" s="92"/>
      <c r="M4" s="94"/>
      <c r="N4" s="94"/>
      <c r="O4" s="94"/>
      <c r="P4" s="94"/>
      <c r="Q4" s="94"/>
      <c r="R4" s="94"/>
      <c r="S4" s="79" t="b">
        <v>1</v>
      </c>
      <c r="T4" s="94"/>
    </row>
    <row r="5" spans="1:21" x14ac:dyDescent="0.15">
      <c r="A5" s="96">
        <v>10</v>
      </c>
      <c r="B5" s="97" t="s">
        <v>429</v>
      </c>
      <c r="C5" s="330" t="str">
        <f>IF(U5=FALSE,"この評価項目は入力できません",IF((MIN(I8:I13)=0),"標準項目の「あり」「なし」を選択してください",""))</f>
        <v>この評価項目は入力できません</v>
      </c>
      <c r="D5" s="330"/>
      <c r="E5" s="330"/>
      <c r="F5" s="331"/>
      <c r="H5" s="79"/>
      <c r="I5" s="60"/>
      <c r="J5" s="7" t="s">
        <v>73</v>
      </c>
      <c r="K5" s="7"/>
      <c r="L5" s="79"/>
      <c r="M5" s="79"/>
      <c r="N5" s="79"/>
      <c r="O5" s="79"/>
      <c r="P5" s="79"/>
      <c r="Q5" s="79"/>
      <c r="R5" s="79"/>
      <c r="S5" s="79" t="b">
        <v>1</v>
      </c>
      <c r="T5" s="79"/>
      <c r="U5" s="21" t="b">
        <f>報告書!S28</f>
        <v>0</v>
      </c>
    </row>
    <row r="6" spans="1:21" s="101" customFormat="1" ht="37.5" customHeight="1" x14ac:dyDescent="0.15">
      <c r="A6" s="98" t="s">
        <v>64</v>
      </c>
      <c r="B6" s="278" t="s">
        <v>428</v>
      </c>
      <c r="C6" s="279"/>
      <c r="D6" s="332" t="str">
        <f xml:space="preserve"> "評点（" &amp; REPT("○",COUNT(P8:P13)) &amp; REPT("●",COUNT(Q8:Q13)) &amp; "）"</f>
        <v>評点（）</v>
      </c>
      <c r="E6" s="332"/>
      <c r="F6" s="118" t="str">
        <f>IF(COUNT(R8:R13)&gt;0,"・非該当" &amp; COUNT(R8:R13),"")</f>
        <v/>
      </c>
      <c r="G6" s="84"/>
      <c r="H6" s="99"/>
      <c r="I6" s="100" t="str">
        <f>IF(MIN(I8:I13)=0,"",IF(COUNT(P8:Q13)=0,"-",IF(COUNT(P8:Q13)=COUNT(P8:P13),"A",IF(COUNT(P8:P13)=0,"C","B"))))</f>
        <v/>
      </c>
      <c r="J6" s="7" t="s">
        <v>58</v>
      </c>
      <c r="K6" s="100">
        <v>10</v>
      </c>
      <c r="L6" s="99">
        <v>17422</v>
      </c>
      <c r="M6" s="99"/>
      <c r="N6" s="99"/>
      <c r="O6" s="99"/>
      <c r="P6" s="99"/>
      <c r="Q6" s="99"/>
      <c r="R6" s="99"/>
      <c r="S6" s="79" t="b">
        <v>0</v>
      </c>
      <c r="T6" s="99"/>
    </row>
    <row r="7" spans="1:21" x14ac:dyDescent="0.15">
      <c r="A7" s="96"/>
      <c r="B7" s="117" t="s">
        <v>59</v>
      </c>
      <c r="C7" s="321" t="s">
        <v>60</v>
      </c>
      <c r="D7" s="322"/>
      <c r="E7" s="322"/>
      <c r="F7" s="323"/>
      <c r="H7" s="79"/>
      <c r="I7" s="60"/>
      <c r="J7" s="7" t="s">
        <v>61</v>
      </c>
      <c r="K7" s="7"/>
      <c r="L7" s="79"/>
      <c r="M7" s="79"/>
      <c r="N7" s="79"/>
      <c r="O7" s="79"/>
      <c r="P7" s="79"/>
      <c r="Q7" s="79"/>
      <c r="R7" s="79"/>
      <c r="S7" s="79" t="b">
        <v>0</v>
      </c>
      <c r="T7" s="79"/>
    </row>
    <row r="8" spans="1:21" ht="37.5" customHeight="1" x14ac:dyDescent="0.15">
      <c r="A8" s="96"/>
      <c r="B8" s="102"/>
      <c r="C8" s="299" t="s">
        <v>430</v>
      </c>
      <c r="D8" s="300"/>
      <c r="E8" s="324"/>
      <c r="F8" s="103"/>
      <c r="G8" s="84"/>
      <c r="H8" s="79"/>
      <c r="I8" s="60">
        <v>0</v>
      </c>
      <c r="J8" s="7" t="s">
        <v>62</v>
      </c>
      <c r="K8" s="7">
        <v>1</v>
      </c>
      <c r="L8" s="79">
        <v>60001</v>
      </c>
      <c r="M8" s="79"/>
      <c r="N8" s="79"/>
      <c r="O8" s="79"/>
      <c r="P8" s="79" t="str">
        <f t="shared" ref="P8:P13" si="0">IF(I8=3,1,"")</f>
        <v/>
      </c>
      <c r="Q8" s="79" t="str">
        <f t="shared" ref="Q8:Q13" si="1">IF(I8=2,1,"")</f>
        <v/>
      </c>
      <c r="R8" s="79" t="str">
        <f t="shared" ref="R8:R13" si="2">IF(I8=1,1,"")</f>
        <v/>
      </c>
      <c r="S8" s="79" t="b">
        <v>0</v>
      </c>
      <c r="T8" s="79"/>
    </row>
    <row r="9" spans="1:21" ht="37.5" customHeight="1" x14ac:dyDescent="0.15">
      <c r="A9" s="96"/>
      <c r="B9" s="102"/>
      <c r="C9" s="299" t="s">
        <v>431</v>
      </c>
      <c r="D9" s="300"/>
      <c r="E9" s="324"/>
      <c r="F9" s="103"/>
      <c r="G9" s="84"/>
      <c r="H9" s="79"/>
      <c r="I9" s="60">
        <v>0</v>
      </c>
      <c r="J9" s="7" t="s">
        <v>62</v>
      </c>
      <c r="K9" s="7">
        <v>2</v>
      </c>
      <c r="L9" s="79">
        <v>60002</v>
      </c>
      <c r="M9" s="79"/>
      <c r="N9" s="79"/>
      <c r="O9" s="79"/>
      <c r="P9" s="79" t="str">
        <f t="shared" si="0"/>
        <v/>
      </c>
      <c r="Q9" s="79" t="str">
        <f t="shared" si="1"/>
        <v/>
      </c>
      <c r="R9" s="79" t="str">
        <f t="shared" si="2"/>
        <v/>
      </c>
      <c r="S9" s="79" t="b">
        <v>0</v>
      </c>
      <c r="T9" s="79"/>
    </row>
    <row r="10" spans="1:21" ht="37.5" customHeight="1" x14ac:dyDescent="0.15">
      <c r="A10" s="96"/>
      <c r="B10" s="102"/>
      <c r="C10" s="299" t="s">
        <v>432</v>
      </c>
      <c r="D10" s="300"/>
      <c r="E10" s="324"/>
      <c r="F10" s="103"/>
      <c r="G10" s="84"/>
      <c r="H10" s="79"/>
      <c r="I10" s="60">
        <v>0</v>
      </c>
      <c r="J10" s="7" t="s">
        <v>62</v>
      </c>
      <c r="K10" s="7">
        <v>3</v>
      </c>
      <c r="L10" s="79">
        <v>60003</v>
      </c>
      <c r="M10" s="79"/>
      <c r="N10" s="79"/>
      <c r="O10" s="79"/>
      <c r="P10" s="79" t="str">
        <f t="shared" si="0"/>
        <v/>
      </c>
      <c r="Q10" s="79" t="str">
        <f t="shared" si="1"/>
        <v/>
      </c>
      <c r="R10" s="79" t="str">
        <f t="shared" si="2"/>
        <v/>
      </c>
      <c r="S10" s="79" t="b">
        <v>0</v>
      </c>
      <c r="T10" s="79"/>
    </row>
    <row r="11" spans="1:21" ht="37.5" customHeight="1" x14ac:dyDescent="0.15">
      <c r="A11" s="96"/>
      <c r="B11" s="102"/>
      <c r="C11" s="299" t="s">
        <v>433</v>
      </c>
      <c r="D11" s="300"/>
      <c r="E11" s="324"/>
      <c r="F11" s="103"/>
      <c r="G11" s="84"/>
      <c r="H11" s="79"/>
      <c r="I11" s="60">
        <v>0</v>
      </c>
      <c r="J11" s="7" t="s">
        <v>62</v>
      </c>
      <c r="K11" s="7">
        <v>4</v>
      </c>
      <c r="L11" s="79">
        <v>60004</v>
      </c>
      <c r="M11" s="79"/>
      <c r="N11" s="79"/>
      <c r="O11" s="79"/>
      <c r="P11" s="79" t="str">
        <f t="shared" si="0"/>
        <v/>
      </c>
      <c r="Q11" s="79" t="str">
        <f t="shared" si="1"/>
        <v/>
      </c>
      <c r="R11" s="79" t="str">
        <f t="shared" si="2"/>
        <v/>
      </c>
      <c r="S11" s="79" t="b">
        <v>0</v>
      </c>
      <c r="T11" s="79"/>
    </row>
    <row r="12" spans="1:21" ht="37.5" customHeight="1" x14ac:dyDescent="0.15">
      <c r="A12" s="96"/>
      <c r="B12" s="102"/>
      <c r="C12" s="299" t="s">
        <v>434</v>
      </c>
      <c r="D12" s="300"/>
      <c r="E12" s="324"/>
      <c r="F12" s="103"/>
      <c r="G12" s="84"/>
      <c r="H12" s="79"/>
      <c r="I12" s="60">
        <v>0</v>
      </c>
      <c r="J12" s="7" t="s">
        <v>62</v>
      </c>
      <c r="K12" s="7">
        <v>5</v>
      </c>
      <c r="L12" s="79">
        <v>60005</v>
      </c>
      <c r="M12" s="79"/>
      <c r="N12" s="79"/>
      <c r="O12" s="79"/>
      <c r="P12" s="79" t="str">
        <f t="shared" si="0"/>
        <v/>
      </c>
      <c r="Q12" s="79" t="str">
        <f t="shared" si="1"/>
        <v/>
      </c>
      <c r="R12" s="79" t="str">
        <f t="shared" si="2"/>
        <v/>
      </c>
      <c r="S12" s="79" t="b">
        <v>0</v>
      </c>
      <c r="T12" s="79"/>
    </row>
    <row r="13" spans="1:21" ht="37.5" customHeight="1" thickBot="1" x14ac:dyDescent="0.2">
      <c r="A13" s="96"/>
      <c r="B13" s="102"/>
      <c r="C13" s="299" t="s">
        <v>435</v>
      </c>
      <c r="D13" s="300"/>
      <c r="E13" s="324"/>
      <c r="F13" s="103"/>
      <c r="G13" s="84"/>
      <c r="H13" s="79"/>
      <c r="I13" s="60">
        <v>0</v>
      </c>
      <c r="J13" s="7" t="s">
        <v>62</v>
      </c>
      <c r="K13" s="7">
        <v>6</v>
      </c>
      <c r="L13" s="79">
        <v>60006</v>
      </c>
      <c r="M13" s="79"/>
      <c r="N13" s="79"/>
      <c r="O13" s="79"/>
      <c r="P13" s="79" t="str">
        <f t="shared" si="0"/>
        <v/>
      </c>
      <c r="Q13" s="79" t="str">
        <f t="shared" si="1"/>
        <v/>
      </c>
      <c r="R13" s="79" t="str">
        <f t="shared" si="2"/>
        <v/>
      </c>
      <c r="S13" s="79" t="b">
        <v>0</v>
      </c>
      <c r="T13" s="79"/>
    </row>
    <row r="14" spans="1:21" ht="20.25" customHeight="1" x14ac:dyDescent="0.15">
      <c r="A14" s="104"/>
      <c r="B14" s="325" t="s">
        <v>436</v>
      </c>
      <c r="C14" s="326"/>
      <c r="D14" s="327" t="str">
        <f>IF(U5=FALSE,"この評価項目は入力できません",IF(AND(LEN(SBcaseB1_10)&lt;&gt;0,COUNT(R7:R13)=6),SBcheckBB_10,(IF(LEN(SBcheckBA_10)&lt;&gt;0,SBcheckBA_10, SBcheckBB_10))))</f>
        <v>この評価項目は入力できません</v>
      </c>
      <c r="E14" s="327"/>
      <c r="F14" s="328"/>
      <c r="H14" s="79"/>
      <c r="I14" s="60"/>
      <c r="J14" s="7" t="s">
        <v>63</v>
      </c>
      <c r="K14" s="7"/>
      <c r="L14" s="79"/>
      <c r="M14" s="79"/>
      <c r="N14" s="79"/>
      <c r="O14" s="79"/>
      <c r="P14" s="79"/>
      <c r="Q14" s="79"/>
      <c r="R14" s="79"/>
      <c r="S14" s="79" t="b">
        <v>1</v>
      </c>
      <c r="T14" s="79"/>
    </row>
    <row r="15" spans="1:21" s="108" customFormat="1" ht="21" customHeight="1" x14ac:dyDescent="0.15">
      <c r="A15" s="115"/>
      <c r="B15" s="308"/>
      <c r="C15" s="309"/>
      <c r="D15" s="309"/>
      <c r="E15" s="309"/>
      <c r="F15" s="310"/>
      <c r="G15" s="2" t="str">
        <f>IF(LEN(B15)=0,"",IF(40-LEN(B15)&gt;0,"残り" &amp; 40-LEN(B15) &amp; "文字",IF(40-LEN(B15)=0,"","文字数がオーバーしています")))</f>
        <v/>
      </c>
      <c r="H15" s="105"/>
      <c r="I15" s="106"/>
      <c r="J15" s="7" t="s">
        <v>89</v>
      </c>
      <c r="K15" s="105"/>
      <c r="L15" s="105"/>
      <c r="M15" s="107"/>
      <c r="N15" s="107"/>
      <c r="O15" s="107"/>
      <c r="P15" s="107"/>
      <c r="Q15" s="107"/>
      <c r="R15" s="107"/>
      <c r="S15" s="79" t="b">
        <v>0</v>
      </c>
      <c r="T15" s="107"/>
    </row>
    <row r="16" spans="1:21" s="108" customFormat="1" ht="65.099999999999994" customHeight="1" x14ac:dyDescent="0.15">
      <c r="A16" s="116"/>
      <c r="B16" s="311"/>
      <c r="C16" s="312"/>
      <c r="D16" s="312"/>
      <c r="E16" s="312"/>
      <c r="F16" s="313"/>
      <c r="G16" s="2" t="str">
        <f>IF(LEN(B16)=0,"",IF(256-LEN(B16)&gt;0,"残り" &amp; 256-LEN(B16) &amp; "文字",IF(256-LEN(B16)=0,"","文字数がオーバーしています")))</f>
        <v/>
      </c>
      <c r="H16" s="105"/>
      <c r="I16" s="106"/>
      <c r="J16" s="7" t="s">
        <v>92</v>
      </c>
      <c r="K16" s="105"/>
      <c r="L16" s="105"/>
      <c r="M16" s="107"/>
      <c r="N16" s="107"/>
      <c r="O16" s="107"/>
      <c r="P16" s="107"/>
      <c r="Q16" s="107"/>
      <c r="R16" s="107"/>
      <c r="S16" s="79" t="b">
        <v>0</v>
      </c>
      <c r="T16" s="107"/>
    </row>
    <row r="17" spans="1:20" s="108" customFormat="1" ht="21" customHeight="1" x14ac:dyDescent="0.15">
      <c r="A17" s="116"/>
      <c r="B17" s="314"/>
      <c r="C17" s="315"/>
      <c r="D17" s="315"/>
      <c r="E17" s="315"/>
      <c r="F17" s="316"/>
      <c r="G17" s="2" t="str">
        <f>IF(LEN(B17)=0,"",IF(40-LEN(B17)&gt;0,"残り" &amp; 40-LEN(B17) &amp; "文字",IF(40-LEN(B17)=0,"","文字数がオーバーしています")))</f>
        <v/>
      </c>
      <c r="H17" s="105"/>
      <c r="I17" s="106"/>
      <c r="J17" s="7" t="s">
        <v>90</v>
      </c>
      <c r="K17" s="105"/>
      <c r="L17" s="105"/>
      <c r="M17" s="107"/>
      <c r="N17" s="107"/>
      <c r="O17" s="107"/>
      <c r="P17" s="107"/>
      <c r="Q17" s="107"/>
      <c r="R17" s="107"/>
      <c r="S17" s="79" t="b">
        <v>0</v>
      </c>
      <c r="T17" s="107"/>
    </row>
    <row r="18" spans="1:20" s="108" customFormat="1" ht="65.099999999999994" customHeight="1" x14ac:dyDescent="0.15">
      <c r="A18" s="116"/>
      <c r="B18" s="317"/>
      <c r="C18" s="317"/>
      <c r="D18" s="317"/>
      <c r="E18" s="317"/>
      <c r="F18" s="318"/>
      <c r="G18" s="2" t="str">
        <f>IF(LEN(B18)=0,"",IF(256-LEN(B18)&gt;0,"残り" &amp; 256-LEN(B18) &amp; "文字",IF(256-LEN(B18)=0,"","文字数がオーバーしています")))</f>
        <v/>
      </c>
      <c r="H18" s="105"/>
      <c r="I18" s="106"/>
      <c r="J18" s="7" t="s">
        <v>93</v>
      </c>
      <c r="K18" s="105"/>
      <c r="L18" s="105"/>
      <c r="M18" s="107"/>
      <c r="N18" s="107"/>
      <c r="O18" s="107"/>
      <c r="P18" s="107"/>
      <c r="Q18" s="107"/>
      <c r="R18" s="107"/>
      <c r="S18" s="79" t="b">
        <v>0</v>
      </c>
      <c r="T18" s="107"/>
    </row>
    <row r="19" spans="1:20" s="108" customFormat="1" ht="21" customHeight="1" x14ac:dyDescent="0.15">
      <c r="A19" s="116"/>
      <c r="B19" s="314"/>
      <c r="C19" s="315"/>
      <c r="D19" s="315"/>
      <c r="E19" s="315"/>
      <c r="F19" s="316"/>
      <c r="G19" s="2" t="str">
        <f>IF(LEN(B19)=0,"",IF(40-LEN(B19)&gt;0,"残り" &amp; 40-LEN(B19) &amp; "文字",IF(40-LEN(B19)=0,"","文字数がオーバーしています")))</f>
        <v/>
      </c>
      <c r="H19" s="105"/>
      <c r="I19" s="106"/>
      <c r="J19" s="7" t="s">
        <v>91</v>
      </c>
      <c r="K19" s="105"/>
      <c r="L19" s="105"/>
      <c r="M19" s="107"/>
      <c r="N19" s="107"/>
      <c r="O19" s="107"/>
      <c r="P19" s="107"/>
      <c r="Q19" s="107"/>
      <c r="R19" s="107"/>
      <c r="S19" s="79" t="b">
        <v>0</v>
      </c>
      <c r="T19" s="107"/>
    </row>
    <row r="20" spans="1:20" s="108" customFormat="1" ht="65.099999999999994" customHeight="1" thickBot="1" x14ac:dyDescent="0.2">
      <c r="A20" s="109"/>
      <c r="B20" s="319"/>
      <c r="C20" s="319"/>
      <c r="D20" s="319"/>
      <c r="E20" s="319"/>
      <c r="F20" s="320"/>
      <c r="G20" s="2" t="str">
        <f>IF(LEN(B20)=0,"",IF(256-LEN(B20)&gt;0,"残り" &amp; 256-LEN(B20) &amp; "文字",IF(256-LEN(B20)=0,"","文字数がオーバーしています")))</f>
        <v/>
      </c>
      <c r="H20" s="105"/>
      <c r="I20" s="106"/>
      <c r="J20" s="7" t="s">
        <v>94</v>
      </c>
      <c r="K20" s="105"/>
      <c r="L20" s="105"/>
      <c r="M20" s="107"/>
      <c r="N20" s="107"/>
      <c r="O20" s="107"/>
      <c r="P20" s="107"/>
      <c r="Q20" s="107"/>
      <c r="R20" s="107"/>
      <c r="S20" s="79" t="b">
        <v>0</v>
      </c>
      <c r="T20" s="107"/>
    </row>
    <row r="21" spans="1:20" ht="14.25" thickTop="1" x14ac:dyDescent="0.15">
      <c r="F21" s="26"/>
      <c r="G21" s="26"/>
      <c r="H21" s="26"/>
      <c r="I21" s="29"/>
      <c r="J21" s="28"/>
      <c r="L21" s="26"/>
    </row>
    <row r="22" spans="1:20" x14ac:dyDescent="0.15">
      <c r="F22" s="26"/>
      <c r="G22" s="26"/>
      <c r="H22" s="26"/>
      <c r="I22" s="29"/>
      <c r="J22" s="28"/>
      <c r="L22" s="26"/>
    </row>
    <row r="23" spans="1:20" x14ac:dyDescent="0.15">
      <c r="F23" s="26"/>
      <c r="G23" s="26"/>
      <c r="H23" s="26"/>
      <c r="I23" s="29"/>
      <c r="J23" s="28"/>
      <c r="L23" s="26"/>
    </row>
    <row r="24" spans="1:20" x14ac:dyDescent="0.15">
      <c r="F24" s="26"/>
      <c r="G24" s="26"/>
      <c r="H24" s="26"/>
      <c r="I24" s="29"/>
      <c r="J24" s="28"/>
      <c r="L24" s="26"/>
    </row>
    <row r="25" spans="1:20" x14ac:dyDescent="0.15">
      <c r="F25" s="26"/>
      <c r="G25" s="26"/>
      <c r="H25" s="26"/>
      <c r="I25" s="29"/>
      <c r="J25" s="28"/>
      <c r="L25" s="26"/>
    </row>
    <row r="26" spans="1:20" x14ac:dyDescent="0.15">
      <c r="F26" s="26"/>
      <c r="G26" s="26"/>
      <c r="H26" s="26"/>
      <c r="I26" s="29"/>
      <c r="J26" s="28"/>
      <c r="L26" s="26"/>
    </row>
    <row r="27" spans="1:20" x14ac:dyDescent="0.15">
      <c r="F27" s="26"/>
      <c r="G27" s="26"/>
      <c r="H27" s="26"/>
      <c r="I27" s="29"/>
      <c r="J27" s="28"/>
      <c r="L27" s="26"/>
    </row>
    <row r="28" spans="1:20" x14ac:dyDescent="0.15">
      <c r="F28" s="26"/>
      <c r="G28" s="26"/>
      <c r="H28" s="26"/>
      <c r="I28" s="29"/>
      <c r="J28" s="28"/>
      <c r="L28" s="26"/>
    </row>
    <row r="29" spans="1:20" x14ac:dyDescent="0.15">
      <c r="F29" s="26"/>
      <c r="G29" s="26"/>
      <c r="H29" s="26"/>
      <c r="I29" s="29"/>
      <c r="J29" s="28"/>
      <c r="L29" s="26"/>
    </row>
    <row r="30" spans="1:20" x14ac:dyDescent="0.15">
      <c r="F30" s="26"/>
      <c r="G30" s="26"/>
      <c r="H30" s="26"/>
      <c r="I30" s="29"/>
      <c r="J30" s="28"/>
      <c r="L30" s="26"/>
    </row>
    <row r="31" spans="1:20" x14ac:dyDescent="0.15">
      <c r="F31" s="26"/>
      <c r="G31" s="26"/>
      <c r="H31" s="26"/>
      <c r="I31" s="29"/>
      <c r="J31" s="28"/>
      <c r="L31" s="26"/>
    </row>
    <row r="32" spans="1:20" x14ac:dyDescent="0.15">
      <c r="F32" s="26"/>
      <c r="G32" s="26"/>
      <c r="H32" s="26"/>
      <c r="I32" s="29"/>
      <c r="J32" s="28"/>
      <c r="L32" s="26"/>
    </row>
    <row r="33" spans="6:12" x14ac:dyDescent="0.15">
      <c r="F33" s="26"/>
      <c r="G33" s="26"/>
      <c r="H33" s="26"/>
      <c r="I33" s="29"/>
      <c r="J33" s="28"/>
      <c r="L33" s="26"/>
    </row>
    <row r="34" spans="6:12" x14ac:dyDescent="0.15">
      <c r="F34" s="26"/>
      <c r="G34" s="26"/>
      <c r="H34" s="26"/>
      <c r="I34" s="29"/>
      <c r="J34" s="28"/>
      <c r="L34" s="26"/>
    </row>
    <row r="35" spans="6:12" x14ac:dyDescent="0.15">
      <c r="F35" s="26"/>
      <c r="G35" s="26"/>
      <c r="H35" s="26"/>
      <c r="I35" s="29"/>
      <c r="J35" s="28"/>
      <c r="L35" s="26"/>
    </row>
    <row r="36" spans="6:12" x14ac:dyDescent="0.15">
      <c r="F36" s="26"/>
      <c r="G36" s="26"/>
      <c r="H36" s="26"/>
      <c r="I36" s="29"/>
      <c r="J36" s="28"/>
      <c r="L36" s="26"/>
    </row>
    <row r="37" spans="6:12" x14ac:dyDescent="0.15">
      <c r="F37" s="26"/>
      <c r="G37" s="26"/>
      <c r="H37" s="26"/>
      <c r="I37" s="29"/>
      <c r="J37" s="28"/>
      <c r="L37" s="26"/>
    </row>
    <row r="38" spans="6:12" x14ac:dyDescent="0.15">
      <c r="F38" s="26"/>
      <c r="G38" s="26"/>
      <c r="H38" s="26"/>
      <c r="I38" s="29"/>
      <c r="J38" s="28"/>
      <c r="L38" s="26"/>
    </row>
    <row r="39" spans="6:12" x14ac:dyDescent="0.15">
      <c r="F39" s="26"/>
      <c r="G39" s="26"/>
      <c r="H39" s="26"/>
      <c r="I39" s="29"/>
      <c r="J39" s="28"/>
      <c r="L39" s="26"/>
    </row>
    <row r="40" spans="6:12" x14ac:dyDescent="0.15">
      <c r="F40" s="26"/>
      <c r="G40" s="26"/>
      <c r="H40" s="26"/>
      <c r="I40" s="29"/>
      <c r="J40" s="28"/>
      <c r="L40" s="26"/>
    </row>
    <row r="41" spans="6:12" x14ac:dyDescent="0.15">
      <c r="F41" s="26"/>
      <c r="G41" s="26"/>
      <c r="H41" s="26"/>
      <c r="I41" s="29"/>
      <c r="J41" s="28"/>
      <c r="L41" s="26"/>
    </row>
    <row r="42" spans="6:12" x14ac:dyDescent="0.15">
      <c r="F42" s="26"/>
      <c r="G42" s="26"/>
      <c r="H42" s="26"/>
      <c r="I42" s="29"/>
      <c r="J42" s="28"/>
      <c r="L42" s="26"/>
    </row>
    <row r="43" spans="6:12" x14ac:dyDescent="0.15">
      <c r="F43" s="26"/>
      <c r="G43" s="26"/>
      <c r="H43" s="26"/>
      <c r="I43" s="29"/>
      <c r="J43" s="28"/>
      <c r="L43" s="26"/>
    </row>
    <row r="44" spans="6:12" x14ac:dyDescent="0.15">
      <c r="F44" s="26"/>
      <c r="G44" s="26"/>
      <c r="H44" s="26"/>
      <c r="I44" s="29"/>
      <c r="J44" s="28"/>
      <c r="L44" s="26"/>
    </row>
    <row r="45" spans="6:12" x14ac:dyDescent="0.15">
      <c r="F45" s="26"/>
      <c r="G45" s="26"/>
      <c r="H45" s="26"/>
      <c r="I45" s="29"/>
      <c r="J45" s="28"/>
      <c r="L45" s="26"/>
    </row>
    <row r="46" spans="6:12" x14ac:dyDescent="0.15">
      <c r="F46" s="26"/>
      <c r="G46" s="26"/>
      <c r="H46" s="26"/>
      <c r="I46" s="29"/>
      <c r="J46" s="28"/>
      <c r="L46" s="26"/>
    </row>
    <row r="47" spans="6:12" x14ac:dyDescent="0.15">
      <c r="F47" s="26"/>
      <c r="G47" s="26"/>
      <c r="H47" s="26"/>
      <c r="I47" s="29"/>
      <c r="J47" s="28"/>
      <c r="L47" s="26"/>
    </row>
    <row r="48" spans="6:12" x14ac:dyDescent="0.15">
      <c r="F48" s="26"/>
      <c r="G48" s="26"/>
      <c r="H48" s="26"/>
      <c r="I48" s="29"/>
      <c r="J48" s="28"/>
      <c r="L48" s="26"/>
    </row>
    <row r="49" spans="6:12" x14ac:dyDescent="0.15">
      <c r="F49" s="26"/>
      <c r="G49" s="26"/>
      <c r="H49" s="26"/>
      <c r="I49" s="29"/>
      <c r="J49" s="28"/>
      <c r="L49" s="26"/>
    </row>
    <row r="50" spans="6:12" x14ac:dyDescent="0.15">
      <c r="F50" s="26"/>
      <c r="G50" s="26"/>
      <c r="H50" s="26"/>
      <c r="I50" s="29"/>
      <c r="J50" s="28"/>
      <c r="L50" s="26"/>
    </row>
    <row r="51" spans="6:12" x14ac:dyDescent="0.15">
      <c r="F51" s="26"/>
      <c r="G51" s="26"/>
      <c r="H51" s="26"/>
      <c r="I51" s="29"/>
      <c r="J51" s="28"/>
      <c r="L51" s="26"/>
    </row>
    <row r="52" spans="6:12" x14ac:dyDescent="0.15">
      <c r="F52" s="26"/>
      <c r="G52" s="26"/>
      <c r="H52" s="26"/>
      <c r="I52" s="29"/>
      <c r="J52" s="28"/>
      <c r="L52" s="26"/>
    </row>
    <row r="53" spans="6:12" x14ac:dyDescent="0.15">
      <c r="F53" s="26"/>
      <c r="G53" s="26"/>
      <c r="H53" s="26"/>
      <c r="I53" s="29"/>
      <c r="J53" s="28"/>
      <c r="L53" s="26"/>
    </row>
    <row r="54" spans="6:12" x14ac:dyDescent="0.15">
      <c r="F54" s="26"/>
      <c r="G54" s="26"/>
      <c r="H54" s="26"/>
      <c r="I54" s="29"/>
      <c r="J54" s="28"/>
      <c r="L54" s="26"/>
    </row>
    <row r="55" spans="6:12" x14ac:dyDescent="0.15">
      <c r="F55" s="26"/>
      <c r="G55" s="26"/>
      <c r="H55" s="26"/>
      <c r="I55" s="29"/>
      <c r="J55" s="28"/>
      <c r="L55" s="26"/>
    </row>
    <row r="56" spans="6:12" x14ac:dyDescent="0.15">
      <c r="F56" s="26"/>
      <c r="G56" s="26"/>
      <c r="H56" s="26"/>
      <c r="I56" s="29"/>
      <c r="J56" s="28"/>
      <c r="L56" s="26"/>
    </row>
    <row r="57" spans="6:12" x14ac:dyDescent="0.15">
      <c r="F57" s="26"/>
      <c r="G57" s="26"/>
      <c r="H57" s="26"/>
      <c r="I57" s="29"/>
      <c r="J57" s="28"/>
      <c r="L57" s="26"/>
    </row>
    <row r="58" spans="6:12" x14ac:dyDescent="0.15">
      <c r="F58" s="26"/>
      <c r="G58" s="26"/>
      <c r="H58" s="26"/>
      <c r="I58" s="29"/>
      <c r="J58" s="28"/>
      <c r="L58" s="26"/>
    </row>
    <row r="59" spans="6:12" x14ac:dyDescent="0.15">
      <c r="F59" s="26"/>
      <c r="G59" s="26"/>
      <c r="H59" s="26"/>
      <c r="I59" s="29"/>
      <c r="J59" s="28"/>
      <c r="L59" s="26"/>
    </row>
    <row r="60" spans="6:12" x14ac:dyDescent="0.15">
      <c r="F60" s="26"/>
      <c r="G60" s="26"/>
      <c r="H60" s="26"/>
      <c r="I60" s="29"/>
      <c r="J60" s="28"/>
      <c r="L60" s="26"/>
    </row>
    <row r="61" spans="6:12" x14ac:dyDescent="0.15">
      <c r="F61" s="26"/>
      <c r="G61" s="26"/>
      <c r="H61" s="26"/>
      <c r="I61" s="29"/>
      <c r="J61" s="28"/>
      <c r="L61" s="26"/>
    </row>
    <row r="62" spans="6:12" x14ac:dyDescent="0.15">
      <c r="F62" s="26"/>
      <c r="G62" s="26"/>
      <c r="H62" s="26"/>
      <c r="I62" s="29"/>
      <c r="J62" s="28"/>
      <c r="L62" s="26"/>
    </row>
    <row r="63" spans="6:12" x14ac:dyDescent="0.15">
      <c r="F63" s="26"/>
      <c r="G63" s="26"/>
      <c r="H63" s="26"/>
      <c r="I63" s="29"/>
      <c r="J63" s="28"/>
      <c r="L63" s="26"/>
    </row>
    <row r="64" spans="6:12" x14ac:dyDescent="0.15">
      <c r="F64" s="26"/>
      <c r="G64" s="26"/>
      <c r="H64" s="26"/>
      <c r="I64" s="29"/>
      <c r="J64" s="28"/>
      <c r="L64" s="26"/>
    </row>
    <row r="65" spans="6:12" x14ac:dyDescent="0.15">
      <c r="F65" s="26"/>
      <c r="G65" s="26"/>
      <c r="H65" s="26"/>
      <c r="I65" s="29"/>
      <c r="J65" s="28"/>
      <c r="L65" s="26"/>
    </row>
    <row r="66" spans="6:12" x14ac:dyDescent="0.15">
      <c r="F66" s="26"/>
      <c r="G66" s="26"/>
      <c r="H66" s="26"/>
      <c r="I66" s="29"/>
      <c r="J66" s="28"/>
      <c r="L66" s="26"/>
    </row>
    <row r="67" spans="6:12" x14ac:dyDescent="0.15">
      <c r="F67" s="26"/>
      <c r="G67" s="26"/>
      <c r="H67" s="26"/>
      <c r="I67" s="29"/>
      <c r="J67" s="28"/>
      <c r="L67" s="26"/>
    </row>
    <row r="68" spans="6:12" x14ac:dyDescent="0.15">
      <c r="F68" s="26"/>
      <c r="G68" s="26"/>
      <c r="H68" s="26"/>
      <c r="I68" s="29"/>
      <c r="J68" s="28"/>
      <c r="L68" s="26"/>
    </row>
    <row r="69" spans="6:12" x14ac:dyDescent="0.15">
      <c r="F69" s="26"/>
      <c r="G69" s="26"/>
      <c r="H69" s="26"/>
      <c r="I69" s="29"/>
      <c r="J69" s="28"/>
      <c r="L69" s="26"/>
    </row>
    <row r="70" spans="6:12" x14ac:dyDescent="0.15">
      <c r="F70" s="26"/>
      <c r="G70" s="26"/>
      <c r="H70" s="26"/>
      <c r="I70" s="29"/>
      <c r="J70" s="28"/>
      <c r="L70" s="26"/>
    </row>
    <row r="71" spans="6:12" x14ac:dyDescent="0.15">
      <c r="F71" s="26"/>
      <c r="G71" s="26"/>
      <c r="H71" s="26"/>
      <c r="I71" s="29"/>
      <c r="J71" s="28"/>
      <c r="L71" s="26"/>
    </row>
    <row r="72" spans="6:12" x14ac:dyDescent="0.15">
      <c r="F72" s="26"/>
      <c r="G72" s="26"/>
      <c r="H72" s="26"/>
      <c r="I72" s="29"/>
      <c r="J72" s="28"/>
      <c r="L72" s="26"/>
    </row>
    <row r="73" spans="6:12" x14ac:dyDescent="0.15">
      <c r="F73" s="26"/>
      <c r="G73" s="26"/>
      <c r="H73" s="26"/>
      <c r="I73" s="29"/>
      <c r="J73" s="28"/>
      <c r="L73" s="26"/>
    </row>
    <row r="74" spans="6:12" x14ac:dyDescent="0.15">
      <c r="F74" s="26"/>
      <c r="G74" s="26"/>
      <c r="H74" s="26"/>
      <c r="I74" s="29"/>
      <c r="J74" s="28"/>
      <c r="L74" s="26"/>
    </row>
    <row r="75" spans="6:12" x14ac:dyDescent="0.15">
      <c r="F75" s="26"/>
      <c r="G75" s="26"/>
      <c r="H75" s="26"/>
      <c r="I75" s="29"/>
      <c r="J75" s="28"/>
      <c r="L75" s="26"/>
    </row>
    <row r="76" spans="6:12" x14ac:dyDescent="0.15">
      <c r="F76" s="26"/>
      <c r="G76" s="26"/>
      <c r="H76" s="26"/>
      <c r="I76" s="29"/>
      <c r="J76" s="28"/>
      <c r="L76" s="26"/>
    </row>
    <row r="77" spans="6:12" x14ac:dyDescent="0.15">
      <c r="F77" s="26"/>
      <c r="G77" s="26"/>
      <c r="H77" s="26"/>
      <c r="I77" s="29"/>
      <c r="J77" s="28"/>
      <c r="L77" s="26"/>
    </row>
    <row r="78" spans="6:12" x14ac:dyDescent="0.15">
      <c r="F78" s="26"/>
      <c r="G78" s="26"/>
      <c r="H78" s="26"/>
      <c r="I78" s="29"/>
      <c r="J78" s="28"/>
      <c r="L78" s="26"/>
    </row>
    <row r="79" spans="6:12" x14ac:dyDescent="0.15">
      <c r="F79" s="26"/>
      <c r="G79" s="26"/>
      <c r="H79" s="26"/>
      <c r="I79" s="29"/>
      <c r="J79" s="28"/>
      <c r="L79" s="26"/>
    </row>
    <row r="80" spans="6:12" x14ac:dyDescent="0.15">
      <c r="F80" s="26"/>
      <c r="G80" s="26"/>
      <c r="H80" s="26"/>
      <c r="I80" s="29"/>
      <c r="J80" s="28"/>
      <c r="L80" s="26"/>
    </row>
    <row r="81" spans="6:12" x14ac:dyDescent="0.15">
      <c r="F81" s="26"/>
      <c r="G81" s="26"/>
      <c r="H81" s="26"/>
      <c r="I81" s="29"/>
      <c r="J81" s="28"/>
      <c r="L81" s="26"/>
    </row>
    <row r="82" spans="6:12" x14ac:dyDescent="0.15">
      <c r="F82" s="26"/>
      <c r="G82" s="26"/>
      <c r="H82" s="26"/>
      <c r="I82" s="29"/>
      <c r="J82" s="28"/>
      <c r="L82" s="26"/>
    </row>
    <row r="83" spans="6:12" x14ac:dyDescent="0.15">
      <c r="F83" s="26"/>
      <c r="G83" s="26"/>
      <c r="H83" s="26"/>
      <c r="I83" s="29"/>
      <c r="J83" s="28"/>
      <c r="L83" s="26"/>
    </row>
    <row r="84" spans="6:12" x14ac:dyDescent="0.15">
      <c r="F84" s="26"/>
      <c r="G84" s="26"/>
      <c r="H84" s="26"/>
      <c r="I84" s="29"/>
      <c r="J84" s="28"/>
      <c r="L84" s="26"/>
    </row>
    <row r="85" spans="6:12" x14ac:dyDescent="0.15">
      <c r="F85" s="26"/>
      <c r="G85" s="26"/>
      <c r="H85" s="26"/>
      <c r="I85" s="29"/>
      <c r="J85" s="28"/>
      <c r="L85" s="26"/>
    </row>
    <row r="86" spans="6:12" x14ac:dyDescent="0.15">
      <c r="F86" s="26"/>
      <c r="G86" s="26"/>
      <c r="H86" s="26"/>
      <c r="I86" s="29"/>
      <c r="J86" s="28"/>
      <c r="L86" s="26"/>
    </row>
    <row r="87" spans="6:12" x14ac:dyDescent="0.15">
      <c r="F87" s="26"/>
      <c r="G87" s="26"/>
      <c r="H87" s="26"/>
      <c r="I87" s="29"/>
      <c r="J87" s="28"/>
      <c r="L87" s="26"/>
    </row>
    <row r="88" spans="6:12" x14ac:dyDescent="0.15">
      <c r="F88" s="26"/>
      <c r="G88" s="26"/>
      <c r="H88" s="26"/>
      <c r="I88" s="29"/>
      <c r="J88" s="28"/>
      <c r="L88" s="26"/>
    </row>
    <row r="89" spans="6:12" x14ac:dyDescent="0.15">
      <c r="F89" s="26"/>
      <c r="G89" s="26"/>
      <c r="H89" s="26"/>
      <c r="I89" s="29"/>
      <c r="J89" s="28"/>
      <c r="L89" s="26"/>
    </row>
    <row r="90" spans="6:12" x14ac:dyDescent="0.15">
      <c r="F90" s="26"/>
      <c r="G90" s="26"/>
      <c r="H90" s="26"/>
      <c r="I90" s="29"/>
      <c r="J90" s="28"/>
      <c r="L90" s="26"/>
    </row>
    <row r="91" spans="6:12" x14ac:dyDescent="0.15">
      <c r="F91" s="26"/>
      <c r="G91" s="26"/>
      <c r="H91" s="26"/>
      <c r="I91" s="29"/>
      <c r="J91" s="28"/>
      <c r="L91" s="26"/>
    </row>
    <row r="92" spans="6:12" x14ac:dyDescent="0.15">
      <c r="F92" s="26"/>
      <c r="G92" s="26"/>
      <c r="H92" s="26"/>
      <c r="I92" s="29"/>
      <c r="J92" s="28"/>
      <c r="L92" s="26"/>
    </row>
    <row r="93" spans="6:12" x14ac:dyDescent="0.15">
      <c r="F93" s="26"/>
      <c r="G93" s="26"/>
      <c r="H93" s="26"/>
      <c r="I93" s="29"/>
      <c r="J93" s="28"/>
      <c r="L93" s="26"/>
    </row>
    <row r="94" spans="6:12" x14ac:dyDescent="0.15">
      <c r="F94" s="26"/>
      <c r="G94" s="26"/>
      <c r="H94" s="26"/>
      <c r="I94" s="29"/>
      <c r="J94" s="28"/>
      <c r="L94" s="26"/>
    </row>
    <row r="95" spans="6:12" x14ac:dyDescent="0.15">
      <c r="F95" s="26"/>
      <c r="G95" s="26"/>
      <c r="H95" s="26"/>
      <c r="I95" s="29"/>
      <c r="J95" s="28"/>
      <c r="L95" s="26"/>
    </row>
    <row r="96" spans="6:12" x14ac:dyDescent="0.15">
      <c r="F96" s="26"/>
      <c r="G96" s="26"/>
      <c r="H96" s="26"/>
      <c r="I96" s="29"/>
      <c r="J96" s="28"/>
      <c r="L96" s="26"/>
    </row>
    <row r="97" spans="6:12" x14ac:dyDescent="0.15">
      <c r="F97" s="26"/>
      <c r="G97" s="26"/>
      <c r="H97" s="26"/>
      <c r="I97" s="29"/>
      <c r="J97" s="28"/>
      <c r="L97" s="26"/>
    </row>
    <row r="98" spans="6:12" x14ac:dyDescent="0.15">
      <c r="F98" s="26"/>
      <c r="G98" s="26"/>
      <c r="H98" s="26"/>
      <c r="I98" s="29"/>
      <c r="J98" s="28"/>
      <c r="L98" s="26"/>
    </row>
    <row r="99" spans="6:12" x14ac:dyDescent="0.15">
      <c r="F99" s="26"/>
      <c r="G99" s="26"/>
      <c r="H99" s="26"/>
      <c r="I99" s="29"/>
      <c r="J99" s="28"/>
      <c r="L99" s="26"/>
    </row>
    <row r="100" spans="6:12" x14ac:dyDescent="0.15">
      <c r="F100" s="26"/>
      <c r="G100" s="26"/>
      <c r="H100" s="26"/>
      <c r="I100" s="29"/>
      <c r="J100" s="28"/>
      <c r="L100" s="26"/>
    </row>
    <row r="101" spans="6:12" x14ac:dyDescent="0.15">
      <c r="F101" s="26"/>
      <c r="G101" s="26"/>
      <c r="H101" s="26"/>
      <c r="I101" s="29"/>
      <c r="J101" s="28"/>
      <c r="L101" s="26"/>
    </row>
    <row r="102" spans="6:12" x14ac:dyDescent="0.15">
      <c r="F102" s="26"/>
      <c r="G102" s="26"/>
      <c r="H102" s="26"/>
      <c r="I102" s="29"/>
      <c r="J102" s="28"/>
      <c r="L102" s="26"/>
    </row>
    <row r="103" spans="6:12" x14ac:dyDescent="0.15">
      <c r="F103" s="26"/>
      <c r="G103" s="26"/>
      <c r="H103" s="26"/>
      <c r="I103" s="29"/>
      <c r="J103" s="28"/>
      <c r="L103" s="26"/>
    </row>
    <row r="104" spans="6:12" x14ac:dyDescent="0.15">
      <c r="F104" s="26"/>
      <c r="G104" s="26"/>
      <c r="H104" s="26"/>
      <c r="I104" s="29"/>
      <c r="J104" s="28"/>
      <c r="L104" s="26"/>
    </row>
    <row r="105" spans="6:12" x14ac:dyDescent="0.15">
      <c r="F105" s="26"/>
      <c r="G105" s="26"/>
      <c r="H105" s="26"/>
      <c r="I105" s="29"/>
      <c r="J105" s="28"/>
      <c r="L105" s="26"/>
    </row>
    <row r="106" spans="6:12" x14ac:dyDescent="0.15">
      <c r="F106" s="26"/>
      <c r="G106" s="26"/>
      <c r="H106" s="26"/>
      <c r="I106" s="29"/>
      <c r="J106" s="28"/>
      <c r="L106" s="26"/>
    </row>
    <row r="107" spans="6:12" x14ac:dyDescent="0.15">
      <c r="F107" s="26"/>
      <c r="G107" s="26"/>
      <c r="H107" s="26"/>
      <c r="I107" s="29"/>
      <c r="J107" s="28"/>
      <c r="L107" s="26"/>
    </row>
    <row r="108" spans="6:12" x14ac:dyDescent="0.15">
      <c r="F108" s="26"/>
      <c r="G108" s="26"/>
      <c r="H108" s="26"/>
      <c r="I108" s="29"/>
      <c r="J108" s="28"/>
      <c r="L108" s="26"/>
    </row>
    <row r="109" spans="6:12" x14ac:dyDescent="0.15">
      <c r="F109" s="26"/>
      <c r="G109" s="26"/>
      <c r="H109" s="26"/>
      <c r="I109" s="29"/>
      <c r="J109" s="28"/>
      <c r="L109" s="26"/>
    </row>
    <row r="110" spans="6:12" x14ac:dyDescent="0.15">
      <c r="F110" s="26"/>
      <c r="G110" s="26"/>
      <c r="H110" s="26"/>
      <c r="I110" s="29"/>
      <c r="J110" s="28"/>
      <c r="L110" s="26"/>
    </row>
    <row r="111" spans="6:12" x14ac:dyDescent="0.15">
      <c r="F111" s="26"/>
      <c r="G111" s="26"/>
      <c r="H111" s="26"/>
      <c r="I111" s="29"/>
      <c r="J111" s="28"/>
      <c r="L111" s="26"/>
    </row>
    <row r="112" spans="6:12" x14ac:dyDescent="0.15">
      <c r="F112" s="26"/>
      <c r="G112" s="26"/>
      <c r="H112" s="26"/>
      <c r="I112" s="29"/>
      <c r="J112" s="28"/>
      <c r="L112" s="26"/>
    </row>
    <row r="113" spans="6:12" x14ac:dyDescent="0.15">
      <c r="F113" s="26"/>
      <c r="G113" s="26"/>
      <c r="H113" s="26"/>
      <c r="I113" s="29"/>
      <c r="J113" s="28"/>
      <c r="L113" s="26"/>
    </row>
    <row r="114" spans="6:12" x14ac:dyDescent="0.15">
      <c r="F114" s="26"/>
      <c r="G114" s="26"/>
      <c r="H114" s="26"/>
      <c r="I114" s="29"/>
      <c r="J114" s="28"/>
      <c r="L114" s="26"/>
    </row>
    <row r="115" spans="6:12" x14ac:dyDescent="0.15">
      <c r="F115" s="26"/>
      <c r="G115" s="26"/>
      <c r="H115" s="26"/>
      <c r="I115" s="29"/>
      <c r="J115" s="28"/>
      <c r="L115" s="26"/>
    </row>
    <row r="116" spans="6:12" x14ac:dyDescent="0.15">
      <c r="F116" s="26"/>
      <c r="G116" s="26"/>
      <c r="H116" s="26"/>
      <c r="I116" s="29"/>
      <c r="J116" s="28"/>
      <c r="L116" s="26"/>
    </row>
    <row r="117" spans="6:12" x14ac:dyDescent="0.15">
      <c r="F117" s="26"/>
      <c r="G117" s="26"/>
      <c r="H117" s="26"/>
      <c r="I117" s="29"/>
      <c r="J117" s="28"/>
      <c r="L117" s="26"/>
    </row>
    <row r="118" spans="6:12" x14ac:dyDescent="0.15">
      <c r="F118" s="26"/>
      <c r="G118" s="26"/>
      <c r="H118" s="26"/>
      <c r="I118" s="29"/>
      <c r="J118" s="28"/>
      <c r="L118" s="26"/>
    </row>
    <row r="119" spans="6:12" x14ac:dyDescent="0.15">
      <c r="F119" s="26"/>
      <c r="G119" s="26"/>
      <c r="H119" s="26"/>
      <c r="I119" s="29"/>
      <c r="J119" s="28"/>
      <c r="L119" s="26"/>
    </row>
    <row r="120" spans="6:12" x14ac:dyDescent="0.15">
      <c r="F120" s="26"/>
      <c r="G120" s="26"/>
      <c r="H120" s="26"/>
      <c r="I120" s="29"/>
      <c r="J120" s="28"/>
      <c r="L120" s="26"/>
    </row>
    <row r="121" spans="6:12" x14ac:dyDescent="0.15">
      <c r="F121" s="26"/>
      <c r="G121" s="26"/>
      <c r="H121" s="26"/>
      <c r="I121" s="29"/>
      <c r="J121" s="28"/>
      <c r="L121" s="26"/>
    </row>
    <row r="122" spans="6:12" x14ac:dyDescent="0.15">
      <c r="F122" s="26"/>
      <c r="G122" s="26"/>
      <c r="H122" s="26"/>
      <c r="I122" s="29"/>
      <c r="J122" s="28"/>
      <c r="L122" s="26"/>
    </row>
    <row r="123" spans="6:12" x14ac:dyDescent="0.15">
      <c r="F123" s="26"/>
      <c r="G123" s="26"/>
      <c r="H123" s="26"/>
      <c r="I123" s="29"/>
      <c r="J123" s="28"/>
      <c r="L123" s="26"/>
    </row>
    <row r="124" spans="6:12" x14ac:dyDescent="0.15">
      <c r="F124" s="26"/>
      <c r="G124" s="26"/>
      <c r="H124" s="26"/>
      <c r="I124" s="29"/>
      <c r="J124" s="28"/>
      <c r="L124" s="26"/>
    </row>
    <row r="125" spans="6:12" x14ac:dyDescent="0.15">
      <c r="F125" s="26"/>
      <c r="G125" s="26"/>
      <c r="H125" s="26"/>
      <c r="I125" s="29"/>
      <c r="J125" s="28"/>
      <c r="L125" s="26"/>
    </row>
    <row r="126" spans="6:12" x14ac:dyDescent="0.15">
      <c r="F126" s="26"/>
      <c r="G126" s="26"/>
      <c r="H126" s="26"/>
      <c r="I126" s="29"/>
      <c r="J126" s="28"/>
      <c r="L126" s="26"/>
    </row>
    <row r="127" spans="6:12" x14ac:dyDescent="0.15">
      <c r="F127" s="26"/>
      <c r="G127" s="26"/>
      <c r="H127" s="26"/>
      <c r="I127" s="29"/>
      <c r="J127" s="28"/>
      <c r="L127" s="26"/>
    </row>
    <row r="128" spans="6:12" x14ac:dyDescent="0.15">
      <c r="F128" s="26"/>
      <c r="G128" s="26"/>
      <c r="H128" s="26"/>
      <c r="I128" s="29"/>
      <c r="J128" s="28"/>
      <c r="L128" s="26"/>
    </row>
    <row r="129" spans="6:12" x14ac:dyDescent="0.15">
      <c r="F129" s="26"/>
      <c r="G129" s="26"/>
      <c r="H129" s="26"/>
      <c r="I129" s="29"/>
      <c r="J129" s="28"/>
      <c r="L129" s="26"/>
    </row>
    <row r="130" spans="6:12" x14ac:dyDescent="0.15">
      <c r="F130" s="26"/>
      <c r="G130" s="26"/>
      <c r="H130" s="26"/>
      <c r="I130" s="29"/>
      <c r="J130" s="28"/>
      <c r="L130" s="26"/>
    </row>
    <row r="131" spans="6:12" x14ac:dyDescent="0.15">
      <c r="F131" s="26"/>
      <c r="G131" s="26"/>
      <c r="H131" s="26"/>
      <c r="I131" s="29"/>
      <c r="J131" s="28"/>
      <c r="L131" s="26"/>
    </row>
    <row r="132" spans="6:12" x14ac:dyDescent="0.15">
      <c r="F132" s="26"/>
      <c r="G132" s="26"/>
      <c r="H132" s="26"/>
      <c r="I132" s="29"/>
      <c r="J132" s="28"/>
      <c r="L132" s="26"/>
    </row>
    <row r="133" spans="6:12" x14ac:dyDescent="0.15">
      <c r="F133" s="26"/>
      <c r="G133" s="26"/>
      <c r="H133" s="26"/>
      <c r="I133" s="29"/>
      <c r="J133" s="28"/>
      <c r="L133" s="26"/>
    </row>
    <row r="134" spans="6:12" x14ac:dyDescent="0.15">
      <c r="F134" s="26"/>
      <c r="G134" s="26"/>
      <c r="H134" s="26"/>
      <c r="I134" s="29"/>
      <c r="J134" s="28"/>
      <c r="L134" s="26"/>
    </row>
    <row r="135" spans="6:12" x14ac:dyDescent="0.15">
      <c r="F135" s="26"/>
      <c r="G135" s="26"/>
      <c r="H135" s="26"/>
      <c r="I135" s="29"/>
      <c r="J135" s="28"/>
      <c r="L135" s="26"/>
    </row>
    <row r="136" spans="6:12" x14ac:dyDescent="0.15">
      <c r="F136" s="26"/>
      <c r="G136" s="26"/>
      <c r="H136" s="26"/>
      <c r="I136" s="29"/>
      <c r="J136" s="28"/>
      <c r="L136" s="26"/>
    </row>
    <row r="137" spans="6:12" x14ac:dyDescent="0.15">
      <c r="F137" s="26"/>
      <c r="G137" s="26"/>
      <c r="H137" s="26"/>
      <c r="I137" s="29"/>
      <c r="J137" s="28"/>
      <c r="L137" s="26"/>
    </row>
    <row r="138" spans="6:12" x14ac:dyDescent="0.15">
      <c r="F138" s="26"/>
      <c r="G138" s="26"/>
      <c r="H138" s="26"/>
      <c r="I138" s="29"/>
      <c r="J138" s="28"/>
      <c r="L138" s="26"/>
    </row>
    <row r="139" spans="6:12" x14ac:dyDescent="0.15">
      <c r="F139" s="26"/>
      <c r="G139" s="26"/>
      <c r="H139" s="26"/>
      <c r="I139" s="29"/>
      <c r="J139" s="28"/>
      <c r="L139" s="26"/>
    </row>
    <row r="140" spans="6:12" x14ac:dyDescent="0.15">
      <c r="F140" s="26"/>
      <c r="G140" s="26"/>
      <c r="H140" s="26"/>
      <c r="I140" s="29"/>
      <c r="J140" s="28"/>
      <c r="L140" s="26"/>
    </row>
    <row r="141" spans="6:12" x14ac:dyDescent="0.15">
      <c r="F141" s="26"/>
      <c r="G141" s="26"/>
      <c r="H141" s="26"/>
      <c r="I141" s="29"/>
      <c r="J141" s="28"/>
      <c r="L141" s="26"/>
    </row>
    <row r="142" spans="6:12" x14ac:dyDescent="0.15">
      <c r="F142" s="26"/>
      <c r="G142" s="26"/>
      <c r="H142" s="26"/>
      <c r="I142" s="29"/>
      <c r="J142" s="28"/>
      <c r="L142" s="26"/>
    </row>
    <row r="143" spans="6:12" x14ac:dyDescent="0.15">
      <c r="F143" s="26"/>
      <c r="G143" s="26"/>
      <c r="H143" s="26"/>
      <c r="I143" s="29"/>
      <c r="J143" s="28"/>
      <c r="L143" s="26"/>
    </row>
    <row r="144" spans="6:12" x14ac:dyDescent="0.15">
      <c r="F144" s="26"/>
      <c r="G144" s="26"/>
      <c r="H144" s="26"/>
      <c r="I144" s="29"/>
      <c r="J144" s="28"/>
      <c r="L144" s="26"/>
    </row>
    <row r="145" spans="6:12" x14ac:dyDescent="0.15">
      <c r="F145" s="26"/>
      <c r="G145" s="26"/>
      <c r="H145" s="26"/>
      <c r="I145" s="29"/>
      <c r="J145" s="28"/>
      <c r="L145" s="26"/>
    </row>
    <row r="146" spans="6:12" x14ac:dyDescent="0.15">
      <c r="F146" s="26"/>
      <c r="G146" s="26"/>
      <c r="H146" s="26"/>
      <c r="I146" s="29"/>
      <c r="J146" s="28"/>
      <c r="L146" s="26"/>
    </row>
    <row r="147" spans="6:12" x14ac:dyDescent="0.15">
      <c r="F147" s="26"/>
      <c r="G147" s="26"/>
      <c r="H147" s="26"/>
      <c r="I147" s="29"/>
      <c r="J147" s="28"/>
      <c r="L147" s="26"/>
    </row>
    <row r="148" spans="6:12" x14ac:dyDescent="0.15">
      <c r="F148" s="26"/>
      <c r="G148" s="26"/>
      <c r="H148" s="26"/>
      <c r="I148" s="29"/>
      <c r="J148" s="28"/>
      <c r="L148" s="26"/>
    </row>
    <row r="149" spans="6:12" x14ac:dyDescent="0.15">
      <c r="F149" s="26"/>
      <c r="G149" s="26"/>
      <c r="H149" s="26"/>
      <c r="I149" s="29"/>
      <c r="J149" s="28"/>
      <c r="L149" s="26"/>
    </row>
    <row r="150" spans="6:12" x14ac:dyDescent="0.15">
      <c r="F150" s="26"/>
      <c r="G150" s="26"/>
      <c r="H150" s="26"/>
      <c r="I150" s="29"/>
      <c r="J150" s="28"/>
      <c r="L150" s="26"/>
    </row>
    <row r="151" spans="6:12" x14ac:dyDescent="0.15">
      <c r="F151" s="26"/>
      <c r="G151" s="26"/>
      <c r="H151" s="26"/>
      <c r="I151" s="29"/>
      <c r="J151" s="28"/>
      <c r="L151" s="26"/>
    </row>
    <row r="152" spans="6:12" x14ac:dyDescent="0.15">
      <c r="F152" s="26"/>
      <c r="G152" s="26"/>
      <c r="H152" s="26"/>
      <c r="I152" s="29"/>
      <c r="J152" s="28"/>
      <c r="L152" s="26"/>
    </row>
    <row r="153" spans="6:12" x14ac:dyDescent="0.15">
      <c r="F153" s="26"/>
      <c r="G153" s="26"/>
      <c r="H153" s="26"/>
      <c r="I153" s="29"/>
      <c r="J153" s="28"/>
      <c r="L153" s="26"/>
    </row>
    <row r="154" spans="6:12" x14ac:dyDescent="0.15">
      <c r="F154" s="26"/>
      <c r="G154" s="26"/>
      <c r="H154" s="26"/>
      <c r="I154" s="29"/>
      <c r="J154" s="28"/>
      <c r="L154" s="26"/>
    </row>
    <row r="155" spans="6:12" x14ac:dyDescent="0.15">
      <c r="F155" s="26"/>
      <c r="G155" s="26"/>
      <c r="H155" s="26"/>
      <c r="I155" s="29"/>
      <c r="J155" s="28"/>
      <c r="L155" s="26"/>
    </row>
    <row r="156" spans="6:12" x14ac:dyDescent="0.15">
      <c r="F156" s="26"/>
      <c r="G156" s="26"/>
      <c r="H156" s="26"/>
      <c r="I156" s="29"/>
      <c r="J156" s="28"/>
      <c r="L156" s="26"/>
    </row>
    <row r="157" spans="6:12" x14ac:dyDescent="0.15">
      <c r="F157" s="26"/>
      <c r="G157" s="26"/>
      <c r="H157" s="26"/>
      <c r="I157" s="29"/>
      <c r="J157" s="28"/>
      <c r="L157" s="26"/>
    </row>
    <row r="158" spans="6:12" x14ac:dyDescent="0.15">
      <c r="F158" s="26"/>
      <c r="G158" s="26"/>
      <c r="H158" s="26"/>
      <c r="I158" s="29"/>
      <c r="J158" s="28"/>
      <c r="L158" s="26"/>
    </row>
    <row r="159" spans="6:12" x14ac:dyDescent="0.15">
      <c r="F159" s="26"/>
      <c r="G159" s="26"/>
      <c r="H159" s="26"/>
      <c r="I159" s="29"/>
      <c r="J159" s="28"/>
      <c r="L159" s="26"/>
    </row>
    <row r="160" spans="6:12" x14ac:dyDescent="0.15">
      <c r="F160" s="26"/>
      <c r="G160" s="26"/>
      <c r="H160" s="26"/>
      <c r="I160" s="29"/>
      <c r="J160" s="28"/>
      <c r="L160" s="26"/>
    </row>
    <row r="161" spans="6:12" x14ac:dyDescent="0.15">
      <c r="F161" s="26"/>
      <c r="G161" s="26"/>
      <c r="H161" s="26"/>
      <c r="I161" s="29"/>
      <c r="J161" s="28"/>
      <c r="L161" s="26"/>
    </row>
    <row r="162" spans="6:12" x14ac:dyDescent="0.15">
      <c r="F162" s="26"/>
      <c r="G162" s="26"/>
      <c r="H162" s="26"/>
      <c r="I162" s="29"/>
      <c r="J162" s="28"/>
      <c r="L162" s="26"/>
    </row>
    <row r="163" spans="6:12" x14ac:dyDescent="0.15">
      <c r="F163" s="26"/>
      <c r="G163" s="26"/>
      <c r="H163" s="26"/>
      <c r="I163" s="29"/>
      <c r="J163" s="28"/>
      <c r="L163" s="26"/>
    </row>
    <row r="164" spans="6:12" x14ac:dyDescent="0.15">
      <c r="F164" s="26"/>
      <c r="G164" s="26"/>
      <c r="H164" s="26"/>
      <c r="I164" s="29"/>
      <c r="J164" s="28"/>
      <c r="L164" s="26"/>
    </row>
    <row r="165" spans="6:12" x14ac:dyDescent="0.15">
      <c r="F165" s="26"/>
      <c r="G165" s="26"/>
      <c r="H165" s="26"/>
      <c r="I165" s="29"/>
      <c r="J165" s="28"/>
      <c r="L165" s="26"/>
    </row>
    <row r="166" spans="6:12" x14ac:dyDescent="0.15">
      <c r="F166" s="26"/>
      <c r="G166" s="26"/>
      <c r="H166" s="26"/>
      <c r="I166" s="29"/>
      <c r="J166" s="28"/>
      <c r="L166" s="26"/>
    </row>
    <row r="167" spans="6:12" x14ac:dyDescent="0.15">
      <c r="F167" s="26"/>
      <c r="G167" s="26"/>
      <c r="H167" s="26"/>
      <c r="I167" s="29"/>
      <c r="J167" s="28"/>
      <c r="L167" s="26"/>
    </row>
    <row r="168" spans="6:12" x14ac:dyDescent="0.15">
      <c r="F168" s="26"/>
      <c r="G168" s="26"/>
      <c r="H168" s="26"/>
      <c r="I168" s="29"/>
      <c r="J168" s="28"/>
      <c r="L168" s="26"/>
    </row>
    <row r="169" spans="6:12" x14ac:dyDescent="0.15">
      <c r="F169" s="26"/>
      <c r="G169" s="26"/>
      <c r="H169" s="26"/>
      <c r="I169" s="29"/>
      <c r="J169" s="28"/>
      <c r="L169" s="26"/>
    </row>
    <row r="170" spans="6:12" x14ac:dyDescent="0.15">
      <c r="F170" s="26"/>
      <c r="G170" s="26"/>
      <c r="H170" s="26"/>
      <c r="I170" s="29"/>
      <c r="J170" s="28"/>
      <c r="L170" s="26"/>
    </row>
    <row r="171" spans="6:12" x14ac:dyDescent="0.15">
      <c r="F171" s="26"/>
      <c r="G171" s="26"/>
      <c r="H171" s="26"/>
      <c r="I171" s="29"/>
      <c r="J171" s="28"/>
      <c r="L171" s="26"/>
    </row>
    <row r="172" spans="6:12" x14ac:dyDescent="0.15">
      <c r="F172" s="26"/>
      <c r="G172" s="26"/>
      <c r="H172" s="26"/>
      <c r="I172" s="29"/>
      <c r="J172" s="28"/>
      <c r="L172" s="26"/>
    </row>
    <row r="173" spans="6:12" x14ac:dyDescent="0.15">
      <c r="F173" s="26"/>
      <c r="G173" s="26"/>
      <c r="H173" s="26"/>
      <c r="I173" s="29"/>
      <c r="J173" s="28"/>
      <c r="L173" s="26"/>
    </row>
    <row r="174" spans="6:12" x14ac:dyDescent="0.15">
      <c r="F174" s="26"/>
      <c r="G174" s="26"/>
      <c r="H174" s="26"/>
      <c r="I174" s="29"/>
      <c r="J174" s="28"/>
      <c r="L174" s="26"/>
    </row>
    <row r="175" spans="6:12" x14ac:dyDescent="0.15">
      <c r="F175" s="26"/>
      <c r="G175" s="26"/>
      <c r="H175" s="26"/>
      <c r="I175" s="29"/>
      <c r="J175" s="28"/>
      <c r="L175" s="26"/>
    </row>
    <row r="176" spans="6:12" x14ac:dyDescent="0.15">
      <c r="F176" s="26"/>
      <c r="G176" s="26"/>
      <c r="H176" s="26"/>
      <c r="I176" s="29"/>
      <c r="J176" s="28"/>
      <c r="L176" s="26"/>
    </row>
    <row r="177" spans="6:12" x14ac:dyDescent="0.15">
      <c r="F177" s="26"/>
      <c r="G177" s="26"/>
      <c r="H177" s="26"/>
      <c r="I177" s="29"/>
      <c r="J177" s="28"/>
      <c r="L177" s="26"/>
    </row>
    <row r="178" spans="6:12" x14ac:dyDescent="0.15">
      <c r="F178" s="26"/>
      <c r="G178" s="26"/>
      <c r="H178" s="26"/>
      <c r="I178" s="29"/>
      <c r="J178" s="28"/>
      <c r="L178" s="26"/>
    </row>
    <row r="179" spans="6:12" x14ac:dyDescent="0.15">
      <c r="J179" s="28"/>
    </row>
    <row r="180" spans="6:12" x14ac:dyDescent="0.15">
      <c r="J180" s="28"/>
    </row>
    <row r="181" spans="6:12" x14ac:dyDescent="0.15">
      <c r="J181" s="28"/>
    </row>
    <row r="182" spans="6:12" x14ac:dyDescent="0.15">
      <c r="J182" s="28"/>
    </row>
    <row r="183" spans="6:12" x14ac:dyDescent="0.15">
      <c r="J183" s="28"/>
    </row>
    <row r="184" spans="6:12" x14ac:dyDescent="0.15">
      <c r="J184" s="28"/>
    </row>
    <row r="185" spans="6:12" x14ac:dyDescent="0.15">
      <c r="J185" s="28"/>
    </row>
    <row r="186" spans="6:12" x14ac:dyDescent="0.15">
      <c r="J186" s="28"/>
    </row>
    <row r="187" spans="6:12" x14ac:dyDescent="0.15">
      <c r="J187" s="28"/>
    </row>
    <row r="188" spans="6:12" x14ac:dyDescent="0.15">
      <c r="J188" s="28"/>
    </row>
    <row r="189" spans="6:12" x14ac:dyDescent="0.15">
      <c r="J189" s="28"/>
    </row>
    <row r="190" spans="6:12" x14ac:dyDescent="0.15">
      <c r="J190" s="28"/>
    </row>
    <row r="191" spans="6:12" x14ac:dyDescent="0.15">
      <c r="J191" s="28"/>
    </row>
    <row r="192" spans="6:12" x14ac:dyDescent="0.15">
      <c r="J192" s="28"/>
    </row>
    <row r="193" spans="10:10" x14ac:dyDescent="0.15">
      <c r="J193" s="28"/>
    </row>
    <row r="194" spans="10:10" x14ac:dyDescent="0.15">
      <c r="J194" s="28"/>
    </row>
    <row r="195" spans="10:10" x14ac:dyDescent="0.15">
      <c r="J195" s="28"/>
    </row>
    <row r="196" spans="10:10" x14ac:dyDescent="0.15">
      <c r="J196" s="28"/>
    </row>
    <row r="197" spans="10:10" x14ac:dyDescent="0.15">
      <c r="J197" s="28"/>
    </row>
    <row r="198" spans="10:10" x14ac:dyDescent="0.15">
      <c r="J198" s="28"/>
    </row>
    <row r="199" spans="10:10" x14ac:dyDescent="0.15">
      <c r="J199" s="28"/>
    </row>
    <row r="200" spans="10:10" x14ac:dyDescent="0.15">
      <c r="J200" s="28"/>
    </row>
    <row r="201" spans="10:10" x14ac:dyDescent="0.15">
      <c r="J201" s="28"/>
    </row>
    <row r="202" spans="10:10" x14ac:dyDescent="0.15">
      <c r="J202" s="28"/>
    </row>
    <row r="203" spans="10:10" x14ac:dyDescent="0.15">
      <c r="J203" s="28"/>
    </row>
    <row r="204" spans="10:10" x14ac:dyDescent="0.15">
      <c r="J204" s="28"/>
    </row>
    <row r="205" spans="10:10" x14ac:dyDescent="0.15">
      <c r="J205" s="28"/>
    </row>
    <row r="206" spans="10:10" x14ac:dyDescent="0.15">
      <c r="J206" s="28"/>
    </row>
    <row r="207" spans="10:10" x14ac:dyDescent="0.15">
      <c r="J207" s="28"/>
    </row>
    <row r="208" spans="10:1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kJPXlKWeLckMZNMMqbI/G0aVdv7VgxVgleVlgmkH5yDLCY/zDZpO0gSfPohM844mPguMhs3aRrf7oEDjLBha6A==" saltValue="4vmf5ZRLITKeuIRxsLiNOw==" spinCount="100000" sheet="1" objects="1" scenarios="1" formatCells="0"/>
  <mergeCells count="19">
    <mergeCell ref="C8:E8"/>
    <mergeCell ref="B4:F4"/>
    <mergeCell ref="C5:F5"/>
    <mergeCell ref="B6:C6"/>
    <mergeCell ref="D6:E6"/>
    <mergeCell ref="C7:F7"/>
    <mergeCell ref="B20:F20"/>
    <mergeCell ref="C9:E9"/>
    <mergeCell ref="C10:E10"/>
    <mergeCell ref="C11:E11"/>
    <mergeCell ref="C12:E12"/>
    <mergeCell ref="C13:E13"/>
    <mergeCell ref="B14:C14"/>
    <mergeCell ref="D14:F14"/>
    <mergeCell ref="B15:F15"/>
    <mergeCell ref="B16:F16"/>
    <mergeCell ref="B17:F17"/>
    <mergeCell ref="B18:F18"/>
    <mergeCell ref="B19:F19"/>
  </mergeCells>
  <phoneticPr fontId="2"/>
  <conditionalFormatting sqref="A4:F20">
    <cfRule type="expression" dxfId="2" priority="1" stopIfTrue="1">
      <formula>$U$5=FALSE</formula>
    </cfRule>
  </conditionalFormatting>
  <dataValidations count="2">
    <dataValidation type="textLength" imeMode="on" operator="lessThanOrEqual" allowBlank="1" showErrorMessage="1" errorTitle="もう一度入力してください！" error="文字数がオーバーしました。_x000a_（256文字までになるように短くしてください。）" sqref="B6:B7 C7 B20:F20 B16:F16 B18:F18" xr:uid="{D6FC4196-C9FB-4993-9A70-05A236ED0E43}">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xr:uid="{05227E9A-04A2-422D-8820-3130095AFE7B}">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Group Box 1">
              <controlPr defaultSize="0" autoFill="0" autoPict="0">
                <anchor moveWithCells="1" sizeWithCells="1">
                  <from>
                    <xdr:col>1</xdr:col>
                    <xdr:colOff>0</xdr:colOff>
                    <xdr:row>7</xdr:row>
                    <xdr:rowOff>0</xdr:rowOff>
                  </from>
                  <to>
                    <xdr:col>5</xdr:col>
                    <xdr:colOff>800100</xdr:colOff>
                    <xdr:row>8</xdr:row>
                    <xdr:rowOff>0</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sizeWithCells="1">
                  <from>
                    <xdr:col>5</xdr:col>
                    <xdr:colOff>19050</xdr:colOff>
                    <xdr:row>7</xdr:row>
                    <xdr:rowOff>200025</xdr:rowOff>
                  </from>
                  <to>
                    <xdr:col>5</xdr:col>
                    <xdr:colOff>609600</xdr:colOff>
                    <xdr:row>7</xdr:row>
                    <xdr:rowOff>419100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sizeWithCells="1">
                  <from>
                    <xdr:col>1</xdr:col>
                    <xdr:colOff>504825</xdr:colOff>
                    <xdr:row>7</xdr:row>
                    <xdr:rowOff>200025</xdr:rowOff>
                  </from>
                  <to>
                    <xdr:col>1</xdr:col>
                    <xdr:colOff>904875</xdr:colOff>
                    <xdr:row>7</xdr:row>
                    <xdr:rowOff>419100</xdr:rowOff>
                  </to>
                </anchor>
              </controlPr>
            </control>
          </mc:Choice>
        </mc:AlternateContent>
        <mc:AlternateContent xmlns:mc="http://schemas.openxmlformats.org/markup-compatibility/2006">
          <mc:Choice Requires="x14">
            <control shapeId="34820" r:id="rId7" name="Option Button 4">
              <controlPr defaultSize="0" autoFill="0" autoLine="0" autoPict="0">
                <anchor moveWithCells="1" sizeWithCells="1">
                  <from>
                    <xdr:col>1</xdr:col>
                    <xdr:colOff>57150</xdr:colOff>
                    <xdr:row>7</xdr:row>
                    <xdr:rowOff>200025</xdr:rowOff>
                  </from>
                  <to>
                    <xdr:col>1</xdr:col>
                    <xdr:colOff>466725</xdr:colOff>
                    <xdr:row>7</xdr:row>
                    <xdr:rowOff>419100</xdr:rowOff>
                  </to>
                </anchor>
              </controlPr>
            </control>
          </mc:Choice>
        </mc:AlternateContent>
        <mc:AlternateContent xmlns:mc="http://schemas.openxmlformats.org/markup-compatibility/2006">
          <mc:Choice Requires="x14">
            <control shapeId="34821" r:id="rId8" name="Group Box 5">
              <controlPr defaultSize="0" autoFill="0" autoPict="0">
                <anchor moveWithCells="1" sizeWithCells="1">
                  <from>
                    <xdr:col>1</xdr:col>
                    <xdr:colOff>0</xdr:colOff>
                    <xdr:row>8</xdr:row>
                    <xdr:rowOff>0</xdr:rowOff>
                  </from>
                  <to>
                    <xdr:col>5</xdr:col>
                    <xdr:colOff>800100</xdr:colOff>
                    <xdr:row>9</xdr:row>
                    <xdr:rowOff>0</xdr:rowOff>
                  </to>
                </anchor>
              </controlPr>
            </control>
          </mc:Choice>
        </mc:AlternateContent>
        <mc:AlternateContent xmlns:mc="http://schemas.openxmlformats.org/markup-compatibility/2006">
          <mc:Choice Requires="x14">
            <control shapeId="34822" r:id="rId9" name="Option Button 6">
              <controlPr defaultSize="0" autoFill="0" autoLine="0" autoPict="0">
                <anchor moveWithCells="1" sizeWithCells="1">
                  <from>
                    <xdr:col>5</xdr:col>
                    <xdr:colOff>19050</xdr:colOff>
                    <xdr:row>8</xdr:row>
                    <xdr:rowOff>200025</xdr:rowOff>
                  </from>
                  <to>
                    <xdr:col>5</xdr:col>
                    <xdr:colOff>609600</xdr:colOff>
                    <xdr:row>8</xdr:row>
                    <xdr:rowOff>419100</xdr:rowOff>
                  </to>
                </anchor>
              </controlPr>
            </control>
          </mc:Choice>
        </mc:AlternateContent>
        <mc:AlternateContent xmlns:mc="http://schemas.openxmlformats.org/markup-compatibility/2006">
          <mc:Choice Requires="x14">
            <control shapeId="34823" r:id="rId10" name="Option Button 7">
              <controlPr defaultSize="0" autoFill="0" autoLine="0" autoPict="0">
                <anchor moveWithCells="1" sizeWithCells="1">
                  <from>
                    <xdr:col>1</xdr:col>
                    <xdr:colOff>504825</xdr:colOff>
                    <xdr:row>8</xdr:row>
                    <xdr:rowOff>200025</xdr:rowOff>
                  </from>
                  <to>
                    <xdr:col>1</xdr:col>
                    <xdr:colOff>904875</xdr:colOff>
                    <xdr:row>8</xdr:row>
                    <xdr:rowOff>419100</xdr:rowOff>
                  </to>
                </anchor>
              </controlPr>
            </control>
          </mc:Choice>
        </mc:AlternateContent>
        <mc:AlternateContent xmlns:mc="http://schemas.openxmlformats.org/markup-compatibility/2006">
          <mc:Choice Requires="x14">
            <control shapeId="34824" r:id="rId11" name="Option Button 8">
              <controlPr defaultSize="0" autoFill="0" autoLine="0" autoPict="0">
                <anchor moveWithCells="1" sizeWithCells="1">
                  <from>
                    <xdr:col>1</xdr:col>
                    <xdr:colOff>57150</xdr:colOff>
                    <xdr:row>8</xdr:row>
                    <xdr:rowOff>200025</xdr:rowOff>
                  </from>
                  <to>
                    <xdr:col>1</xdr:col>
                    <xdr:colOff>466725</xdr:colOff>
                    <xdr:row>8</xdr:row>
                    <xdr:rowOff>419100</xdr:rowOff>
                  </to>
                </anchor>
              </controlPr>
            </control>
          </mc:Choice>
        </mc:AlternateContent>
        <mc:AlternateContent xmlns:mc="http://schemas.openxmlformats.org/markup-compatibility/2006">
          <mc:Choice Requires="x14">
            <control shapeId="34825" r:id="rId12" name="Group Box 9">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34826" r:id="rId13" name="Option Button 10">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34827" r:id="rId14" name="Option Button 11">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34828" r:id="rId15" name="Option Button 12">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34829" r:id="rId16" name="Group Box 13">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34830" r:id="rId17" name="Option Button 14">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34831" r:id="rId18" name="Option Button 15">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34832" r:id="rId19" name="Option Button 16">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34833" r:id="rId20" name="Group Box 17">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34834" r:id="rId21" name="Option Button 18">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34835" r:id="rId22" name="Option Button 19">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34836" r:id="rId23" name="Option Button 20">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34837" r:id="rId24" name="Group Box 21">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34838" r:id="rId25" name="Option Button 22">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34839" r:id="rId26" name="Option Button 23">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34840" r:id="rId27" name="Option Button 24">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78B1A-F7C2-444A-BC51-113A8641A92E}">
  <dimension ref="A1:U221"/>
  <sheetViews>
    <sheetView zoomScale="85"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1" ht="14.25" x14ac:dyDescent="0.15">
      <c r="A1" s="5" t="str">
        <f>"〔サービス分析：" &amp;  報告書!C29 &amp; "〕"</f>
        <v>〔サービス分析：就労継続支援（Ａ型）〕</v>
      </c>
      <c r="B1" s="4"/>
      <c r="C1" s="4"/>
      <c r="D1" s="4"/>
      <c r="E1" s="3"/>
      <c r="F1" s="147" t="s">
        <v>159</v>
      </c>
      <c r="H1" s="23"/>
      <c r="S1" s="21" t="s">
        <v>5</v>
      </c>
    </row>
    <row r="2" spans="1:21" ht="14.25" customHeight="1" x14ac:dyDescent="0.15">
      <c r="A2" s="1"/>
      <c r="B2" s="4"/>
      <c r="C2" s="4"/>
      <c r="F2" s="6" t="str">
        <f>"《事業所名： " &amp; 報告書!B31 &amp; "》"</f>
        <v>《事業所名： 》</v>
      </c>
      <c r="H2" s="25"/>
      <c r="S2" s="21" t="b">
        <v>0</v>
      </c>
    </row>
    <row r="3" spans="1:21" ht="15" customHeight="1" thickBot="1" x14ac:dyDescent="0.2">
      <c r="A3" s="114" t="s">
        <v>66</v>
      </c>
      <c r="B3" s="78" t="s">
        <v>86</v>
      </c>
      <c r="C3" s="80"/>
      <c r="D3" s="80"/>
      <c r="E3" s="82"/>
      <c r="H3" s="79"/>
      <c r="I3" s="60"/>
      <c r="J3" s="7"/>
      <c r="K3" s="7"/>
      <c r="L3" s="79"/>
      <c r="M3" s="79"/>
      <c r="N3" s="79"/>
      <c r="O3" s="79"/>
      <c r="P3" s="79"/>
      <c r="Q3" s="79"/>
      <c r="R3" s="79"/>
      <c r="S3" s="79" t="b">
        <v>1</v>
      </c>
      <c r="T3" s="79" t="s">
        <v>75</v>
      </c>
    </row>
    <row r="4" spans="1:21" s="11" customFormat="1" ht="17.25" customHeight="1" thickBot="1" x14ac:dyDescent="0.2">
      <c r="A4" s="136"/>
      <c r="B4" s="302"/>
      <c r="C4" s="303"/>
      <c r="D4" s="303"/>
      <c r="E4" s="303"/>
      <c r="F4" s="304"/>
      <c r="G4" s="91"/>
      <c r="H4" s="92"/>
      <c r="I4" s="93"/>
      <c r="J4" s="7" t="s">
        <v>71</v>
      </c>
      <c r="K4" s="92"/>
      <c r="L4" s="92"/>
      <c r="M4" s="94"/>
      <c r="N4" s="94"/>
      <c r="O4" s="94"/>
      <c r="P4" s="94"/>
      <c r="Q4" s="94"/>
      <c r="R4" s="94"/>
      <c r="S4" s="79" t="b">
        <v>1</v>
      </c>
      <c r="T4" s="94"/>
    </row>
    <row r="5" spans="1:21" x14ac:dyDescent="0.15">
      <c r="A5" s="96">
        <v>11</v>
      </c>
      <c r="B5" s="97" t="s">
        <v>438</v>
      </c>
      <c r="C5" s="330" t="str">
        <f>IF(U5=FALSE,"この評価項目は入力できません",IF((MIN(I8:I11)=0),"標準項目の「あり」「なし」を選択してください",""))</f>
        <v>この評価項目は入力できません</v>
      </c>
      <c r="D5" s="330"/>
      <c r="E5" s="330"/>
      <c r="F5" s="331"/>
      <c r="H5" s="79"/>
      <c r="I5" s="60"/>
      <c r="J5" s="7" t="s">
        <v>73</v>
      </c>
      <c r="K5" s="7"/>
      <c r="L5" s="79"/>
      <c r="M5" s="79"/>
      <c r="N5" s="79"/>
      <c r="O5" s="79"/>
      <c r="P5" s="79"/>
      <c r="Q5" s="79"/>
      <c r="R5" s="79"/>
      <c r="S5" s="79" t="b">
        <v>1</v>
      </c>
      <c r="T5" s="79"/>
      <c r="U5" s="21" t="b">
        <f>報告書!S29</f>
        <v>0</v>
      </c>
    </row>
    <row r="6" spans="1:21" s="101" customFormat="1" ht="37.5" customHeight="1" x14ac:dyDescent="0.15">
      <c r="A6" s="98" t="s">
        <v>64</v>
      </c>
      <c r="B6" s="278" t="s">
        <v>437</v>
      </c>
      <c r="C6" s="279"/>
      <c r="D6" s="332" t="str">
        <f xml:space="preserve"> "評点（" &amp; REPT("○",COUNT(P8:P11)) &amp; REPT("●",COUNT(Q8:Q11)) &amp; "）"</f>
        <v>評点（）</v>
      </c>
      <c r="E6" s="332"/>
      <c r="F6" s="118" t="str">
        <f>IF(COUNT(R8:R11)&gt;0,"・非該当" &amp; COUNT(R8:R11),"")</f>
        <v/>
      </c>
      <c r="G6" s="84"/>
      <c r="H6" s="99"/>
      <c r="I6" s="100" t="str">
        <f>IF(MIN(I8:I11)=0,"",IF(COUNT(P8:Q11)=0,"-",IF(COUNT(P8:Q11)=COUNT(P8:P11),"A",IF(COUNT(P8:P11)=0,"C","B"))))</f>
        <v/>
      </c>
      <c r="J6" s="7" t="s">
        <v>58</v>
      </c>
      <c r="K6" s="100">
        <v>11</v>
      </c>
      <c r="L6" s="99">
        <v>17423</v>
      </c>
      <c r="M6" s="99"/>
      <c r="N6" s="99"/>
      <c r="O6" s="99"/>
      <c r="P6" s="99"/>
      <c r="Q6" s="99"/>
      <c r="R6" s="99"/>
      <c r="S6" s="79" t="b">
        <v>0</v>
      </c>
      <c r="T6" s="99"/>
    </row>
    <row r="7" spans="1:21" x14ac:dyDescent="0.15">
      <c r="A7" s="96"/>
      <c r="B7" s="117" t="s">
        <v>59</v>
      </c>
      <c r="C7" s="321" t="s">
        <v>60</v>
      </c>
      <c r="D7" s="322"/>
      <c r="E7" s="322"/>
      <c r="F7" s="323"/>
      <c r="H7" s="79"/>
      <c r="I7" s="60"/>
      <c r="J7" s="7" t="s">
        <v>61</v>
      </c>
      <c r="K7" s="7"/>
      <c r="L7" s="79"/>
      <c r="M7" s="79"/>
      <c r="N7" s="79"/>
      <c r="O7" s="79"/>
      <c r="P7" s="79"/>
      <c r="Q7" s="79"/>
      <c r="R7" s="79"/>
      <c r="S7" s="79" t="b">
        <v>0</v>
      </c>
      <c r="T7" s="79"/>
    </row>
    <row r="8" spans="1:21" ht="37.5" customHeight="1" x14ac:dyDescent="0.15">
      <c r="A8" s="96"/>
      <c r="B8" s="102"/>
      <c r="C8" s="299" t="s">
        <v>439</v>
      </c>
      <c r="D8" s="300"/>
      <c r="E8" s="324"/>
      <c r="F8" s="103"/>
      <c r="G8" s="84"/>
      <c r="H8" s="79"/>
      <c r="I8" s="60">
        <v>0</v>
      </c>
      <c r="J8" s="7" t="s">
        <v>62</v>
      </c>
      <c r="K8" s="7">
        <v>1</v>
      </c>
      <c r="L8" s="79">
        <v>60007</v>
      </c>
      <c r="M8" s="79"/>
      <c r="N8" s="79"/>
      <c r="O8" s="79"/>
      <c r="P8" s="79" t="str">
        <f>IF(I8=3,1,"")</f>
        <v/>
      </c>
      <c r="Q8" s="79" t="str">
        <f>IF(I8=2,1,"")</f>
        <v/>
      </c>
      <c r="R8" s="79" t="str">
        <f>IF(I8=1,1,"")</f>
        <v/>
      </c>
      <c r="S8" s="79" t="b">
        <v>0</v>
      </c>
      <c r="T8" s="79"/>
    </row>
    <row r="9" spans="1:21" ht="37.5" customHeight="1" x14ac:dyDescent="0.15">
      <c r="A9" s="96"/>
      <c r="B9" s="102"/>
      <c r="C9" s="299" t="s">
        <v>440</v>
      </c>
      <c r="D9" s="300"/>
      <c r="E9" s="324"/>
      <c r="F9" s="103"/>
      <c r="G9" s="84"/>
      <c r="H9" s="79"/>
      <c r="I9" s="60">
        <v>0</v>
      </c>
      <c r="J9" s="7" t="s">
        <v>62</v>
      </c>
      <c r="K9" s="7">
        <v>2</v>
      </c>
      <c r="L9" s="79">
        <v>60008</v>
      </c>
      <c r="M9" s="79"/>
      <c r="N9" s="79"/>
      <c r="O9" s="79"/>
      <c r="P9" s="79" t="str">
        <f>IF(I9=3,1,"")</f>
        <v/>
      </c>
      <c r="Q9" s="79" t="str">
        <f>IF(I9=2,1,"")</f>
        <v/>
      </c>
      <c r="R9" s="79" t="str">
        <f>IF(I9=1,1,"")</f>
        <v/>
      </c>
      <c r="S9" s="79" t="b">
        <v>0</v>
      </c>
      <c r="T9" s="79"/>
    </row>
    <row r="10" spans="1:21" ht="37.5" customHeight="1" x14ac:dyDescent="0.15">
      <c r="A10" s="96"/>
      <c r="B10" s="102"/>
      <c r="C10" s="299" t="s">
        <v>441</v>
      </c>
      <c r="D10" s="300"/>
      <c r="E10" s="324"/>
      <c r="F10" s="103"/>
      <c r="G10" s="84"/>
      <c r="H10" s="79"/>
      <c r="I10" s="60">
        <v>0</v>
      </c>
      <c r="J10" s="7" t="s">
        <v>62</v>
      </c>
      <c r="K10" s="7">
        <v>3</v>
      </c>
      <c r="L10" s="79">
        <v>60009</v>
      </c>
      <c r="M10" s="79"/>
      <c r="N10" s="79"/>
      <c r="O10" s="79"/>
      <c r="P10" s="79" t="str">
        <f>IF(I10=3,1,"")</f>
        <v/>
      </c>
      <c r="Q10" s="79" t="str">
        <f>IF(I10=2,1,"")</f>
        <v/>
      </c>
      <c r="R10" s="79" t="str">
        <f>IF(I10=1,1,"")</f>
        <v/>
      </c>
      <c r="S10" s="79" t="b">
        <v>0</v>
      </c>
      <c r="T10" s="79"/>
    </row>
    <row r="11" spans="1:21" ht="37.5" customHeight="1" thickBot="1" x14ac:dyDescent="0.2">
      <c r="A11" s="96"/>
      <c r="B11" s="102"/>
      <c r="C11" s="299" t="s">
        <v>442</v>
      </c>
      <c r="D11" s="300"/>
      <c r="E11" s="324"/>
      <c r="F11" s="103"/>
      <c r="G11" s="84"/>
      <c r="H11" s="79"/>
      <c r="I11" s="60">
        <v>0</v>
      </c>
      <c r="J11" s="7" t="s">
        <v>62</v>
      </c>
      <c r="K11" s="7">
        <v>4</v>
      </c>
      <c r="L11" s="79">
        <v>60010</v>
      </c>
      <c r="M11" s="79"/>
      <c r="N11" s="79"/>
      <c r="O11" s="79"/>
      <c r="P11" s="79" t="str">
        <f>IF(I11=3,1,"")</f>
        <v/>
      </c>
      <c r="Q11" s="79" t="str">
        <f>IF(I11=2,1,"")</f>
        <v/>
      </c>
      <c r="R11" s="79" t="str">
        <f>IF(I11=1,1,"")</f>
        <v/>
      </c>
      <c r="S11" s="79" t="b">
        <v>0</v>
      </c>
      <c r="T11" s="79"/>
    </row>
    <row r="12" spans="1:21" ht="20.25" customHeight="1" x14ac:dyDescent="0.15">
      <c r="A12" s="104"/>
      <c r="B12" s="325" t="s">
        <v>443</v>
      </c>
      <c r="C12" s="326"/>
      <c r="D12" s="327" t="str">
        <f>IF(U5=FALSE,"この評価項目は入力できません",IF(AND(LEN(SBcaseB1_11)&lt;&gt;0,COUNT(R7:R11)=4),SBcheckBB_11,(IF(LEN(SBcheckBA_11)&lt;&gt;0,SBcheckBA_11, SBcheckBB_11))))</f>
        <v>この評価項目は入力できません</v>
      </c>
      <c r="E12" s="327"/>
      <c r="F12" s="328"/>
      <c r="H12" s="79"/>
      <c r="I12" s="60"/>
      <c r="J12" s="7" t="s">
        <v>63</v>
      </c>
      <c r="K12" s="7"/>
      <c r="L12" s="79"/>
      <c r="M12" s="79"/>
      <c r="N12" s="79"/>
      <c r="O12" s="79"/>
      <c r="P12" s="79"/>
      <c r="Q12" s="79"/>
      <c r="R12" s="79"/>
      <c r="S12" s="79" t="b">
        <v>1</v>
      </c>
      <c r="T12" s="79"/>
    </row>
    <row r="13" spans="1:21" s="108" customFormat="1" ht="21" customHeight="1" x14ac:dyDescent="0.15">
      <c r="A13" s="115"/>
      <c r="B13" s="308"/>
      <c r="C13" s="309"/>
      <c r="D13" s="309"/>
      <c r="E13" s="309"/>
      <c r="F13" s="310"/>
      <c r="G13" s="2" t="str">
        <f>IF(LEN(B13)=0,"",IF(40-LEN(B13)&gt;0,"残り" &amp; 40-LEN(B13) &amp; "文字",IF(40-LEN(B13)=0,"","文字数がオーバーしています")))</f>
        <v/>
      </c>
      <c r="H13" s="105"/>
      <c r="I13" s="106"/>
      <c r="J13" s="7" t="s">
        <v>89</v>
      </c>
      <c r="K13" s="105"/>
      <c r="L13" s="105"/>
      <c r="M13" s="107"/>
      <c r="N13" s="107"/>
      <c r="O13" s="107"/>
      <c r="P13" s="107"/>
      <c r="Q13" s="107"/>
      <c r="R13" s="107"/>
      <c r="S13" s="79" t="b">
        <v>0</v>
      </c>
      <c r="T13" s="107"/>
    </row>
    <row r="14" spans="1:21" s="108" customFormat="1" ht="65.099999999999994" customHeight="1" x14ac:dyDescent="0.15">
      <c r="A14" s="116"/>
      <c r="B14" s="311"/>
      <c r="C14" s="312"/>
      <c r="D14" s="312"/>
      <c r="E14" s="312"/>
      <c r="F14" s="313"/>
      <c r="G14" s="2" t="str">
        <f>IF(LEN(B14)=0,"",IF(256-LEN(B14)&gt;0,"残り" &amp; 256-LEN(B14) &amp; "文字",IF(256-LEN(B14)=0,"","文字数がオーバーしています")))</f>
        <v/>
      </c>
      <c r="H14" s="105"/>
      <c r="I14" s="106"/>
      <c r="J14" s="7" t="s">
        <v>92</v>
      </c>
      <c r="K14" s="105"/>
      <c r="L14" s="105"/>
      <c r="M14" s="107"/>
      <c r="N14" s="107"/>
      <c r="O14" s="107"/>
      <c r="P14" s="107"/>
      <c r="Q14" s="107"/>
      <c r="R14" s="107"/>
      <c r="S14" s="79" t="b">
        <v>0</v>
      </c>
      <c r="T14" s="107"/>
    </row>
    <row r="15" spans="1:21" s="108" customFormat="1" ht="21" customHeight="1" x14ac:dyDescent="0.15">
      <c r="A15" s="116"/>
      <c r="B15" s="314"/>
      <c r="C15" s="315"/>
      <c r="D15" s="315"/>
      <c r="E15" s="315"/>
      <c r="F15" s="316"/>
      <c r="G15" s="2" t="str">
        <f>IF(LEN(B15)=0,"",IF(40-LEN(B15)&gt;0,"残り" &amp; 40-LEN(B15) &amp; "文字",IF(40-LEN(B15)=0,"","文字数がオーバーしています")))</f>
        <v/>
      </c>
      <c r="H15" s="105"/>
      <c r="I15" s="106"/>
      <c r="J15" s="7" t="s">
        <v>90</v>
      </c>
      <c r="K15" s="105"/>
      <c r="L15" s="105"/>
      <c r="M15" s="107"/>
      <c r="N15" s="107"/>
      <c r="O15" s="107"/>
      <c r="P15" s="107"/>
      <c r="Q15" s="107"/>
      <c r="R15" s="107"/>
      <c r="S15" s="79" t="b">
        <v>0</v>
      </c>
      <c r="T15" s="107"/>
    </row>
    <row r="16" spans="1:21" s="108" customFormat="1" ht="65.099999999999994" customHeight="1" x14ac:dyDescent="0.15">
      <c r="A16" s="116"/>
      <c r="B16" s="317"/>
      <c r="C16" s="317"/>
      <c r="D16" s="317"/>
      <c r="E16" s="317"/>
      <c r="F16" s="318"/>
      <c r="G16" s="2" t="str">
        <f>IF(LEN(B16)=0,"",IF(256-LEN(B16)&gt;0,"残り" &amp; 256-LEN(B16) &amp; "文字",IF(256-LEN(B16)=0,"","文字数がオーバーしています")))</f>
        <v/>
      </c>
      <c r="H16" s="105"/>
      <c r="I16" s="106"/>
      <c r="J16" s="7" t="s">
        <v>93</v>
      </c>
      <c r="K16" s="105"/>
      <c r="L16" s="105"/>
      <c r="M16" s="107"/>
      <c r="N16" s="107"/>
      <c r="O16" s="107"/>
      <c r="P16" s="107"/>
      <c r="Q16" s="107"/>
      <c r="R16" s="107"/>
      <c r="S16" s="79" t="b">
        <v>0</v>
      </c>
      <c r="T16" s="107"/>
    </row>
    <row r="17" spans="1:20" s="108" customFormat="1" ht="21" customHeight="1" x14ac:dyDescent="0.15">
      <c r="A17" s="116"/>
      <c r="B17" s="314"/>
      <c r="C17" s="315"/>
      <c r="D17" s="315"/>
      <c r="E17" s="315"/>
      <c r="F17" s="316"/>
      <c r="G17" s="2" t="str">
        <f>IF(LEN(B17)=0,"",IF(40-LEN(B17)&gt;0,"残り" &amp; 40-LEN(B17) &amp; "文字",IF(40-LEN(B17)=0,"","文字数がオーバーしています")))</f>
        <v/>
      </c>
      <c r="H17" s="105"/>
      <c r="I17" s="106"/>
      <c r="J17" s="7" t="s">
        <v>91</v>
      </c>
      <c r="K17" s="105"/>
      <c r="L17" s="105"/>
      <c r="M17" s="107"/>
      <c r="N17" s="107"/>
      <c r="O17" s="107"/>
      <c r="P17" s="107"/>
      <c r="Q17" s="107"/>
      <c r="R17" s="107"/>
      <c r="S17" s="79" t="b">
        <v>0</v>
      </c>
      <c r="T17" s="107"/>
    </row>
    <row r="18" spans="1:20" s="108" customFormat="1" ht="65.099999999999994" customHeight="1" thickBot="1" x14ac:dyDescent="0.2">
      <c r="A18" s="109"/>
      <c r="B18" s="319"/>
      <c r="C18" s="319"/>
      <c r="D18" s="319"/>
      <c r="E18" s="319"/>
      <c r="F18" s="320"/>
      <c r="G18" s="2" t="str">
        <f>IF(LEN(B18)=0,"",IF(256-LEN(B18)&gt;0,"残り" &amp; 256-LEN(B18) &amp; "文字",IF(256-LEN(B18)=0,"","文字数がオーバーしています")))</f>
        <v/>
      </c>
      <c r="H18" s="105"/>
      <c r="I18" s="106"/>
      <c r="J18" s="7" t="s">
        <v>94</v>
      </c>
      <c r="K18" s="105"/>
      <c r="L18" s="105"/>
      <c r="M18" s="107"/>
      <c r="N18" s="107"/>
      <c r="O18" s="107"/>
      <c r="P18" s="107"/>
      <c r="Q18" s="107"/>
      <c r="R18" s="107"/>
      <c r="S18" s="79" t="b">
        <v>0</v>
      </c>
      <c r="T18" s="107"/>
    </row>
    <row r="19" spans="1:20" ht="14.25" thickTop="1" x14ac:dyDescent="0.15">
      <c r="F19" s="26"/>
      <c r="G19" s="26"/>
      <c r="H19" s="26"/>
      <c r="I19" s="29"/>
      <c r="J19" s="28"/>
      <c r="L19" s="26"/>
    </row>
    <row r="20" spans="1:20" x14ac:dyDescent="0.15">
      <c r="F20" s="26"/>
      <c r="G20" s="26"/>
      <c r="H20" s="26"/>
      <c r="I20" s="29"/>
      <c r="J20" s="28"/>
      <c r="L20" s="26"/>
    </row>
    <row r="21" spans="1:20" x14ac:dyDescent="0.15">
      <c r="F21" s="26"/>
      <c r="G21" s="26"/>
      <c r="H21" s="26"/>
      <c r="I21" s="29"/>
      <c r="J21" s="28"/>
      <c r="L21" s="26"/>
    </row>
    <row r="22" spans="1:20" x14ac:dyDescent="0.15">
      <c r="F22" s="26"/>
      <c r="G22" s="26"/>
      <c r="H22" s="26"/>
      <c r="I22" s="29"/>
      <c r="J22" s="28"/>
      <c r="L22" s="26"/>
    </row>
    <row r="23" spans="1:20" x14ac:dyDescent="0.15">
      <c r="F23" s="26"/>
      <c r="G23" s="26"/>
      <c r="H23" s="26"/>
      <c r="I23" s="29"/>
      <c r="J23" s="28"/>
      <c r="L23" s="26"/>
    </row>
    <row r="24" spans="1:20" x14ac:dyDescent="0.15">
      <c r="F24" s="26"/>
      <c r="G24" s="26"/>
      <c r="H24" s="26"/>
      <c r="I24" s="29"/>
      <c r="J24" s="28"/>
      <c r="L24" s="26"/>
    </row>
    <row r="25" spans="1:20" x14ac:dyDescent="0.15">
      <c r="F25" s="26"/>
      <c r="G25" s="26"/>
      <c r="H25" s="26"/>
      <c r="I25" s="29"/>
      <c r="J25" s="28"/>
      <c r="L25" s="26"/>
    </row>
    <row r="26" spans="1:20" x14ac:dyDescent="0.15">
      <c r="F26" s="26"/>
      <c r="G26" s="26"/>
      <c r="H26" s="26"/>
      <c r="I26" s="29"/>
      <c r="J26" s="28"/>
      <c r="L26" s="26"/>
    </row>
    <row r="27" spans="1:20" x14ac:dyDescent="0.15">
      <c r="F27" s="26"/>
      <c r="G27" s="26"/>
      <c r="H27" s="26"/>
      <c r="I27" s="29"/>
      <c r="J27" s="28"/>
      <c r="L27" s="26"/>
    </row>
    <row r="28" spans="1:20" x14ac:dyDescent="0.15">
      <c r="F28" s="26"/>
      <c r="G28" s="26"/>
      <c r="H28" s="26"/>
      <c r="I28" s="29"/>
      <c r="J28" s="28"/>
      <c r="L28" s="26"/>
    </row>
    <row r="29" spans="1:20" x14ac:dyDescent="0.15">
      <c r="F29" s="26"/>
      <c r="G29" s="26"/>
      <c r="H29" s="26"/>
      <c r="I29" s="29"/>
      <c r="J29" s="28"/>
      <c r="L29" s="26"/>
    </row>
    <row r="30" spans="1:20" x14ac:dyDescent="0.15">
      <c r="F30" s="26"/>
      <c r="G30" s="26"/>
      <c r="H30" s="26"/>
      <c r="I30" s="29"/>
      <c r="J30" s="28"/>
      <c r="L30" s="26"/>
    </row>
    <row r="31" spans="1:20" x14ac:dyDescent="0.15">
      <c r="F31" s="26"/>
      <c r="G31" s="26"/>
      <c r="H31" s="26"/>
      <c r="I31" s="29"/>
      <c r="J31" s="28"/>
      <c r="L31" s="26"/>
    </row>
    <row r="32" spans="1:20" x14ac:dyDescent="0.15">
      <c r="F32" s="26"/>
      <c r="G32" s="26"/>
      <c r="H32" s="26"/>
      <c r="I32" s="29"/>
      <c r="J32" s="28"/>
      <c r="L32" s="26"/>
    </row>
    <row r="33" spans="6:12" x14ac:dyDescent="0.15">
      <c r="F33" s="26"/>
      <c r="G33" s="26"/>
      <c r="H33" s="26"/>
      <c r="I33" s="29"/>
      <c r="J33" s="28"/>
      <c r="L33" s="26"/>
    </row>
    <row r="34" spans="6:12" x14ac:dyDescent="0.15">
      <c r="F34" s="26"/>
      <c r="G34" s="26"/>
      <c r="H34" s="26"/>
      <c r="I34" s="29"/>
      <c r="J34" s="28"/>
      <c r="L34" s="26"/>
    </row>
    <row r="35" spans="6:12" x14ac:dyDescent="0.15">
      <c r="F35" s="26"/>
      <c r="G35" s="26"/>
      <c r="H35" s="26"/>
      <c r="I35" s="29"/>
      <c r="J35" s="28"/>
      <c r="L35" s="26"/>
    </row>
    <row r="36" spans="6:12" x14ac:dyDescent="0.15">
      <c r="F36" s="26"/>
      <c r="G36" s="26"/>
      <c r="H36" s="26"/>
      <c r="I36" s="29"/>
      <c r="J36" s="28"/>
      <c r="L36" s="26"/>
    </row>
    <row r="37" spans="6:12" x14ac:dyDescent="0.15">
      <c r="F37" s="26"/>
      <c r="G37" s="26"/>
      <c r="H37" s="26"/>
      <c r="I37" s="29"/>
      <c r="J37" s="28"/>
      <c r="L37" s="26"/>
    </row>
    <row r="38" spans="6:12" x14ac:dyDescent="0.15">
      <c r="F38" s="26"/>
      <c r="G38" s="26"/>
      <c r="H38" s="26"/>
      <c r="I38" s="29"/>
      <c r="J38" s="28"/>
      <c r="L38" s="26"/>
    </row>
    <row r="39" spans="6:12" x14ac:dyDescent="0.15">
      <c r="F39" s="26"/>
      <c r="G39" s="26"/>
      <c r="H39" s="26"/>
      <c r="I39" s="29"/>
      <c r="J39" s="28"/>
      <c r="L39" s="26"/>
    </row>
    <row r="40" spans="6:12" x14ac:dyDescent="0.15">
      <c r="F40" s="26"/>
      <c r="G40" s="26"/>
      <c r="H40" s="26"/>
      <c r="I40" s="29"/>
      <c r="J40" s="28"/>
      <c r="L40" s="26"/>
    </row>
    <row r="41" spans="6:12" x14ac:dyDescent="0.15">
      <c r="F41" s="26"/>
      <c r="G41" s="26"/>
      <c r="H41" s="26"/>
      <c r="I41" s="29"/>
      <c r="J41" s="28"/>
      <c r="L41" s="26"/>
    </row>
    <row r="42" spans="6:12" x14ac:dyDescent="0.15">
      <c r="F42" s="26"/>
      <c r="G42" s="26"/>
      <c r="H42" s="26"/>
      <c r="I42" s="29"/>
      <c r="J42" s="28"/>
      <c r="L42" s="26"/>
    </row>
    <row r="43" spans="6:12" x14ac:dyDescent="0.15">
      <c r="F43" s="26"/>
      <c r="G43" s="26"/>
      <c r="H43" s="26"/>
      <c r="I43" s="29"/>
      <c r="J43" s="28"/>
      <c r="L43" s="26"/>
    </row>
    <row r="44" spans="6:12" x14ac:dyDescent="0.15">
      <c r="F44" s="26"/>
      <c r="G44" s="26"/>
      <c r="H44" s="26"/>
      <c r="I44" s="29"/>
      <c r="J44" s="28"/>
      <c r="L44" s="26"/>
    </row>
    <row r="45" spans="6:12" x14ac:dyDescent="0.15">
      <c r="F45" s="26"/>
      <c r="G45" s="26"/>
      <c r="H45" s="26"/>
      <c r="I45" s="29"/>
      <c r="J45" s="28"/>
      <c r="L45" s="26"/>
    </row>
    <row r="46" spans="6:12" x14ac:dyDescent="0.15">
      <c r="F46" s="26"/>
      <c r="G46" s="26"/>
      <c r="H46" s="26"/>
      <c r="I46" s="29"/>
      <c r="J46" s="28"/>
      <c r="L46" s="26"/>
    </row>
    <row r="47" spans="6:12" x14ac:dyDescent="0.15">
      <c r="F47" s="26"/>
      <c r="G47" s="26"/>
      <c r="H47" s="26"/>
      <c r="I47" s="29"/>
      <c r="J47" s="28"/>
      <c r="L47" s="26"/>
    </row>
    <row r="48" spans="6:12" x14ac:dyDescent="0.15">
      <c r="F48" s="26"/>
      <c r="G48" s="26"/>
      <c r="H48" s="26"/>
      <c r="I48" s="29"/>
      <c r="J48" s="28"/>
      <c r="L48" s="26"/>
    </row>
    <row r="49" spans="6:12" x14ac:dyDescent="0.15">
      <c r="F49" s="26"/>
      <c r="G49" s="26"/>
      <c r="H49" s="26"/>
      <c r="I49" s="29"/>
      <c r="J49" s="28"/>
      <c r="L49" s="26"/>
    </row>
    <row r="50" spans="6:12" x14ac:dyDescent="0.15">
      <c r="F50" s="26"/>
      <c r="G50" s="26"/>
      <c r="H50" s="26"/>
      <c r="I50" s="29"/>
      <c r="J50" s="28"/>
      <c r="L50" s="26"/>
    </row>
    <row r="51" spans="6:12" x14ac:dyDescent="0.15">
      <c r="F51" s="26"/>
      <c r="G51" s="26"/>
      <c r="H51" s="26"/>
      <c r="I51" s="29"/>
      <c r="J51" s="28"/>
      <c r="L51" s="26"/>
    </row>
    <row r="52" spans="6:12" x14ac:dyDescent="0.15">
      <c r="F52" s="26"/>
      <c r="G52" s="26"/>
      <c r="H52" s="26"/>
      <c r="I52" s="29"/>
      <c r="J52" s="28"/>
      <c r="L52" s="26"/>
    </row>
    <row r="53" spans="6:12" x14ac:dyDescent="0.15">
      <c r="F53" s="26"/>
      <c r="G53" s="26"/>
      <c r="H53" s="26"/>
      <c r="I53" s="29"/>
      <c r="J53" s="28"/>
      <c r="L53" s="26"/>
    </row>
    <row r="54" spans="6:12" x14ac:dyDescent="0.15">
      <c r="F54" s="26"/>
      <c r="G54" s="26"/>
      <c r="H54" s="26"/>
      <c r="I54" s="29"/>
      <c r="J54" s="28"/>
      <c r="L54" s="26"/>
    </row>
    <row r="55" spans="6:12" x14ac:dyDescent="0.15">
      <c r="F55" s="26"/>
      <c r="G55" s="26"/>
      <c r="H55" s="26"/>
      <c r="I55" s="29"/>
      <c r="J55" s="28"/>
      <c r="L55" s="26"/>
    </row>
    <row r="56" spans="6:12" x14ac:dyDescent="0.15">
      <c r="F56" s="26"/>
      <c r="G56" s="26"/>
      <c r="H56" s="26"/>
      <c r="I56" s="29"/>
      <c r="J56" s="28"/>
      <c r="L56" s="26"/>
    </row>
    <row r="57" spans="6:12" x14ac:dyDescent="0.15">
      <c r="F57" s="26"/>
      <c r="G57" s="26"/>
      <c r="H57" s="26"/>
      <c r="I57" s="29"/>
      <c r="J57" s="28"/>
      <c r="L57" s="26"/>
    </row>
    <row r="58" spans="6:12" x14ac:dyDescent="0.15">
      <c r="F58" s="26"/>
      <c r="G58" s="26"/>
      <c r="H58" s="26"/>
      <c r="I58" s="29"/>
      <c r="J58" s="28"/>
      <c r="L58" s="26"/>
    </row>
    <row r="59" spans="6:12" x14ac:dyDescent="0.15">
      <c r="F59" s="26"/>
      <c r="G59" s="26"/>
      <c r="H59" s="26"/>
      <c r="I59" s="29"/>
      <c r="J59" s="28"/>
      <c r="L59" s="26"/>
    </row>
    <row r="60" spans="6:12" x14ac:dyDescent="0.15">
      <c r="F60" s="26"/>
      <c r="G60" s="26"/>
      <c r="H60" s="26"/>
      <c r="I60" s="29"/>
      <c r="J60" s="28"/>
      <c r="L60" s="26"/>
    </row>
    <row r="61" spans="6:12" x14ac:dyDescent="0.15">
      <c r="F61" s="26"/>
      <c r="G61" s="26"/>
      <c r="H61" s="26"/>
      <c r="I61" s="29"/>
      <c r="J61" s="28"/>
      <c r="L61" s="26"/>
    </row>
    <row r="62" spans="6:12" x14ac:dyDescent="0.15">
      <c r="F62" s="26"/>
      <c r="G62" s="26"/>
      <c r="H62" s="26"/>
      <c r="I62" s="29"/>
      <c r="J62" s="28"/>
      <c r="L62" s="26"/>
    </row>
    <row r="63" spans="6:12" x14ac:dyDescent="0.15">
      <c r="F63" s="26"/>
      <c r="G63" s="26"/>
      <c r="H63" s="26"/>
      <c r="I63" s="29"/>
      <c r="J63" s="28"/>
      <c r="L63" s="26"/>
    </row>
    <row r="64" spans="6:12" x14ac:dyDescent="0.15">
      <c r="F64" s="26"/>
      <c r="G64" s="26"/>
      <c r="H64" s="26"/>
      <c r="I64" s="29"/>
      <c r="J64" s="28"/>
      <c r="L64" s="26"/>
    </row>
    <row r="65" spans="6:12" x14ac:dyDescent="0.15">
      <c r="F65" s="26"/>
      <c r="G65" s="26"/>
      <c r="H65" s="26"/>
      <c r="I65" s="29"/>
      <c r="J65" s="28"/>
      <c r="L65" s="26"/>
    </row>
    <row r="66" spans="6:12" x14ac:dyDescent="0.15">
      <c r="F66" s="26"/>
      <c r="G66" s="26"/>
      <c r="H66" s="26"/>
      <c r="I66" s="29"/>
      <c r="J66" s="28"/>
      <c r="L66" s="26"/>
    </row>
    <row r="67" spans="6:12" x14ac:dyDescent="0.15">
      <c r="F67" s="26"/>
      <c r="G67" s="26"/>
      <c r="H67" s="26"/>
      <c r="I67" s="29"/>
      <c r="J67" s="28"/>
      <c r="L67" s="26"/>
    </row>
    <row r="68" spans="6:12" x14ac:dyDescent="0.15">
      <c r="F68" s="26"/>
      <c r="G68" s="26"/>
      <c r="H68" s="26"/>
      <c r="I68" s="29"/>
      <c r="J68" s="28"/>
      <c r="L68" s="26"/>
    </row>
    <row r="69" spans="6:12" x14ac:dyDescent="0.15">
      <c r="F69" s="26"/>
      <c r="G69" s="26"/>
      <c r="H69" s="26"/>
      <c r="I69" s="29"/>
      <c r="J69" s="28"/>
      <c r="L69" s="26"/>
    </row>
    <row r="70" spans="6:12" x14ac:dyDescent="0.15">
      <c r="F70" s="26"/>
      <c r="G70" s="26"/>
      <c r="H70" s="26"/>
      <c r="I70" s="29"/>
      <c r="J70" s="28"/>
      <c r="L70" s="26"/>
    </row>
    <row r="71" spans="6:12" x14ac:dyDescent="0.15">
      <c r="F71" s="26"/>
      <c r="G71" s="26"/>
      <c r="H71" s="26"/>
      <c r="I71" s="29"/>
      <c r="J71" s="28"/>
      <c r="L71" s="26"/>
    </row>
    <row r="72" spans="6:12" x14ac:dyDescent="0.15">
      <c r="F72" s="26"/>
      <c r="G72" s="26"/>
      <c r="H72" s="26"/>
      <c r="I72" s="29"/>
      <c r="J72" s="28"/>
      <c r="L72" s="26"/>
    </row>
    <row r="73" spans="6:12" x14ac:dyDescent="0.15">
      <c r="F73" s="26"/>
      <c r="G73" s="26"/>
      <c r="H73" s="26"/>
      <c r="I73" s="29"/>
      <c r="J73" s="28"/>
      <c r="L73" s="26"/>
    </row>
    <row r="74" spans="6:12" x14ac:dyDescent="0.15">
      <c r="F74" s="26"/>
      <c r="G74" s="26"/>
      <c r="H74" s="26"/>
      <c r="I74" s="29"/>
      <c r="J74" s="28"/>
      <c r="L74" s="26"/>
    </row>
    <row r="75" spans="6:12" x14ac:dyDescent="0.15">
      <c r="F75" s="26"/>
      <c r="G75" s="26"/>
      <c r="H75" s="26"/>
      <c r="I75" s="29"/>
      <c r="J75" s="28"/>
      <c r="L75" s="26"/>
    </row>
    <row r="76" spans="6:12" x14ac:dyDescent="0.15">
      <c r="F76" s="26"/>
      <c r="G76" s="26"/>
      <c r="H76" s="26"/>
      <c r="I76" s="29"/>
      <c r="J76" s="28"/>
      <c r="L76" s="26"/>
    </row>
    <row r="77" spans="6:12" x14ac:dyDescent="0.15">
      <c r="F77" s="26"/>
      <c r="G77" s="26"/>
      <c r="H77" s="26"/>
      <c r="I77" s="29"/>
      <c r="J77" s="28"/>
      <c r="L77" s="26"/>
    </row>
    <row r="78" spans="6:12" x14ac:dyDescent="0.15">
      <c r="F78" s="26"/>
      <c r="G78" s="26"/>
      <c r="H78" s="26"/>
      <c r="I78" s="29"/>
      <c r="J78" s="28"/>
      <c r="L78" s="26"/>
    </row>
    <row r="79" spans="6:12" x14ac:dyDescent="0.15">
      <c r="F79" s="26"/>
      <c r="G79" s="26"/>
      <c r="H79" s="26"/>
      <c r="I79" s="29"/>
      <c r="J79" s="28"/>
      <c r="L79" s="26"/>
    </row>
    <row r="80" spans="6:12" x14ac:dyDescent="0.15">
      <c r="F80" s="26"/>
      <c r="G80" s="26"/>
      <c r="H80" s="26"/>
      <c r="I80" s="29"/>
      <c r="J80" s="28"/>
      <c r="L80" s="26"/>
    </row>
    <row r="81" spans="6:12" x14ac:dyDescent="0.15">
      <c r="F81" s="26"/>
      <c r="G81" s="26"/>
      <c r="H81" s="26"/>
      <c r="I81" s="29"/>
      <c r="J81" s="28"/>
      <c r="L81" s="26"/>
    </row>
    <row r="82" spans="6:12" x14ac:dyDescent="0.15">
      <c r="F82" s="26"/>
      <c r="G82" s="26"/>
      <c r="H82" s="26"/>
      <c r="I82" s="29"/>
      <c r="J82" s="28"/>
      <c r="L82" s="26"/>
    </row>
    <row r="83" spans="6:12" x14ac:dyDescent="0.15">
      <c r="F83" s="26"/>
      <c r="G83" s="26"/>
      <c r="H83" s="26"/>
      <c r="I83" s="29"/>
      <c r="J83" s="28"/>
      <c r="L83" s="26"/>
    </row>
    <row r="84" spans="6:12" x14ac:dyDescent="0.15">
      <c r="F84" s="26"/>
      <c r="G84" s="26"/>
      <c r="H84" s="26"/>
      <c r="I84" s="29"/>
      <c r="J84" s="28"/>
      <c r="L84" s="26"/>
    </row>
    <row r="85" spans="6:12" x14ac:dyDescent="0.15">
      <c r="F85" s="26"/>
      <c r="G85" s="26"/>
      <c r="H85" s="26"/>
      <c r="I85" s="29"/>
      <c r="J85" s="28"/>
      <c r="L85" s="26"/>
    </row>
    <row r="86" spans="6:12" x14ac:dyDescent="0.15">
      <c r="F86" s="26"/>
      <c r="G86" s="26"/>
      <c r="H86" s="26"/>
      <c r="I86" s="29"/>
      <c r="J86" s="28"/>
      <c r="L86" s="26"/>
    </row>
    <row r="87" spans="6:12" x14ac:dyDescent="0.15">
      <c r="F87" s="26"/>
      <c r="G87" s="26"/>
      <c r="H87" s="26"/>
      <c r="I87" s="29"/>
      <c r="J87" s="28"/>
      <c r="L87" s="26"/>
    </row>
    <row r="88" spans="6:12" x14ac:dyDescent="0.15">
      <c r="F88" s="26"/>
      <c r="G88" s="26"/>
      <c r="H88" s="26"/>
      <c r="I88" s="29"/>
      <c r="J88" s="28"/>
      <c r="L88" s="26"/>
    </row>
    <row r="89" spans="6:12" x14ac:dyDescent="0.15">
      <c r="F89" s="26"/>
      <c r="G89" s="26"/>
      <c r="H89" s="26"/>
      <c r="I89" s="29"/>
      <c r="J89" s="28"/>
      <c r="L89" s="26"/>
    </row>
    <row r="90" spans="6:12" x14ac:dyDescent="0.15">
      <c r="F90" s="26"/>
      <c r="G90" s="26"/>
      <c r="H90" s="26"/>
      <c r="I90" s="29"/>
      <c r="J90" s="28"/>
      <c r="L90" s="26"/>
    </row>
    <row r="91" spans="6:12" x14ac:dyDescent="0.15">
      <c r="F91" s="26"/>
      <c r="G91" s="26"/>
      <c r="H91" s="26"/>
      <c r="I91" s="29"/>
      <c r="J91" s="28"/>
      <c r="L91" s="26"/>
    </row>
    <row r="92" spans="6:12" x14ac:dyDescent="0.15">
      <c r="F92" s="26"/>
      <c r="G92" s="26"/>
      <c r="H92" s="26"/>
      <c r="I92" s="29"/>
      <c r="J92" s="28"/>
      <c r="L92" s="26"/>
    </row>
    <row r="93" spans="6:12" x14ac:dyDescent="0.15">
      <c r="F93" s="26"/>
      <c r="G93" s="26"/>
      <c r="H93" s="26"/>
      <c r="I93" s="29"/>
      <c r="J93" s="28"/>
      <c r="L93" s="26"/>
    </row>
    <row r="94" spans="6:12" x14ac:dyDescent="0.15">
      <c r="F94" s="26"/>
      <c r="G94" s="26"/>
      <c r="H94" s="26"/>
      <c r="I94" s="29"/>
      <c r="J94" s="28"/>
      <c r="L94" s="26"/>
    </row>
    <row r="95" spans="6:12" x14ac:dyDescent="0.15">
      <c r="F95" s="26"/>
      <c r="G95" s="26"/>
      <c r="H95" s="26"/>
      <c r="I95" s="29"/>
      <c r="J95" s="28"/>
      <c r="L95" s="26"/>
    </row>
    <row r="96" spans="6:12" x14ac:dyDescent="0.15">
      <c r="F96" s="26"/>
      <c r="G96" s="26"/>
      <c r="H96" s="26"/>
      <c r="I96" s="29"/>
      <c r="J96" s="28"/>
      <c r="L96" s="26"/>
    </row>
    <row r="97" spans="6:12" x14ac:dyDescent="0.15">
      <c r="F97" s="26"/>
      <c r="G97" s="26"/>
      <c r="H97" s="26"/>
      <c r="I97" s="29"/>
      <c r="J97" s="28"/>
      <c r="L97" s="26"/>
    </row>
    <row r="98" spans="6:12" x14ac:dyDescent="0.15">
      <c r="F98" s="26"/>
      <c r="G98" s="26"/>
      <c r="H98" s="26"/>
      <c r="I98" s="29"/>
      <c r="J98" s="28"/>
      <c r="L98" s="26"/>
    </row>
    <row r="99" spans="6:12" x14ac:dyDescent="0.15">
      <c r="F99" s="26"/>
      <c r="G99" s="26"/>
      <c r="H99" s="26"/>
      <c r="I99" s="29"/>
      <c r="J99" s="28"/>
      <c r="L99" s="26"/>
    </row>
    <row r="100" spans="6:12" x14ac:dyDescent="0.15">
      <c r="F100" s="26"/>
      <c r="G100" s="26"/>
      <c r="H100" s="26"/>
      <c r="I100" s="29"/>
      <c r="J100" s="28"/>
      <c r="L100" s="26"/>
    </row>
    <row r="101" spans="6:12" x14ac:dyDescent="0.15">
      <c r="F101" s="26"/>
      <c r="G101" s="26"/>
      <c r="H101" s="26"/>
      <c r="I101" s="29"/>
      <c r="J101" s="28"/>
      <c r="L101" s="26"/>
    </row>
    <row r="102" spans="6:12" x14ac:dyDescent="0.15">
      <c r="F102" s="26"/>
      <c r="G102" s="26"/>
      <c r="H102" s="26"/>
      <c r="I102" s="29"/>
      <c r="J102" s="28"/>
      <c r="L102" s="26"/>
    </row>
    <row r="103" spans="6:12" x14ac:dyDescent="0.15">
      <c r="F103" s="26"/>
      <c r="G103" s="26"/>
      <c r="H103" s="26"/>
      <c r="I103" s="29"/>
      <c r="J103" s="28"/>
      <c r="L103" s="26"/>
    </row>
    <row r="104" spans="6:12" x14ac:dyDescent="0.15">
      <c r="F104" s="26"/>
      <c r="G104" s="26"/>
      <c r="H104" s="26"/>
      <c r="I104" s="29"/>
      <c r="J104" s="28"/>
      <c r="L104" s="26"/>
    </row>
    <row r="105" spans="6:12" x14ac:dyDescent="0.15">
      <c r="F105" s="26"/>
      <c r="G105" s="26"/>
      <c r="H105" s="26"/>
      <c r="I105" s="29"/>
      <c r="J105" s="28"/>
      <c r="L105" s="26"/>
    </row>
    <row r="106" spans="6:12" x14ac:dyDescent="0.15">
      <c r="F106" s="26"/>
      <c r="G106" s="26"/>
      <c r="H106" s="26"/>
      <c r="I106" s="29"/>
      <c r="J106" s="28"/>
      <c r="L106" s="26"/>
    </row>
    <row r="107" spans="6:12" x14ac:dyDescent="0.15">
      <c r="F107" s="26"/>
      <c r="G107" s="26"/>
      <c r="H107" s="26"/>
      <c r="I107" s="29"/>
      <c r="J107" s="28"/>
      <c r="L107" s="26"/>
    </row>
    <row r="108" spans="6:12" x14ac:dyDescent="0.15">
      <c r="F108" s="26"/>
      <c r="G108" s="26"/>
      <c r="H108" s="26"/>
      <c r="I108" s="29"/>
      <c r="J108" s="28"/>
      <c r="L108" s="26"/>
    </row>
    <row r="109" spans="6:12" x14ac:dyDescent="0.15">
      <c r="F109" s="26"/>
      <c r="G109" s="26"/>
      <c r="H109" s="26"/>
      <c r="I109" s="29"/>
      <c r="J109" s="28"/>
      <c r="L109" s="26"/>
    </row>
    <row r="110" spans="6:12" x14ac:dyDescent="0.15">
      <c r="F110" s="26"/>
      <c r="G110" s="26"/>
      <c r="H110" s="26"/>
      <c r="I110" s="29"/>
      <c r="J110" s="28"/>
      <c r="L110" s="26"/>
    </row>
    <row r="111" spans="6:12" x14ac:dyDescent="0.15">
      <c r="F111" s="26"/>
      <c r="G111" s="26"/>
      <c r="H111" s="26"/>
      <c r="I111" s="29"/>
      <c r="J111" s="28"/>
      <c r="L111" s="26"/>
    </row>
    <row r="112" spans="6:12" x14ac:dyDescent="0.15">
      <c r="F112" s="26"/>
      <c r="G112" s="26"/>
      <c r="H112" s="26"/>
      <c r="I112" s="29"/>
      <c r="J112" s="28"/>
      <c r="L112" s="26"/>
    </row>
    <row r="113" spans="6:12" x14ac:dyDescent="0.15">
      <c r="F113" s="26"/>
      <c r="G113" s="26"/>
      <c r="H113" s="26"/>
      <c r="I113" s="29"/>
      <c r="J113" s="28"/>
      <c r="L113" s="26"/>
    </row>
    <row r="114" spans="6:12" x14ac:dyDescent="0.15">
      <c r="F114" s="26"/>
      <c r="G114" s="26"/>
      <c r="H114" s="26"/>
      <c r="I114" s="29"/>
      <c r="J114" s="28"/>
      <c r="L114" s="26"/>
    </row>
    <row r="115" spans="6:12" x14ac:dyDescent="0.15">
      <c r="F115" s="26"/>
      <c r="G115" s="26"/>
      <c r="H115" s="26"/>
      <c r="I115" s="29"/>
      <c r="J115" s="28"/>
      <c r="L115" s="26"/>
    </row>
    <row r="116" spans="6:12" x14ac:dyDescent="0.15">
      <c r="F116" s="26"/>
      <c r="G116" s="26"/>
      <c r="H116" s="26"/>
      <c r="I116" s="29"/>
      <c r="J116" s="28"/>
      <c r="L116" s="26"/>
    </row>
    <row r="117" spans="6:12" x14ac:dyDescent="0.15">
      <c r="F117" s="26"/>
      <c r="G117" s="26"/>
      <c r="H117" s="26"/>
      <c r="I117" s="29"/>
      <c r="J117" s="28"/>
      <c r="L117" s="26"/>
    </row>
    <row r="118" spans="6:12" x14ac:dyDescent="0.15">
      <c r="F118" s="26"/>
      <c r="G118" s="26"/>
      <c r="H118" s="26"/>
      <c r="I118" s="29"/>
      <c r="J118" s="28"/>
      <c r="L118" s="26"/>
    </row>
    <row r="119" spans="6:12" x14ac:dyDescent="0.15">
      <c r="F119" s="26"/>
      <c r="G119" s="26"/>
      <c r="H119" s="26"/>
      <c r="I119" s="29"/>
      <c r="J119" s="28"/>
      <c r="L119" s="26"/>
    </row>
    <row r="120" spans="6:12" x14ac:dyDescent="0.15">
      <c r="F120" s="26"/>
      <c r="G120" s="26"/>
      <c r="H120" s="26"/>
      <c r="I120" s="29"/>
      <c r="J120" s="28"/>
      <c r="L120" s="26"/>
    </row>
    <row r="121" spans="6:12" x14ac:dyDescent="0.15">
      <c r="F121" s="26"/>
      <c r="G121" s="26"/>
      <c r="H121" s="26"/>
      <c r="I121" s="29"/>
      <c r="J121" s="28"/>
      <c r="L121" s="26"/>
    </row>
    <row r="122" spans="6:12" x14ac:dyDescent="0.15">
      <c r="F122" s="26"/>
      <c r="G122" s="26"/>
      <c r="H122" s="26"/>
      <c r="I122" s="29"/>
      <c r="J122" s="28"/>
      <c r="L122" s="26"/>
    </row>
    <row r="123" spans="6:12" x14ac:dyDescent="0.15">
      <c r="F123" s="26"/>
      <c r="G123" s="26"/>
      <c r="H123" s="26"/>
      <c r="I123" s="29"/>
      <c r="J123" s="28"/>
      <c r="L123" s="26"/>
    </row>
    <row r="124" spans="6:12" x14ac:dyDescent="0.15">
      <c r="F124" s="26"/>
      <c r="G124" s="26"/>
      <c r="H124" s="26"/>
      <c r="I124" s="29"/>
      <c r="J124" s="28"/>
      <c r="L124" s="26"/>
    </row>
    <row r="125" spans="6:12" x14ac:dyDescent="0.15">
      <c r="F125" s="26"/>
      <c r="G125" s="26"/>
      <c r="H125" s="26"/>
      <c r="I125" s="29"/>
      <c r="J125" s="28"/>
      <c r="L125" s="26"/>
    </row>
    <row r="126" spans="6:12" x14ac:dyDescent="0.15">
      <c r="F126" s="26"/>
      <c r="G126" s="26"/>
      <c r="H126" s="26"/>
      <c r="I126" s="29"/>
      <c r="J126" s="28"/>
      <c r="L126" s="26"/>
    </row>
    <row r="127" spans="6:12" x14ac:dyDescent="0.15">
      <c r="F127" s="26"/>
      <c r="G127" s="26"/>
      <c r="H127" s="26"/>
      <c r="I127" s="29"/>
      <c r="J127" s="28"/>
      <c r="L127" s="26"/>
    </row>
    <row r="128" spans="6:12" x14ac:dyDescent="0.15">
      <c r="F128" s="26"/>
      <c r="G128" s="26"/>
      <c r="H128" s="26"/>
      <c r="I128" s="29"/>
      <c r="J128" s="28"/>
      <c r="L128" s="26"/>
    </row>
    <row r="129" spans="6:12" x14ac:dyDescent="0.15">
      <c r="F129" s="26"/>
      <c r="G129" s="26"/>
      <c r="H129" s="26"/>
      <c r="I129" s="29"/>
      <c r="J129" s="28"/>
      <c r="L129" s="26"/>
    </row>
    <row r="130" spans="6:12" x14ac:dyDescent="0.15">
      <c r="F130" s="26"/>
      <c r="G130" s="26"/>
      <c r="H130" s="26"/>
      <c r="I130" s="29"/>
      <c r="J130" s="28"/>
      <c r="L130" s="26"/>
    </row>
    <row r="131" spans="6:12" x14ac:dyDescent="0.15">
      <c r="F131" s="26"/>
      <c r="G131" s="26"/>
      <c r="H131" s="26"/>
      <c r="I131" s="29"/>
      <c r="J131" s="28"/>
      <c r="L131" s="26"/>
    </row>
    <row r="132" spans="6:12" x14ac:dyDescent="0.15">
      <c r="F132" s="26"/>
      <c r="G132" s="26"/>
      <c r="H132" s="26"/>
      <c r="I132" s="29"/>
      <c r="J132" s="28"/>
      <c r="L132" s="26"/>
    </row>
    <row r="133" spans="6:12" x14ac:dyDescent="0.15">
      <c r="F133" s="26"/>
      <c r="G133" s="26"/>
      <c r="H133" s="26"/>
      <c r="I133" s="29"/>
      <c r="J133" s="28"/>
      <c r="L133" s="26"/>
    </row>
    <row r="134" spans="6:12" x14ac:dyDescent="0.15">
      <c r="F134" s="26"/>
      <c r="G134" s="26"/>
      <c r="H134" s="26"/>
      <c r="I134" s="29"/>
      <c r="J134" s="28"/>
      <c r="L134" s="26"/>
    </row>
    <row r="135" spans="6:12" x14ac:dyDescent="0.15">
      <c r="F135" s="26"/>
      <c r="G135" s="26"/>
      <c r="H135" s="26"/>
      <c r="I135" s="29"/>
      <c r="J135" s="28"/>
      <c r="L135" s="26"/>
    </row>
    <row r="136" spans="6:12" x14ac:dyDescent="0.15">
      <c r="F136" s="26"/>
      <c r="G136" s="26"/>
      <c r="H136" s="26"/>
      <c r="I136" s="29"/>
      <c r="J136" s="28"/>
      <c r="L136" s="26"/>
    </row>
    <row r="137" spans="6:12" x14ac:dyDescent="0.15">
      <c r="F137" s="26"/>
      <c r="G137" s="26"/>
      <c r="H137" s="26"/>
      <c r="I137" s="29"/>
      <c r="J137" s="28"/>
      <c r="L137" s="26"/>
    </row>
    <row r="138" spans="6:12" x14ac:dyDescent="0.15">
      <c r="F138" s="26"/>
      <c r="G138" s="26"/>
      <c r="H138" s="26"/>
      <c r="I138" s="29"/>
      <c r="J138" s="28"/>
      <c r="L138" s="26"/>
    </row>
    <row r="139" spans="6:12" x14ac:dyDescent="0.15">
      <c r="F139" s="26"/>
      <c r="G139" s="26"/>
      <c r="H139" s="26"/>
      <c r="I139" s="29"/>
      <c r="J139" s="28"/>
      <c r="L139" s="26"/>
    </row>
    <row r="140" spans="6:12" x14ac:dyDescent="0.15">
      <c r="F140" s="26"/>
      <c r="G140" s="26"/>
      <c r="H140" s="26"/>
      <c r="I140" s="29"/>
      <c r="J140" s="28"/>
      <c r="L140" s="26"/>
    </row>
    <row r="141" spans="6:12" x14ac:dyDescent="0.15">
      <c r="F141" s="26"/>
      <c r="G141" s="26"/>
      <c r="H141" s="26"/>
      <c r="I141" s="29"/>
      <c r="J141" s="28"/>
      <c r="L141" s="26"/>
    </row>
    <row r="142" spans="6:12" x14ac:dyDescent="0.15">
      <c r="F142" s="26"/>
      <c r="G142" s="26"/>
      <c r="H142" s="26"/>
      <c r="I142" s="29"/>
      <c r="J142" s="28"/>
      <c r="L142" s="26"/>
    </row>
    <row r="143" spans="6:12" x14ac:dyDescent="0.15">
      <c r="F143" s="26"/>
      <c r="G143" s="26"/>
      <c r="H143" s="26"/>
      <c r="I143" s="29"/>
      <c r="J143" s="28"/>
      <c r="L143" s="26"/>
    </row>
    <row r="144" spans="6:12" x14ac:dyDescent="0.15">
      <c r="F144" s="26"/>
      <c r="G144" s="26"/>
      <c r="H144" s="26"/>
      <c r="I144" s="29"/>
      <c r="J144" s="28"/>
      <c r="L144" s="26"/>
    </row>
    <row r="145" spans="6:12" x14ac:dyDescent="0.15">
      <c r="F145" s="26"/>
      <c r="G145" s="26"/>
      <c r="H145" s="26"/>
      <c r="I145" s="29"/>
      <c r="J145" s="28"/>
      <c r="L145" s="26"/>
    </row>
    <row r="146" spans="6:12" x14ac:dyDescent="0.15">
      <c r="F146" s="26"/>
      <c r="G146" s="26"/>
      <c r="H146" s="26"/>
      <c r="I146" s="29"/>
      <c r="J146" s="28"/>
      <c r="L146" s="26"/>
    </row>
    <row r="147" spans="6:12" x14ac:dyDescent="0.15">
      <c r="F147" s="26"/>
      <c r="G147" s="26"/>
      <c r="H147" s="26"/>
      <c r="I147" s="29"/>
      <c r="J147" s="28"/>
      <c r="L147" s="26"/>
    </row>
    <row r="148" spans="6:12" x14ac:dyDescent="0.15">
      <c r="F148" s="26"/>
      <c r="G148" s="26"/>
      <c r="H148" s="26"/>
      <c r="I148" s="29"/>
      <c r="J148" s="28"/>
      <c r="L148" s="26"/>
    </row>
    <row r="149" spans="6:12" x14ac:dyDescent="0.15">
      <c r="F149" s="26"/>
      <c r="G149" s="26"/>
      <c r="H149" s="26"/>
      <c r="I149" s="29"/>
      <c r="J149" s="28"/>
      <c r="L149" s="26"/>
    </row>
    <row r="150" spans="6:12" x14ac:dyDescent="0.15">
      <c r="F150" s="26"/>
      <c r="G150" s="26"/>
      <c r="H150" s="26"/>
      <c r="I150" s="29"/>
      <c r="J150" s="28"/>
      <c r="L150" s="26"/>
    </row>
    <row r="151" spans="6:12" x14ac:dyDescent="0.15">
      <c r="F151" s="26"/>
      <c r="G151" s="26"/>
      <c r="H151" s="26"/>
      <c r="I151" s="29"/>
      <c r="J151" s="28"/>
      <c r="L151" s="26"/>
    </row>
    <row r="152" spans="6:12" x14ac:dyDescent="0.15">
      <c r="F152" s="26"/>
      <c r="G152" s="26"/>
      <c r="H152" s="26"/>
      <c r="I152" s="29"/>
      <c r="J152" s="28"/>
      <c r="L152" s="26"/>
    </row>
    <row r="153" spans="6:12" x14ac:dyDescent="0.15">
      <c r="F153" s="26"/>
      <c r="G153" s="26"/>
      <c r="H153" s="26"/>
      <c r="I153" s="29"/>
      <c r="J153" s="28"/>
      <c r="L153" s="26"/>
    </row>
    <row r="154" spans="6:12" x14ac:dyDescent="0.15">
      <c r="F154" s="26"/>
      <c r="G154" s="26"/>
      <c r="H154" s="26"/>
      <c r="I154" s="29"/>
      <c r="J154" s="28"/>
      <c r="L154" s="26"/>
    </row>
    <row r="155" spans="6:12" x14ac:dyDescent="0.15">
      <c r="F155" s="26"/>
      <c r="G155" s="26"/>
      <c r="H155" s="26"/>
      <c r="I155" s="29"/>
      <c r="J155" s="28"/>
      <c r="L155" s="26"/>
    </row>
    <row r="156" spans="6:12" x14ac:dyDescent="0.15">
      <c r="F156" s="26"/>
      <c r="G156" s="26"/>
      <c r="H156" s="26"/>
      <c r="I156" s="29"/>
      <c r="J156" s="28"/>
      <c r="L156" s="26"/>
    </row>
    <row r="157" spans="6:12" x14ac:dyDescent="0.15">
      <c r="F157" s="26"/>
      <c r="G157" s="26"/>
      <c r="H157" s="26"/>
      <c r="I157" s="29"/>
      <c r="J157" s="28"/>
      <c r="L157" s="26"/>
    </row>
    <row r="158" spans="6:12" x14ac:dyDescent="0.15">
      <c r="F158" s="26"/>
      <c r="G158" s="26"/>
      <c r="H158" s="26"/>
      <c r="I158" s="29"/>
      <c r="J158" s="28"/>
      <c r="L158" s="26"/>
    </row>
    <row r="159" spans="6:12" x14ac:dyDescent="0.15">
      <c r="F159" s="26"/>
      <c r="G159" s="26"/>
      <c r="H159" s="26"/>
      <c r="I159" s="29"/>
      <c r="J159" s="28"/>
      <c r="L159" s="26"/>
    </row>
    <row r="160" spans="6:12" x14ac:dyDescent="0.15">
      <c r="F160" s="26"/>
      <c r="G160" s="26"/>
      <c r="H160" s="26"/>
      <c r="I160" s="29"/>
      <c r="J160" s="28"/>
      <c r="L160" s="26"/>
    </row>
    <row r="161" spans="6:12" x14ac:dyDescent="0.15">
      <c r="F161" s="26"/>
      <c r="G161" s="26"/>
      <c r="H161" s="26"/>
      <c r="I161" s="29"/>
      <c r="J161" s="28"/>
      <c r="L161" s="26"/>
    </row>
    <row r="162" spans="6:12" x14ac:dyDescent="0.15">
      <c r="F162" s="26"/>
      <c r="G162" s="26"/>
      <c r="H162" s="26"/>
      <c r="I162" s="29"/>
      <c r="J162" s="28"/>
      <c r="L162" s="26"/>
    </row>
    <row r="163" spans="6:12" x14ac:dyDescent="0.15">
      <c r="F163" s="26"/>
      <c r="G163" s="26"/>
      <c r="H163" s="26"/>
      <c r="I163" s="29"/>
      <c r="J163" s="28"/>
      <c r="L163" s="26"/>
    </row>
    <row r="164" spans="6:12" x14ac:dyDescent="0.15">
      <c r="F164" s="26"/>
      <c r="G164" s="26"/>
      <c r="H164" s="26"/>
      <c r="I164" s="29"/>
      <c r="J164" s="28"/>
      <c r="L164" s="26"/>
    </row>
    <row r="165" spans="6:12" x14ac:dyDescent="0.15">
      <c r="F165" s="26"/>
      <c r="G165" s="26"/>
      <c r="H165" s="26"/>
      <c r="I165" s="29"/>
      <c r="J165" s="28"/>
      <c r="L165" s="26"/>
    </row>
    <row r="166" spans="6:12" x14ac:dyDescent="0.15">
      <c r="F166" s="26"/>
      <c r="G166" s="26"/>
      <c r="H166" s="26"/>
      <c r="I166" s="29"/>
      <c r="J166" s="28"/>
      <c r="L166" s="26"/>
    </row>
    <row r="167" spans="6:12" x14ac:dyDescent="0.15">
      <c r="F167" s="26"/>
      <c r="G167" s="26"/>
      <c r="H167" s="26"/>
      <c r="I167" s="29"/>
      <c r="J167" s="28"/>
      <c r="L167" s="26"/>
    </row>
    <row r="168" spans="6:12" x14ac:dyDescent="0.15">
      <c r="F168" s="26"/>
      <c r="G168" s="26"/>
      <c r="H168" s="26"/>
      <c r="I168" s="29"/>
      <c r="J168" s="28"/>
      <c r="L168" s="26"/>
    </row>
    <row r="169" spans="6:12" x14ac:dyDescent="0.15">
      <c r="F169" s="26"/>
      <c r="G169" s="26"/>
      <c r="H169" s="26"/>
      <c r="I169" s="29"/>
      <c r="J169" s="28"/>
      <c r="L169" s="26"/>
    </row>
    <row r="170" spans="6:12" x14ac:dyDescent="0.15">
      <c r="F170" s="26"/>
      <c r="G170" s="26"/>
      <c r="H170" s="26"/>
      <c r="I170" s="29"/>
      <c r="J170" s="28"/>
      <c r="L170" s="26"/>
    </row>
    <row r="171" spans="6:12" x14ac:dyDescent="0.15">
      <c r="F171" s="26"/>
      <c r="G171" s="26"/>
      <c r="H171" s="26"/>
      <c r="I171" s="29"/>
      <c r="J171" s="28"/>
      <c r="L171" s="26"/>
    </row>
    <row r="172" spans="6:12" x14ac:dyDescent="0.15">
      <c r="F172" s="26"/>
      <c r="G172" s="26"/>
      <c r="H172" s="26"/>
      <c r="I172" s="29"/>
      <c r="J172" s="28"/>
      <c r="L172" s="26"/>
    </row>
    <row r="173" spans="6:12" x14ac:dyDescent="0.15">
      <c r="F173" s="26"/>
      <c r="G173" s="26"/>
      <c r="H173" s="26"/>
      <c r="I173" s="29"/>
      <c r="J173" s="28"/>
      <c r="L173" s="26"/>
    </row>
    <row r="174" spans="6:12" x14ac:dyDescent="0.15">
      <c r="F174" s="26"/>
      <c r="G174" s="26"/>
      <c r="H174" s="26"/>
      <c r="I174" s="29"/>
      <c r="J174" s="28"/>
      <c r="L174" s="26"/>
    </row>
    <row r="175" spans="6:12" x14ac:dyDescent="0.15">
      <c r="F175" s="26"/>
      <c r="G175" s="26"/>
      <c r="H175" s="26"/>
      <c r="I175" s="29"/>
      <c r="J175" s="28"/>
      <c r="L175" s="26"/>
    </row>
    <row r="176" spans="6:12" x14ac:dyDescent="0.15">
      <c r="F176" s="26"/>
      <c r="G176" s="26"/>
      <c r="H176" s="26"/>
      <c r="I176" s="29"/>
      <c r="J176" s="28"/>
      <c r="L176" s="26"/>
    </row>
    <row r="177" spans="6:12" x14ac:dyDescent="0.15">
      <c r="F177" s="26"/>
      <c r="G177" s="26"/>
      <c r="H177" s="26"/>
      <c r="I177" s="29"/>
      <c r="J177" s="28"/>
      <c r="L177" s="26"/>
    </row>
    <row r="178" spans="6:12" x14ac:dyDescent="0.15">
      <c r="F178" s="26"/>
      <c r="G178" s="26"/>
      <c r="H178" s="26"/>
      <c r="I178" s="29"/>
      <c r="J178" s="28"/>
      <c r="L178" s="26"/>
    </row>
    <row r="179" spans="6:12" x14ac:dyDescent="0.15">
      <c r="J179" s="28"/>
    </row>
    <row r="180" spans="6:12" x14ac:dyDescent="0.15">
      <c r="J180" s="28"/>
    </row>
    <row r="181" spans="6:12" x14ac:dyDescent="0.15">
      <c r="J181" s="28"/>
    </row>
    <row r="182" spans="6:12" x14ac:dyDescent="0.15">
      <c r="J182" s="28"/>
    </row>
    <row r="183" spans="6:12" x14ac:dyDescent="0.15">
      <c r="J183" s="28"/>
    </row>
    <row r="184" spans="6:12" x14ac:dyDescent="0.15">
      <c r="J184" s="28"/>
    </row>
    <row r="185" spans="6:12" x14ac:dyDescent="0.15">
      <c r="J185" s="28"/>
    </row>
    <row r="186" spans="6:12" x14ac:dyDescent="0.15">
      <c r="J186" s="28"/>
    </row>
    <row r="187" spans="6:12" x14ac:dyDescent="0.15">
      <c r="J187" s="28"/>
    </row>
    <row r="188" spans="6:12" x14ac:dyDescent="0.15">
      <c r="J188" s="28"/>
    </row>
    <row r="189" spans="6:12" x14ac:dyDescent="0.15">
      <c r="J189" s="28"/>
    </row>
    <row r="190" spans="6:12" x14ac:dyDescent="0.15">
      <c r="J190" s="28"/>
    </row>
    <row r="191" spans="6:12" x14ac:dyDescent="0.15">
      <c r="J191" s="28"/>
    </row>
    <row r="192" spans="6:12" x14ac:dyDescent="0.15">
      <c r="J192" s="28"/>
    </row>
    <row r="193" spans="10:10" x14ac:dyDescent="0.15">
      <c r="J193" s="28"/>
    </row>
    <row r="194" spans="10:10" x14ac:dyDescent="0.15">
      <c r="J194" s="28"/>
    </row>
    <row r="195" spans="10:10" x14ac:dyDescent="0.15">
      <c r="J195" s="28"/>
    </row>
    <row r="196" spans="10:10" x14ac:dyDescent="0.15">
      <c r="J196" s="28"/>
    </row>
    <row r="197" spans="10:10" x14ac:dyDescent="0.15">
      <c r="J197" s="28"/>
    </row>
    <row r="198" spans="10:10" x14ac:dyDescent="0.15">
      <c r="J198" s="28"/>
    </row>
    <row r="199" spans="10:10" x14ac:dyDescent="0.15">
      <c r="J199" s="28"/>
    </row>
    <row r="200" spans="10:10" x14ac:dyDescent="0.15">
      <c r="J200" s="28"/>
    </row>
    <row r="201" spans="10:10" x14ac:dyDescent="0.15">
      <c r="J201" s="28"/>
    </row>
    <row r="202" spans="10:10" x14ac:dyDescent="0.15">
      <c r="J202" s="28"/>
    </row>
    <row r="203" spans="10:10" x14ac:dyDescent="0.15">
      <c r="J203" s="28"/>
    </row>
    <row r="204" spans="10:10" x14ac:dyDescent="0.15">
      <c r="J204" s="28"/>
    </row>
    <row r="205" spans="10:10" x14ac:dyDescent="0.15">
      <c r="J205" s="28"/>
    </row>
    <row r="206" spans="10:10" x14ac:dyDescent="0.15">
      <c r="J206" s="28"/>
    </row>
    <row r="207" spans="10:10" x14ac:dyDescent="0.15">
      <c r="J207" s="28"/>
    </row>
    <row r="208" spans="10:1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A+DUvWPqsJEm8B0EXxEf7HwMSGgn0Hhb1b7+Y3Ik6FY+wMfhNUfid9SxanKdRM6bucV1FAO5AFLPrm/UY1o48g==" saltValue="EzE2Ej4Fk/B7N8lTarh3Dw==" spinCount="100000" sheet="1" objects="1" scenarios="1" formatCells="0"/>
  <mergeCells count="17">
    <mergeCell ref="B13:F13"/>
    <mergeCell ref="B4:F4"/>
    <mergeCell ref="C5:F5"/>
    <mergeCell ref="B6:C6"/>
    <mergeCell ref="D6:E6"/>
    <mergeCell ref="C7:F7"/>
    <mergeCell ref="C8:E8"/>
    <mergeCell ref="C9:E9"/>
    <mergeCell ref="C10:E10"/>
    <mergeCell ref="C11:E11"/>
    <mergeCell ref="B12:C12"/>
    <mergeCell ref="D12:F12"/>
    <mergeCell ref="B14:F14"/>
    <mergeCell ref="B15:F15"/>
    <mergeCell ref="B16:F16"/>
    <mergeCell ref="B17:F17"/>
    <mergeCell ref="B18:F18"/>
  </mergeCells>
  <phoneticPr fontId="2"/>
  <conditionalFormatting sqref="A4:F18">
    <cfRule type="expression" dxfId="1" priority="1" stopIfTrue="1">
      <formula>$U$5=FALSE</formula>
    </cfRule>
  </conditionalFormatting>
  <dataValidations count="2">
    <dataValidation type="textLength" imeMode="on" operator="lessThanOrEqual" allowBlank="1" showErrorMessage="1" errorTitle="もう一度入力してください！" error="文字数がオーバーしました。_x000a_（256文字までになるように短くしてください。）" sqref="B6:B7 C7 B18:F18 B14:F14 B16:F16" xr:uid="{773900A1-3ECE-447A-898C-821D51BF3EE8}">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3:F13 B15:F15 B17:F17" xr:uid="{427F466D-563D-4240-97C8-8579BA271004}">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Group Box 1">
              <controlPr defaultSize="0" autoFill="0" autoPict="0">
                <anchor moveWithCells="1" sizeWithCells="1">
                  <from>
                    <xdr:col>1</xdr:col>
                    <xdr:colOff>0</xdr:colOff>
                    <xdr:row>7</xdr:row>
                    <xdr:rowOff>0</xdr:rowOff>
                  </from>
                  <to>
                    <xdr:col>5</xdr:col>
                    <xdr:colOff>800100</xdr:colOff>
                    <xdr:row>8</xdr:row>
                    <xdr:rowOff>0</xdr:rowOff>
                  </to>
                </anchor>
              </controlPr>
            </control>
          </mc:Choice>
        </mc:AlternateContent>
        <mc:AlternateContent xmlns:mc="http://schemas.openxmlformats.org/markup-compatibility/2006">
          <mc:Choice Requires="x14">
            <control shapeId="35842" r:id="rId5" name="Option Button 2">
              <controlPr defaultSize="0" autoFill="0" autoLine="0" autoPict="0">
                <anchor moveWithCells="1" sizeWithCells="1">
                  <from>
                    <xdr:col>5</xdr:col>
                    <xdr:colOff>19050</xdr:colOff>
                    <xdr:row>7</xdr:row>
                    <xdr:rowOff>200025</xdr:rowOff>
                  </from>
                  <to>
                    <xdr:col>5</xdr:col>
                    <xdr:colOff>609600</xdr:colOff>
                    <xdr:row>7</xdr:row>
                    <xdr:rowOff>419100</xdr:rowOff>
                  </to>
                </anchor>
              </controlPr>
            </control>
          </mc:Choice>
        </mc:AlternateContent>
        <mc:AlternateContent xmlns:mc="http://schemas.openxmlformats.org/markup-compatibility/2006">
          <mc:Choice Requires="x14">
            <control shapeId="35843" r:id="rId6" name="Option Button 3">
              <controlPr defaultSize="0" autoFill="0" autoLine="0" autoPict="0">
                <anchor moveWithCells="1" sizeWithCells="1">
                  <from>
                    <xdr:col>1</xdr:col>
                    <xdr:colOff>504825</xdr:colOff>
                    <xdr:row>7</xdr:row>
                    <xdr:rowOff>200025</xdr:rowOff>
                  </from>
                  <to>
                    <xdr:col>1</xdr:col>
                    <xdr:colOff>904875</xdr:colOff>
                    <xdr:row>7</xdr:row>
                    <xdr:rowOff>419100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sizeWithCells="1">
                  <from>
                    <xdr:col>1</xdr:col>
                    <xdr:colOff>57150</xdr:colOff>
                    <xdr:row>7</xdr:row>
                    <xdr:rowOff>200025</xdr:rowOff>
                  </from>
                  <to>
                    <xdr:col>1</xdr:col>
                    <xdr:colOff>466725</xdr:colOff>
                    <xdr:row>7</xdr:row>
                    <xdr:rowOff>419100</xdr:rowOff>
                  </to>
                </anchor>
              </controlPr>
            </control>
          </mc:Choice>
        </mc:AlternateContent>
        <mc:AlternateContent xmlns:mc="http://schemas.openxmlformats.org/markup-compatibility/2006">
          <mc:Choice Requires="x14">
            <control shapeId="35845" r:id="rId8" name="Group Box 5">
              <controlPr defaultSize="0" autoFill="0" autoPict="0">
                <anchor moveWithCells="1" sizeWithCells="1">
                  <from>
                    <xdr:col>1</xdr:col>
                    <xdr:colOff>0</xdr:colOff>
                    <xdr:row>8</xdr:row>
                    <xdr:rowOff>0</xdr:rowOff>
                  </from>
                  <to>
                    <xdr:col>5</xdr:col>
                    <xdr:colOff>800100</xdr:colOff>
                    <xdr:row>9</xdr:row>
                    <xdr:rowOff>0</xdr:rowOff>
                  </to>
                </anchor>
              </controlPr>
            </control>
          </mc:Choice>
        </mc:AlternateContent>
        <mc:AlternateContent xmlns:mc="http://schemas.openxmlformats.org/markup-compatibility/2006">
          <mc:Choice Requires="x14">
            <control shapeId="35846" r:id="rId9" name="Option Button 6">
              <controlPr defaultSize="0" autoFill="0" autoLine="0" autoPict="0">
                <anchor moveWithCells="1" sizeWithCells="1">
                  <from>
                    <xdr:col>5</xdr:col>
                    <xdr:colOff>19050</xdr:colOff>
                    <xdr:row>8</xdr:row>
                    <xdr:rowOff>200025</xdr:rowOff>
                  </from>
                  <to>
                    <xdr:col>5</xdr:col>
                    <xdr:colOff>609600</xdr:colOff>
                    <xdr:row>8</xdr:row>
                    <xdr:rowOff>419100</xdr:rowOff>
                  </to>
                </anchor>
              </controlPr>
            </control>
          </mc:Choice>
        </mc:AlternateContent>
        <mc:AlternateContent xmlns:mc="http://schemas.openxmlformats.org/markup-compatibility/2006">
          <mc:Choice Requires="x14">
            <control shapeId="35847" r:id="rId10" name="Option Button 7">
              <controlPr defaultSize="0" autoFill="0" autoLine="0" autoPict="0">
                <anchor moveWithCells="1" sizeWithCells="1">
                  <from>
                    <xdr:col>1</xdr:col>
                    <xdr:colOff>504825</xdr:colOff>
                    <xdr:row>8</xdr:row>
                    <xdr:rowOff>200025</xdr:rowOff>
                  </from>
                  <to>
                    <xdr:col>1</xdr:col>
                    <xdr:colOff>904875</xdr:colOff>
                    <xdr:row>8</xdr:row>
                    <xdr:rowOff>419100</xdr:rowOff>
                  </to>
                </anchor>
              </controlPr>
            </control>
          </mc:Choice>
        </mc:AlternateContent>
        <mc:AlternateContent xmlns:mc="http://schemas.openxmlformats.org/markup-compatibility/2006">
          <mc:Choice Requires="x14">
            <control shapeId="35848" r:id="rId11" name="Option Button 8">
              <controlPr defaultSize="0" autoFill="0" autoLine="0" autoPict="0">
                <anchor moveWithCells="1" sizeWithCells="1">
                  <from>
                    <xdr:col>1</xdr:col>
                    <xdr:colOff>57150</xdr:colOff>
                    <xdr:row>8</xdr:row>
                    <xdr:rowOff>200025</xdr:rowOff>
                  </from>
                  <to>
                    <xdr:col>1</xdr:col>
                    <xdr:colOff>466725</xdr:colOff>
                    <xdr:row>8</xdr:row>
                    <xdr:rowOff>419100</xdr:rowOff>
                  </to>
                </anchor>
              </controlPr>
            </control>
          </mc:Choice>
        </mc:AlternateContent>
        <mc:AlternateContent xmlns:mc="http://schemas.openxmlformats.org/markup-compatibility/2006">
          <mc:Choice Requires="x14">
            <control shapeId="35849" r:id="rId12" name="Group Box 9">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35850" r:id="rId13" name="Option Button 10">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35851" r:id="rId14" name="Option Button 11">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35852" r:id="rId15" name="Option Button 12">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35853" r:id="rId16" name="Group Box 13">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35854" r:id="rId17" name="Option Button 14">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35855" r:id="rId18" name="Option Button 15">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35856" r:id="rId19" name="Option Button 16">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E2B33-CA9B-46B2-B3C6-57FEF56501E0}">
  <dimension ref="A1:U221"/>
  <sheetViews>
    <sheetView zoomScale="85"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1" ht="14.25" x14ac:dyDescent="0.15">
      <c r="A1" s="5" t="str">
        <f>"〔サービス分析：" &amp;  報告書!C30 &amp; "〕"</f>
        <v>〔サービス分析：就労継続支援（Ｂ型）〕</v>
      </c>
      <c r="B1" s="4"/>
      <c r="C1" s="4"/>
      <c r="D1" s="4"/>
      <c r="E1" s="3"/>
      <c r="F1" s="147" t="s">
        <v>159</v>
      </c>
      <c r="H1" s="23"/>
      <c r="S1" s="21" t="s">
        <v>5</v>
      </c>
    </row>
    <row r="2" spans="1:21" ht="14.25" customHeight="1" x14ac:dyDescent="0.15">
      <c r="A2" s="1"/>
      <c r="B2" s="4"/>
      <c r="C2" s="4"/>
      <c r="F2" s="6" t="str">
        <f>"《事業所名： " &amp; 報告書!B31 &amp; "》"</f>
        <v>《事業所名： 》</v>
      </c>
      <c r="H2" s="25"/>
      <c r="S2" s="21" t="b">
        <v>0</v>
      </c>
    </row>
    <row r="3" spans="1:21" ht="15" customHeight="1" thickBot="1" x14ac:dyDescent="0.2">
      <c r="A3" s="114" t="s">
        <v>66</v>
      </c>
      <c r="B3" s="78" t="s">
        <v>86</v>
      </c>
      <c r="C3" s="80"/>
      <c r="D3" s="80"/>
      <c r="E3" s="82"/>
      <c r="H3" s="79"/>
      <c r="I3" s="60"/>
      <c r="J3" s="7"/>
      <c r="K3" s="7"/>
      <c r="L3" s="79"/>
      <c r="M3" s="79"/>
      <c r="N3" s="79"/>
      <c r="O3" s="79"/>
      <c r="P3" s="79"/>
      <c r="Q3" s="79"/>
      <c r="R3" s="79"/>
      <c r="S3" s="79" t="b">
        <v>1</v>
      </c>
      <c r="T3" s="79" t="s">
        <v>75</v>
      </c>
    </row>
    <row r="4" spans="1:21" s="11" customFormat="1" ht="17.25" customHeight="1" thickBot="1" x14ac:dyDescent="0.2">
      <c r="A4" s="136"/>
      <c r="B4" s="302"/>
      <c r="C4" s="303"/>
      <c r="D4" s="303"/>
      <c r="E4" s="303"/>
      <c r="F4" s="304"/>
      <c r="G4" s="91"/>
      <c r="H4" s="92"/>
      <c r="I4" s="93"/>
      <c r="J4" s="7" t="s">
        <v>71</v>
      </c>
      <c r="K4" s="92"/>
      <c r="L4" s="92"/>
      <c r="M4" s="94"/>
      <c r="N4" s="94"/>
      <c r="O4" s="94"/>
      <c r="P4" s="94"/>
      <c r="Q4" s="94"/>
      <c r="R4" s="94"/>
      <c r="S4" s="79" t="b">
        <v>1</v>
      </c>
      <c r="T4" s="94"/>
    </row>
    <row r="5" spans="1:21" x14ac:dyDescent="0.15">
      <c r="A5" s="96">
        <v>12</v>
      </c>
      <c r="B5" s="97" t="s">
        <v>445</v>
      </c>
      <c r="C5" s="330" t="str">
        <f>IF(U5=FALSE,"この評価項目は入力できません",IF((MIN(I8:I12)=0),"標準項目の「あり」「なし」を選択してください",""))</f>
        <v>この評価項目は入力できません</v>
      </c>
      <c r="D5" s="330"/>
      <c r="E5" s="330"/>
      <c r="F5" s="331"/>
      <c r="H5" s="79"/>
      <c r="I5" s="60"/>
      <c r="J5" s="7" t="s">
        <v>73</v>
      </c>
      <c r="K5" s="7"/>
      <c r="L5" s="79"/>
      <c r="M5" s="79"/>
      <c r="N5" s="79"/>
      <c r="O5" s="79"/>
      <c r="P5" s="79"/>
      <c r="Q5" s="79"/>
      <c r="R5" s="79"/>
      <c r="S5" s="79" t="b">
        <v>1</v>
      </c>
      <c r="T5" s="79"/>
      <c r="U5" s="21" t="b">
        <f>報告書!S30</f>
        <v>0</v>
      </c>
    </row>
    <row r="6" spans="1:21" s="101" customFormat="1" ht="37.5" customHeight="1" x14ac:dyDescent="0.15">
      <c r="A6" s="98" t="s">
        <v>64</v>
      </c>
      <c r="B6" s="278" t="s">
        <v>444</v>
      </c>
      <c r="C6" s="279"/>
      <c r="D6" s="332" t="str">
        <f xml:space="preserve"> "評点（" &amp; REPT("○",COUNT(P8:P12)) &amp; REPT("●",COUNT(Q8:Q12)) &amp; "）"</f>
        <v>評点（）</v>
      </c>
      <c r="E6" s="332"/>
      <c r="F6" s="118" t="str">
        <f>IF(COUNT(R8:R12)&gt;0,"・非該当" &amp; COUNT(R8:R12),"")</f>
        <v/>
      </c>
      <c r="G6" s="84"/>
      <c r="H6" s="99"/>
      <c r="I6" s="100" t="str">
        <f>IF(MIN(I8:I12)=0,"",IF(COUNT(P8:Q12)=0,"-",IF(COUNT(P8:Q12)=COUNT(P8:P12),"A",IF(COUNT(P8:P12)=0,"C","B"))))</f>
        <v/>
      </c>
      <c r="J6" s="7" t="s">
        <v>58</v>
      </c>
      <c r="K6" s="100">
        <v>12</v>
      </c>
      <c r="L6" s="99">
        <v>17424</v>
      </c>
      <c r="M6" s="99"/>
      <c r="N6" s="99"/>
      <c r="O6" s="99"/>
      <c r="P6" s="99"/>
      <c r="Q6" s="99"/>
      <c r="R6" s="99"/>
      <c r="S6" s="79" t="b">
        <v>0</v>
      </c>
      <c r="T6" s="99"/>
    </row>
    <row r="7" spans="1:21" x14ac:dyDescent="0.15">
      <c r="A7" s="96"/>
      <c r="B7" s="117" t="s">
        <v>59</v>
      </c>
      <c r="C7" s="321" t="s">
        <v>60</v>
      </c>
      <c r="D7" s="322"/>
      <c r="E7" s="322"/>
      <c r="F7" s="323"/>
      <c r="H7" s="79"/>
      <c r="I7" s="60"/>
      <c r="J7" s="7" t="s">
        <v>61</v>
      </c>
      <c r="K7" s="7"/>
      <c r="L7" s="79"/>
      <c r="M7" s="79"/>
      <c r="N7" s="79"/>
      <c r="O7" s="79"/>
      <c r="P7" s="79"/>
      <c r="Q7" s="79"/>
      <c r="R7" s="79"/>
      <c r="S7" s="79" t="b">
        <v>0</v>
      </c>
      <c r="T7" s="79"/>
    </row>
    <row r="8" spans="1:21" ht="37.5" customHeight="1" x14ac:dyDescent="0.15">
      <c r="A8" s="96"/>
      <c r="B8" s="102"/>
      <c r="C8" s="299" t="s">
        <v>446</v>
      </c>
      <c r="D8" s="300"/>
      <c r="E8" s="324"/>
      <c r="F8" s="103"/>
      <c r="G8" s="84"/>
      <c r="H8" s="79"/>
      <c r="I8" s="60">
        <v>0</v>
      </c>
      <c r="J8" s="7" t="s">
        <v>62</v>
      </c>
      <c r="K8" s="7">
        <v>1</v>
      </c>
      <c r="L8" s="79">
        <v>60011</v>
      </c>
      <c r="M8" s="79"/>
      <c r="N8" s="79"/>
      <c r="O8" s="79"/>
      <c r="P8" s="79" t="str">
        <f>IF(I8=3,1,"")</f>
        <v/>
      </c>
      <c r="Q8" s="79" t="str">
        <f>IF(I8=2,1,"")</f>
        <v/>
      </c>
      <c r="R8" s="79" t="str">
        <f>IF(I8=1,1,"")</f>
        <v/>
      </c>
      <c r="S8" s="79" t="b">
        <v>0</v>
      </c>
      <c r="T8" s="79"/>
    </row>
    <row r="9" spans="1:21" ht="37.5" customHeight="1" x14ac:dyDescent="0.15">
      <c r="A9" s="96"/>
      <c r="B9" s="102"/>
      <c r="C9" s="299" t="s">
        <v>447</v>
      </c>
      <c r="D9" s="300"/>
      <c r="E9" s="324"/>
      <c r="F9" s="103"/>
      <c r="G9" s="84"/>
      <c r="H9" s="79"/>
      <c r="I9" s="60">
        <v>0</v>
      </c>
      <c r="J9" s="7" t="s">
        <v>62</v>
      </c>
      <c r="K9" s="7">
        <v>2</v>
      </c>
      <c r="L9" s="79">
        <v>60012</v>
      </c>
      <c r="M9" s="79"/>
      <c r="N9" s="79"/>
      <c r="O9" s="79"/>
      <c r="P9" s="79" t="str">
        <f>IF(I9=3,1,"")</f>
        <v/>
      </c>
      <c r="Q9" s="79" t="str">
        <f>IF(I9=2,1,"")</f>
        <v/>
      </c>
      <c r="R9" s="79" t="str">
        <f>IF(I9=1,1,"")</f>
        <v/>
      </c>
      <c r="S9" s="79" t="b">
        <v>0</v>
      </c>
      <c r="T9" s="79"/>
    </row>
    <row r="10" spans="1:21" ht="37.5" customHeight="1" x14ac:dyDescent="0.15">
      <c r="A10" s="96"/>
      <c r="B10" s="102"/>
      <c r="C10" s="299" t="s">
        <v>448</v>
      </c>
      <c r="D10" s="300"/>
      <c r="E10" s="324"/>
      <c r="F10" s="103"/>
      <c r="G10" s="84"/>
      <c r="H10" s="79"/>
      <c r="I10" s="60">
        <v>0</v>
      </c>
      <c r="J10" s="7" t="s">
        <v>62</v>
      </c>
      <c r="K10" s="7">
        <v>3</v>
      </c>
      <c r="L10" s="79">
        <v>60013</v>
      </c>
      <c r="M10" s="79"/>
      <c r="N10" s="79"/>
      <c r="O10" s="79"/>
      <c r="P10" s="79" t="str">
        <f>IF(I10=3,1,"")</f>
        <v/>
      </c>
      <c r="Q10" s="79" t="str">
        <f>IF(I10=2,1,"")</f>
        <v/>
      </c>
      <c r="R10" s="79" t="str">
        <f>IF(I10=1,1,"")</f>
        <v/>
      </c>
      <c r="S10" s="79" t="b">
        <v>0</v>
      </c>
      <c r="T10" s="79"/>
    </row>
    <row r="11" spans="1:21" ht="37.5" customHeight="1" x14ac:dyDescent="0.15">
      <c r="A11" s="96"/>
      <c r="B11" s="102"/>
      <c r="C11" s="299" t="s">
        <v>449</v>
      </c>
      <c r="D11" s="300"/>
      <c r="E11" s="324"/>
      <c r="F11" s="103"/>
      <c r="G11" s="84"/>
      <c r="H11" s="79"/>
      <c r="I11" s="60">
        <v>0</v>
      </c>
      <c r="J11" s="7" t="s">
        <v>62</v>
      </c>
      <c r="K11" s="7">
        <v>4</v>
      </c>
      <c r="L11" s="79">
        <v>60014</v>
      </c>
      <c r="M11" s="79"/>
      <c r="N11" s="79"/>
      <c r="O11" s="79"/>
      <c r="P11" s="79" t="str">
        <f>IF(I11=3,1,"")</f>
        <v/>
      </c>
      <c r="Q11" s="79" t="str">
        <f>IF(I11=2,1,"")</f>
        <v/>
      </c>
      <c r="R11" s="79" t="str">
        <f>IF(I11=1,1,"")</f>
        <v/>
      </c>
      <c r="S11" s="79" t="b">
        <v>0</v>
      </c>
      <c r="T11" s="79"/>
    </row>
    <row r="12" spans="1:21" ht="37.5" customHeight="1" thickBot="1" x14ac:dyDescent="0.2">
      <c r="A12" s="96"/>
      <c r="B12" s="102"/>
      <c r="C12" s="299" t="s">
        <v>450</v>
      </c>
      <c r="D12" s="300"/>
      <c r="E12" s="324"/>
      <c r="F12" s="103"/>
      <c r="G12" s="84"/>
      <c r="H12" s="79"/>
      <c r="I12" s="60">
        <v>0</v>
      </c>
      <c r="J12" s="7" t="s">
        <v>62</v>
      </c>
      <c r="K12" s="7">
        <v>5</v>
      </c>
      <c r="L12" s="79">
        <v>60015</v>
      </c>
      <c r="M12" s="79"/>
      <c r="N12" s="79"/>
      <c r="O12" s="79"/>
      <c r="P12" s="79" t="str">
        <f>IF(I12=3,1,"")</f>
        <v/>
      </c>
      <c r="Q12" s="79" t="str">
        <f>IF(I12=2,1,"")</f>
        <v/>
      </c>
      <c r="R12" s="79" t="str">
        <f>IF(I12=1,1,"")</f>
        <v/>
      </c>
      <c r="S12" s="79" t="b">
        <v>0</v>
      </c>
      <c r="T12" s="79"/>
    </row>
    <row r="13" spans="1:21" ht="20.25" customHeight="1" x14ac:dyDescent="0.15">
      <c r="A13" s="104"/>
      <c r="B13" s="325" t="s">
        <v>451</v>
      </c>
      <c r="C13" s="326"/>
      <c r="D13" s="327" t="str">
        <f>IF(U5=FALSE,"この評価項目は入力できません",IF(AND(LEN(SBcaseB1_12)&lt;&gt;0,COUNT(R7:R12)=5),SBcheckBB_12,(IF(LEN(SBcheckBA_12)&lt;&gt;0,SBcheckBA_12, SBcheckBB_12))))</f>
        <v>この評価項目は入力できません</v>
      </c>
      <c r="E13" s="327"/>
      <c r="F13" s="328"/>
      <c r="H13" s="79"/>
      <c r="I13" s="60"/>
      <c r="J13" s="7" t="s">
        <v>63</v>
      </c>
      <c r="K13" s="7"/>
      <c r="L13" s="79"/>
      <c r="M13" s="79"/>
      <c r="N13" s="79"/>
      <c r="O13" s="79"/>
      <c r="P13" s="79"/>
      <c r="Q13" s="79"/>
      <c r="R13" s="79"/>
      <c r="S13" s="79" t="b">
        <v>1</v>
      </c>
      <c r="T13" s="79"/>
    </row>
    <row r="14" spans="1:21" s="108" customFormat="1" ht="21" customHeight="1" x14ac:dyDescent="0.15">
      <c r="A14" s="115"/>
      <c r="B14" s="308"/>
      <c r="C14" s="309"/>
      <c r="D14" s="309"/>
      <c r="E14" s="309"/>
      <c r="F14" s="310"/>
      <c r="G14" s="2" t="str">
        <f>IF(LEN(B14)=0,"",IF(40-LEN(B14)&gt;0,"残り" &amp; 40-LEN(B14) &amp; "文字",IF(40-LEN(B14)=0,"","文字数がオーバーしています")))</f>
        <v/>
      </c>
      <c r="H14" s="105"/>
      <c r="I14" s="106"/>
      <c r="J14" s="7" t="s">
        <v>89</v>
      </c>
      <c r="K14" s="105"/>
      <c r="L14" s="105"/>
      <c r="M14" s="107"/>
      <c r="N14" s="107"/>
      <c r="O14" s="107"/>
      <c r="P14" s="107"/>
      <c r="Q14" s="107"/>
      <c r="R14" s="107"/>
      <c r="S14" s="79" t="b">
        <v>0</v>
      </c>
      <c r="T14" s="107"/>
    </row>
    <row r="15" spans="1:21" s="108" customFormat="1" ht="65.099999999999994" customHeight="1" x14ac:dyDescent="0.15">
      <c r="A15" s="116"/>
      <c r="B15" s="311"/>
      <c r="C15" s="312"/>
      <c r="D15" s="312"/>
      <c r="E15" s="312"/>
      <c r="F15" s="313"/>
      <c r="G15" s="2" t="str">
        <f>IF(LEN(B15)=0,"",IF(256-LEN(B15)&gt;0,"残り" &amp; 256-LEN(B15) &amp; "文字",IF(256-LEN(B15)=0,"","文字数がオーバーしています")))</f>
        <v/>
      </c>
      <c r="H15" s="105"/>
      <c r="I15" s="106"/>
      <c r="J15" s="7" t="s">
        <v>92</v>
      </c>
      <c r="K15" s="105"/>
      <c r="L15" s="105"/>
      <c r="M15" s="107"/>
      <c r="N15" s="107"/>
      <c r="O15" s="107"/>
      <c r="P15" s="107"/>
      <c r="Q15" s="107"/>
      <c r="R15" s="107"/>
      <c r="S15" s="79" t="b">
        <v>0</v>
      </c>
      <c r="T15" s="107"/>
    </row>
    <row r="16" spans="1:21" s="108" customFormat="1" ht="21" customHeight="1" x14ac:dyDescent="0.15">
      <c r="A16" s="116"/>
      <c r="B16" s="314"/>
      <c r="C16" s="315"/>
      <c r="D16" s="315"/>
      <c r="E16" s="315"/>
      <c r="F16" s="316"/>
      <c r="G16" s="2" t="str">
        <f>IF(LEN(B16)=0,"",IF(40-LEN(B16)&gt;0,"残り" &amp; 40-LEN(B16) &amp; "文字",IF(40-LEN(B16)=0,"","文字数がオーバーしています")))</f>
        <v/>
      </c>
      <c r="H16" s="105"/>
      <c r="I16" s="106"/>
      <c r="J16" s="7" t="s">
        <v>90</v>
      </c>
      <c r="K16" s="105"/>
      <c r="L16" s="105"/>
      <c r="M16" s="107"/>
      <c r="N16" s="107"/>
      <c r="O16" s="107"/>
      <c r="P16" s="107"/>
      <c r="Q16" s="107"/>
      <c r="R16" s="107"/>
      <c r="S16" s="79" t="b">
        <v>0</v>
      </c>
      <c r="T16" s="107"/>
    </row>
    <row r="17" spans="1:20" s="108" customFormat="1" ht="65.099999999999994" customHeight="1" x14ac:dyDescent="0.15">
      <c r="A17" s="116"/>
      <c r="B17" s="317"/>
      <c r="C17" s="317"/>
      <c r="D17" s="317"/>
      <c r="E17" s="317"/>
      <c r="F17" s="318"/>
      <c r="G17" s="2" t="str">
        <f>IF(LEN(B17)=0,"",IF(256-LEN(B17)&gt;0,"残り" &amp; 256-LEN(B17) &amp; "文字",IF(256-LEN(B17)=0,"","文字数がオーバーしています")))</f>
        <v/>
      </c>
      <c r="H17" s="105"/>
      <c r="I17" s="106"/>
      <c r="J17" s="7" t="s">
        <v>93</v>
      </c>
      <c r="K17" s="105"/>
      <c r="L17" s="105"/>
      <c r="M17" s="107"/>
      <c r="N17" s="107"/>
      <c r="O17" s="107"/>
      <c r="P17" s="107"/>
      <c r="Q17" s="107"/>
      <c r="R17" s="107"/>
      <c r="S17" s="79" t="b">
        <v>0</v>
      </c>
      <c r="T17" s="107"/>
    </row>
    <row r="18" spans="1:20" s="108" customFormat="1" ht="21" customHeight="1" x14ac:dyDescent="0.15">
      <c r="A18" s="116"/>
      <c r="B18" s="314"/>
      <c r="C18" s="315"/>
      <c r="D18" s="315"/>
      <c r="E18" s="315"/>
      <c r="F18" s="316"/>
      <c r="G18" s="2" t="str">
        <f>IF(LEN(B18)=0,"",IF(40-LEN(B18)&gt;0,"残り" &amp; 40-LEN(B18) &amp; "文字",IF(40-LEN(B18)=0,"","文字数がオーバーしています")))</f>
        <v/>
      </c>
      <c r="H18" s="105"/>
      <c r="I18" s="106"/>
      <c r="J18" s="7" t="s">
        <v>91</v>
      </c>
      <c r="K18" s="105"/>
      <c r="L18" s="105"/>
      <c r="M18" s="107"/>
      <c r="N18" s="107"/>
      <c r="O18" s="107"/>
      <c r="P18" s="107"/>
      <c r="Q18" s="107"/>
      <c r="R18" s="107"/>
      <c r="S18" s="79" t="b">
        <v>0</v>
      </c>
      <c r="T18" s="107"/>
    </row>
    <row r="19" spans="1:20" s="108" customFormat="1" ht="65.099999999999994" customHeight="1" thickBot="1" x14ac:dyDescent="0.2">
      <c r="A19" s="109"/>
      <c r="B19" s="319"/>
      <c r="C19" s="319"/>
      <c r="D19" s="319"/>
      <c r="E19" s="319"/>
      <c r="F19" s="320"/>
      <c r="G19" s="2" t="str">
        <f>IF(LEN(B19)=0,"",IF(256-LEN(B19)&gt;0,"残り" &amp; 256-LEN(B19) &amp; "文字",IF(256-LEN(B19)=0,"","文字数がオーバーしています")))</f>
        <v/>
      </c>
      <c r="H19" s="105"/>
      <c r="I19" s="106"/>
      <c r="J19" s="7" t="s">
        <v>94</v>
      </c>
      <c r="K19" s="105"/>
      <c r="L19" s="105"/>
      <c r="M19" s="107"/>
      <c r="N19" s="107"/>
      <c r="O19" s="107"/>
      <c r="P19" s="107"/>
      <c r="Q19" s="107"/>
      <c r="R19" s="107"/>
      <c r="S19" s="79" t="b">
        <v>0</v>
      </c>
      <c r="T19" s="107"/>
    </row>
    <row r="20" spans="1:20" ht="14.25" thickTop="1" x14ac:dyDescent="0.15">
      <c r="F20" s="26"/>
      <c r="G20" s="26"/>
      <c r="H20" s="26"/>
      <c r="I20" s="29"/>
      <c r="J20" s="28"/>
      <c r="L20" s="26"/>
    </row>
    <row r="21" spans="1:20" x14ac:dyDescent="0.15">
      <c r="F21" s="26"/>
      <c r="G21" s="26"/>
      <c r="H21" s="26"/>
      <c r="I21" s="29"/>
      <c r="J21" s="28"/>
      <c r="L21" s="26"/>
    </row>
    <row r="22" spans="1:20" x14ac:dyDescent="0.15">
      <c r="F22" s="26"/>
      <c r="G22" s="26"/>
      <c r="H22" s="26"/>
      <c r="I22" s="29"/>
      <c r="J22" s="28"/>
      <c r="L22" s="26"/>
    </row>
    <row r="23" spans="1:20" x14ac:dyDescent="0.15">
      <c r="F23" s="26"/>
      <c r="G23" s="26"/>
      <c r="H23" s="26"/>
      <c r="I23" s="29"/>
      <c r="J23" s="28"/>
      <c r="L23" s="26"/>
    </row>
    <row r="24" spans="1:20" x14ac:dyDescent="0.15">
      <c r="F24" s="26"/>
      <c r="G24" s="26"/>
      <c r="H24" s="26"/>
      <c r="I24" s="29"/>
      <c r="J24" s="28"/>
      <c r="L24" s="26"/>
    </row>
    <row r="25" spans="1:20" x14ac:dyDescent="0.15">
      <c r="F25" s="26"/>
      <c r="G25" s="26"/>
      <c r="H25" s="26"/>
      <c r="I25" s="29"/>
      <c r="J25" s="28"/>
      <c r="L25" s="26"/>
    </row>
    <row r="26" spans="1:20" x14ac:dyDescent="0.15">
      <c r="F26" s="26"/>
      <c r="G26" s="26"/>
      <c r="H26" s="26"/>
      <c r="I26" s="29"/>
      <c r="J26" s="28"/>
      <c r="L26" s="26"/>
    </row>
    <row r="27" spans="1:20" x14ac:dyDescent="0.15">
      <c r="F27" s="26"/>
      <c r="G27" s="26"/>
      <c r="H27" s="26"/>
      <c r="I27" s="29"/>
      <c r="J27" s="28"/>
      <c r="L27" s="26"/>
    </row>
    <row r="28" spans="1:20" x14ac:dyDescent="0.15">
      <c r="F28" s="26"/>
      <c r="G28" s="26"/>
      <c r="H28" s="26"/>
      <c r="I28" s="29"/>
      <c r="J28" s="28"/>
      <c r="L28" s="26"/>
    </row>
    <row r="29" spans="1:20" x14ac:dyDescent="0.15">
      <c r="F29" s="26"/>
      <c r="G29" s="26"/>
      <c r="H29" s="26"/>
      <c r="I29" s="29"/>
      <c r="J29" s="28"/>
      <c r="L29" s="26"/>
    </row>
    <row r="30" spans="1:20" x14ac:dyDescent="0.15">
      <c r="F30" s="26"/>
      <c r="G30" s="26"/>
      <c r="H30" s="26"/>
      <c r="I30" s="29"/>
      <c r="J30" s="28"/>
      <c r="L30" s="26"/>
    </row>
    <row r="31" spans="1:20" x14ac:dyDescent="0.15">
      <c r="F31" s="26"/>
      <c r="G31" s="26"/>
      <c r="H31" s="26"/>
      <c r="I31" s="29"/>
      <c r="J31" s="28"/>
      <c r="L31" s="26"/>
    </row>
    <row r="32" spans="1:20" x14ac:dyDescent="0.15">
      <c r="F32" s="26"/>
      <c r="G32" s="26"/>
      <c r="H32" s="26"/>
      <c r="I32" s="29"/>
      <c r="J32" s="28"/>
      <c r="L32" s="26"/>
    </row>
    <row r="33" spans="6:12" x14ac:dyDescent="0.15">
      <c r="F33" s="26"/>
      <c r="G33" s="26"/>
      <c r="H33" s="26"/>
      <c r="I33" s="29"/>
      <c r="J33" s="28"/>
      <c r="L33" s="26"/>
    </row>
    <row r="34" spans="6:12" x14ac:dyDescent="0.15">
      <c r="F34" s="26"/>
      <c r="G34" s="26"/>
      <c r="H34" s="26"/>
      <c r="I34" s="29"/>
      <c r="J34" s="28"/>
      <c r="L34" s="26"/>
    </row>
    <row r="35" spans="6:12" x14ac:dyDescent="0.15">
      <c r="F35" s="26"/>
      <c r="G35" s="26"/>
      <c r="H35" s="26"/>
      <c r="I35" s="29"/>
      <c r="J35" s="28"/>
      <c r="L35" s="26"/>
    </row>
    <row r="36" spans="6:12" x14ac:dyDescent="0.15">
      <c r="F36" s="26"/>
      <c r="G36" s="26"/>
      <c r="H36" s="26"/>
      <c r="I36" s="29"/>
      <c r="J36" s="28"/>
      <c r="L36" s="26"/>
    </row>
    <row r="37" spans="6:12" x14ac:dyDescent="0.15">
      <c r="F37" s="26"/>
      <c r="G37" s="26"/>
      <c r="H37" s="26"/>
      <c r="I37" s="29"/>
      <c r="J37" s="28"/>
      <c r="L37" s="26"/>
    </row>
    <row r="38" spans="6:12" x14ac:dyDescent="0.15">
      <c r="F38" s="26"/>
      <c r="G38" s="26"/>
      <c r="H38" s="26"/>
      <c r="I38" s="29"/>
      <c r="J38" s="28"/>
      <c r="L38" s="26"/>
    </row>
    <row r="39" spans="6:12" x14ac:dyDescent="0.15">
      <c r="F39" s="26"/>
      <c r="G39" s="26"/>
      <c r="H39" s="26"/>
      <c r="I39" s="29"/>
      <c r="J39" s="28"/>
      <c r="L39" s="26"/>
    </row>
    <row r="40" spans="6:12" x14ac:dyDescent="0.15">
      <c r="F40" s="26"/>
      <c r="G40" s="26"/>
      <c r="H40" s="26"/>
      <c r="I40" s="29"/>
      <c r="J40" s="28"/>
      <c r="L40" s="26"/>
    </row>
    <row r="41" spans="6:12" x14ac:dyDescent="0.15">
      <c r="F41" s="26"/>
      <c r="G41" s="26"/>
      <c r="H41" s="26"/>
      <c r="I41" s="29"/>
      <c r="J41" s="28"/>
      <c r="L41" s="26"/>
    </row>
    <row r="42" spans="6:12" x14ac:dyDescent="0.15">
      <c r="F42" s="26"/>
      <c r="G42" s="26"/>
      <c r="H42" s="26"/>
      <c r="I42" s="29"/>
      <c r="J42" s="28"/>
      <c r="L42" s="26"/>
    </row>
    <row r="43" spans="6:12" x14ac:dyDescent="0.15">
      <c r="F43" s="26"/>
      <c r="G43" s="26"/>
      <c r="H43" s="26"/>
      <c r="I43" s="29"/>
      <c r="J43" s="28"/>
      <c r="L43" s="26"/>
    </row>
    <row r="44" spans="6:12" x14ac:dyDescent="0.15">
      <c r="F44" s="26"/>
      <c r="G44" s="26"/>
      <c r="H44" s="26"/>
      <c r="I44" s="29"/>
      <c r="J44" s="28"/>
      <c r="L44" s="26"/>
    </row>
    <row r="45" spans="6:12" x14ac:dyDescent="0.15">
      <c r="F45" s="26"/>
      <c r="G45" s="26"/>
      <c r="H45" s="26"/>
      <c r="I45" s="29"/>
      <c r="J45" s="28"/>
      <c r="L45" s="26"/>
    </row>
    <row r="46" spans="6:12" x14ac:dyDescent="0.15">
      <c r="F46" s="26"/>
      <c r="G46" s="26"/>
      <c r="H46" s="26"/>
      <c r="I46" s="29"/>
      <c r="J46" s="28"/>
      <c r="L46" s="26"/>
    </row>
    <row r="47" spans="6:12" x14ac:dyDescent="0.15">
      <c r="F47" s="26"/>
      <c r="G47" s="26"/>
      <c r="H47" s="26"/>
      <c r="I47" s="29"/>
      <c r="J47" s="28"/>
      <c r="L47" s="26"/>
    </row>
    <row r="48" spans="6:12" x14ac:dyDescent="0.15">
      <c r="F48" s="26"/>
      <c r="G48" s="26"/>
      <c r="H48" s="26"/>
      <c r="I48" s="29"/>
      <c r="J48" s="28"/>
      <c r="L48" s="26"/>
    </row>
    <row r="49" spans="6:12" x14ac:dyDescent="0.15">
      <c r="F49" s="26"/>
      <c r="G49" s="26"/>
      <c r="H49" s="26"/>
      <c r="I49" s="29"/>
      <c r="J49" s="28"/>
      <c r="L49" s="26"/>
    </row>
    <row r="50" spans="6:12" x14ac:dyDescent="0.15">
      <c r="F50" s="26"/>
      <c r="G50" s="26"/>
      <c r="H50" s="26"/>
      <c r="I50" s="29"/>
      <c r="J50" s="28"/>
      <c r="L50" s="26"/>
    </row>
    <row r="51" spans="6:12" x14ac:dyDescent="0.15">
      <c r="F51" s="26"/>
      <c r="G51" s="26"/>
      <c r="H51" s="26"/>
      <c r="I51" s="29"/>
      <c r="J51" s="28"/>
      <c r="L51" s="26"/>
    </row>
    <row r="52" spans="6:12" x14ac:dyDescent="0.15">
      <c r="F52" s="26"/>
      <c r="G52" s="26"/>
      <c r="H52" s="26"/>
      <c r="I52" s="29"/>
      <c r="J52" s="28"/>
      <c r="L52" s="26"/>
    </row>
    <row r="53" spans="6:12" x14ac:dyDescent="0.15">
      <c r="F53" s="26"/>
      <c r="G53" s="26"/>
      <c r="H53" s="26"/>
      <c r="I53" s="29"/>
      <c r="J53" s="28"/>
      <c r="L53" s="26"/>
    </row>
    <row r="54" spans="6:12" x14ac:dyDescent="0.15">
      <c r="F54" s="26"/>
      <c r="G54" s="26"/>
      <c r="H54" s="26"/>
      <c r="I54" s="29"/>
      <c r="J54" s="28"/>
      <c r="L54" s="26"/>
    </row>
    <row r="55" spans="6:12" x14ac:dyDescent="0.15">
      <c r="F55" s="26"/>
      <c r="G55" s="26"/>
      <c r="H55" s="26"/>
      <c r="I55" s="29"/>
      <c r="J55" s="28"/>
      <c r="L55" s="26"/>
    </row>
    <row r="56" spans="6:12" x14ac:dyDescent="0.15">
      <c r="F56" s="26"/>
      <c r="G56" s="26"/>
      <c r="H56" s="26"/>
      <c r="I56" s="29"/>
      <c r="J56" s="28"/>
      <c r="L56" s="26"/>
    </row>
    <row r="57" spans="6:12" x14ac:dyDescent="0.15">
      <c r="F57" s="26"/>
      <c r="G57" s="26"/>
      <c r="H57" s="26"/>
      <c r="I57" s="29"/>
      <c r="J57" s="28"/>
      <c r="L57" s="26"/>
    </row>
    <row r="58" spans="6:12" x14ac:dyDescent="0.15">
      <c r="F58" s="26"/>
      <c r="G58" s="26"/>
      <c r="H58" s="26"/>
      <c r="I58" s="29"/>
      <c r="J58" s="28"/>
      <c r="L58" s="26"/>
    </row>
    <row r="59" spans="6:12" x14ac:dyDescent="0.15">
      <c r="F59" s="26"/>
      <c r="G59" s="26"/>
      <c r="H59" s="26"/>
      <c r="I59" s="29"/>
      <c r="J59" s="28"/>
      <c r="L59" s="26"/>
    </row>
    <row r="60" spans="6:12" x14ac:dyDescent="0.15">
      <c r="F60" s="26"/>
      <c r="G60" s="26"/>
      <c r="H60" s="26"/>
      <c r="I60" s="29"/>
      <c r="J60" s="28"/>
      <c r="L60" s="26"/>
    </row>
    <row r="61" spans="6:12" x14ac:dyDescent="0.15">
      <c r="F61" s="26"/>
      <c r="G61" s="26"/>
      <c r="H61" s="26"/>
      <c r="I61" s="29"/>
      <c r="J61" s="28"/>
      <c r="L61" s="26"/>
    </row>
    <row r="62" spans="6:12" x14ac:dyDescent="0.15">
      <c r="F62" s="26"/>
      <c r="G62" s="26"/>
      <c r="H62" s="26"/>
      <c r="I62" s="29"/>
      <c r="J62" s="28"/>
      <c r="L62" s="26"/>
    </row>
    <row r="63" spans="6:12" x14ac:dyDescent="0.15">
      <c r="F63" s="26"/>
      <c r="G63" s="26"/>
      <c r="H63" s="26"/>
      <c r="I63" s="29"/>
      <c r="J63" s="28"/>
      <c r="L63" s="26"/>
    </row>
    <row r="64" spans="6:12" x14ac:dyDescent="0.15">
      <c r="F64" s="26"/>
      <c r="G64" s="26"/>
      <c r="H64" s="26"/>
      <c r="I64" s="29"/>
      <c r="J64" s="28"/>
      <c r="L64" s="26"/>
    </row>
    <row r="65" spans="6:12" x14ac:dyDescent="0.15">
      <c r="F65" s="26"/>
      <c r="G65" s="26"/>
      <c r="H65" s="26"/>
      <c r="I65" s="29"/>
      <c r="J65" s="28"/>
      <c r="L65" s="26"/>
    </row>
    <row r="66" spans="6:12" x14ac:dyDescent="0.15">
      <c r="F66" s="26"/>
      <c r="G66" s="26"/>
      <c r="H66" s="26"/>
      <c r="I66" s="29"/>
      <c r="J66" s="28"/>
      <c r="L66" s="26"/>
    </row>
    <row r="67" spans="6:12" x14ac:dyDescent="0.15">
      <c r="F67" s="26"/>
      <c r="G67" s="26"/>
      <c r="H67" s="26"/>
      <c r="I67" s="29"/>
      <c r="J67" s="28"/>
      <c r="L67" s="26"/>
    </row>
    <row r="68" spans="6:12" x14ac:dyDescent="0.15">
      <c r="F68" s="26"/>
      <c r="G68" s="26"/>
      <c r="H68" s="26"/>
      <c r="I68" s="29"/>
      <c r="J68" s="28"/>
      <c r="L68" s="26"/>
    </row>
    <row r="69" spans="6:12" x14ac:dyDescent="0.15">
      <c r="F69" s="26"/>
      <c r="G69" s="26"/>
      <c r="H69" s="26"/>
      <c r="I69" s="29"/>
      <c r="J69" s="28"/>
      <c r="L69" s="26"/>
    </row>
    <row r="70" spans="6:12" x14ac:dyDescent="0.15">
      <c r="F70" s="26"/>
      <c r="G70" s="26"/>
      <c r="H70" s="26"/>
      <c r="I70" s="29"/>
      <c r="J70" s="28"/>
      <c r="L70" s="26"/>
    </row>
    <row r="71" spans="6:12" x14ac:dyDescent="0.15">
      <c r="F71" s="26"/>
      <c r="G71" s="26"/>
      <c r="H71" s="26"/>
      <c r="I71" s="29"/>
      <c r="J71" s="28"/>
      <c r="L71" s="26"/>
    </row>
    <row r="72" spans="6:12" x14ac:dyDescent="0.15">
      <c r="F72" s="26"/>
      <c r="G72" s="26"/>
      <c r="H72" s="26"/>
      <c r="I72" s="29"/>
      <c r="J72" s="28"/>
      <c r="L72" s="26"/>
    </row>
    <row r="73" spans="6:12" x14ac:dyDescent="0.15">
      <c r="F73" s="26"/>
      <c r="G73" s="26"/>
      <c r="H73" s="26"/>
      <c r="I73" s="29"/>
      <c r="J73" s="28"/>
      <c r="L73" s="26"/>
    </row>
    <row r="74" spans="6:12" x14ac:dyDescent="0.15">
      <c r="F74" s="26"/>
      <c r="G74" s="26"/>
      <c r="H74" s="26"/>
      <c r="I74" s="29"/>
      <c r="J74" s="28"/>
      <c r="L74" s="26"/>
    </row>
    <row r="75" spans="6:12" x14ac:dyDescent="0.15">
      <c r="F75" s="26"/>
      <c r="G75" s="26"/>
      <c r="H75" s="26"/>
      <c r="I75" s="29"/>
      <c r="J75" s="28"/>
      <c r="L75" s="26"/>
    </row>
    <row r="76" spans="6:12" x14ac:dyDescent="0.15">
      <c r="F76" s="26"/>
      <c r="G76" s="26"/>
      <c r="H76" s="26"/>
      <c r="I76" s="29"/>
      <c r="J76" s="28"/>
      <c r="L76" s="26"/>
    </row>
    <row r="77" spans="6:12" x14ac:dyDescent="0.15">
      <c r="F77" s="26"/>
      <c r="G77" s="26"/>
      <c r="H77" s="26"/>
      <c r="I77" s="29"/>
      <c r="J77" s="28"/>
      <c r="L77" s="26"/>
    </row>
    <row r="78" spans="6:12" x14ac:dyDescent="0.15">
      <c r="F78" s="26"/>
      <c r="G78" s="26"/>
      <c r="H78" s="26"/>
      <c r="I78" s="29"/>
      <c r="J78" s="28"/>
      <c r="L78" s="26"/>
    </row>
    <row r="79" spans="6:12" x14ac:dyDescent="0.15">
      <c r="F79" s="26"/>
      <c r="G79" s="26"/>
      <c r="H79" s="26"/>
      <c r="I79" s="29"/>
      <c r="J79" s="28"/>
      <c r="L79" s="26"/>
    </row>
    <row r="80" spans="6:12" x14ac:dyDescent="0.15">
      <c r="F80" s="26"/>
      <c r="G80" s="26"/>
      <c r="H80" s="26"/>
      <c r="I80" s="29"/>
      <c r="J80" s="28"/>
      <c r="L80" s="26"/>
    </row>
    <row r="81" spans="6:12" x14ac:dyDescent="0.15">
      <c r="F81" s="26"/>
      <c r="G81" s="26"/>
      <c r="H81" s="26"/>
      <c r="I81" s="29"/>
      <c r="J81" s="28"/>
      <c r="L81" s="26"/>
    </row>
    <row r="82" spans="6:12" x14ac:dyDescent="0.15">
      <c r="F82" s="26"/>
      <c r="G82" s="26"/>
      <c r="H82" s="26"/>
      <c r="I82" s="29"/>
      <c r="J82" s="28"/>
      <c r="L82" s="26"/>
    </row>
    <row r="83" spans="6:12" x14ac:dyDescent="0.15">
      <c r="F83" s="26"/>
      <c r="G83" s="26"/>
      <c r="H83" s="26"/>
      <c r="I83" s="29"/>
      <c r="J83" s="28"/>
      <c r="L83" s="26"/>
    </row>
    <row r="84" spans="6:12" x14ac:dyDescent="0.15">
      <c r="F84" s="26"/>
      <c r="G84" s="26"/>
      <c r="H84" s="26"/>
      <c r="I84" s="29"/>
      <c r="J84" s="28"/>
      <c r="L84" s="26"/>
    </row>
    <row r="85" spans="6:12" x14ac:dyDescent="0.15">
      <c r="F85" s="26"/>
      <c r="G85" s="26"/>
      <c r="H85" s="26"/>
      <c r="I85" s="29"/>
      <c r="J85" s="28"/>
      <c r="L85" s="26"/>
    </row>
    <row r="86" spans="6:12" x14ac:dyDescent="0.15">
      <c r="F86" s="26"/>
      <c r="G86" s="26"/>
      <c r="H86" s="26"/>
      <c r="I86" s="29"/>
      <c r="J86" s="28"/>
      <c r="L86" s="26"/>
    </row>
    <row r="87" spans="6:12" x14ac:dyDescent="0.15">
      <c r="F87" s="26"/>
      <c r="G87" s="26"/>
      <c r="H87" s="26"/>
      <c r="I87" s="29"/>
      <c r="J87" s="28"/>
      <c r="L87" s="26"/>
    </row>
    <row r="88" spans="6:12" x14ac:dyDescent="0.15">
      <c r="F88" s="26"/>
      <c r="G88" s="26"/>
      <c r="H88" s="26"/>
      <c r="I88" s="29"/>
      <c r="J88" s="28"/>
      <c r="L88" s="26"/>
    </row>
    <row r="89" spans="6:12" x14ac:dyDescent="0.15">
      <c r="F89" s="26"/>
      <c r="G89" s="26"/>
      <c r="H89" s="26"/>
      <c r="I89" s="29"/>
      <c r="J89" s="28"/>
      <c r="L89" s="26"/>
    </row>
    <row r="90" spans="6:12" x14ac:dyDescent="0.15">
      <c r="F90" s="26"/>
      <c r="G90" s="26"/>
      <c r="H90" s="26"/>
      <c r="I90" s="29"/>
      <c r="J90" s="28"/>
      <c r="L90" s="26"/>
    </row>
    <row r="91" spans="6:12" x14ac:dyDescent="0.15">
      <c r="F91" s="26"/>
      <c r="G91" s="26"/>
      <c r="H91" s="26"/>
      <c r="I91" s="29"/>
      <c r="J91" s="28"/>
      <c r="L91" s="26"/>
    </row>
    <row r="92" spans="6:12" x14ac:dyDescent="0.15">
      <c r="F92" s="26"/>
      <c r="G92" s="26"/>
      <c r="H92" s="26"/>
      <c r="I92" s="29"/>
      <c r="J92" s="28"/>
      <c r="L92" s="26"/>
    </row>
    <row r="93" spans="6:12" x14ac:dyDescent="0.15">
      <c r="F93" s="26"/>
      <c r="G93" s="26"/>
      <c r="H93" s="26"/>
      <c r="I93" s="29"/>
      <c r="J93" s="28"/>
      <c r="L93" s="26"/>
    </row>
    <row r="94" spans="6:12" x14ac:dyDescent="0.15">
      <c r="F94" s="26"/>
      <c r="G94" s="26"/>
      <c r="H94" s="26"/>
      <c r="I94" s="29"/>
      <c r="J94" s="28"/>
      <c r="L94" s="26"/>
    </row>
    <row r="95" spans="6:12" x14ac:dyDescent="0.15">
      <c r="F95" s="26"/>
      <c r="G95" s="26"/>
      <c r="H95" s="26"/>
      <c r="I95" s="29"/>
      <c r="J95" s="28"/>
      <c r="L95" s="26"/>
    </row>
    <row r="96" spans="6:12" x14ac:dyDescent="0.15">
      <c r="F96" s="26"/>
      <c r="G96" s="26"/>
      <c r="H96" s="26"/>
      <c r="I96" s="29"/>
      <c r="J96" s="28"/>
      <c r="L96" s="26"/>
    </row>
    <row r="97" spans="6:12" x14ac:dyDescent="0.15">
      <c r="F97" s="26"/>
      <c r="G97" s="26"/>
      <c r="H97" s="26"/>
      <c r="I97" s="29"/>
      <c r="J97" s="28"/>
      <c r="L97" s="26"/>
    </row>
    <row r="98" spans="6:12" x14ac:dyDescent="0.15">
      <c r="F98" s="26"/>
      <c r="G98" s="26"/>
      <c r="H98" s="26"/>
      <c r="I98" s="29"/>
      <c r="J98" s="28"/>
      <c r="L98" s="26"/>
    </row>
    <row r="99" spans="6:12" x14ac:dyDescent="0.15">
      <c r="F99" s="26"/>
      <c r="G99" s="26"/>
      <c r="H99" s="26"/>
      <c r="I99" s="29"/>
      <c r="J99" s="28"/>
      <c r="L99" s="26"/>
    </row>
    <row r="100" spans="6:12" x14ac:dyDescent="0.15">
      <c r="F100" s="26"/>
      <c r="G100" s="26"/>
      <c r="H100" s="26"/>
      <c r="I100" s="29"/>
      <c r="J100" s="28"/>
      <c r="L100" s="26"/>
    </row>
    <row r="101" spans="6:12" x14ac:dyDescent="0.15">
      <c r="F101" s="26"/>
      <c r="G101" s="26"/>
      <c r="H101" s="26"/>
      <c r="I101" s="29"/>
      <c r="J101" s="28"/>
      <c r="L101" s="26"/>
    </row>
    <row r="102" spans="6:12" x14ac:dyDescent="0.15">
      <c r="F102" s="26"/>
      <c r="G102" s="26"/>
      <c r="H102" s="26"/>
      <c r="I102" s="29"/>
      <c r="J102" s="28"/>
      <c r="L102" s="26"/>
    </row>
    <row r="103" spans="6:12" x14ac:dyDescent="0.15">
      <c r="F103" s="26"/>
      <c r="G103" s="26"/>
      <c r="H103" s="26"/>
      <c r="I103" s="29"/>
      <c r="J103" s="28"/>
      <c r="L103" s="26"/>
    </row>
    <row r="104" spans="6:12" x14ac:dyDescent="0.15">
      <c r="F104" s="26"/>
      <c r="G104" s="26"/>
      <c r="H104" s="26"/>
      <c r="I104" s="29"/>
      <c r="J104" s="28"/>
      <c r="L104" s="26"/>
    </row>
    <row r="105" spans="6:12" x14ac:dyDescent="0.15">
      <c r="F105" s="26"/>
      <c r="G105" s="26"/>
      <c r="H105" s="26"/>
      <c r="I105" s="29"/>
      <c r="J105" s="28"/>
      <c r="L105" s="26"/>
    </row>
    <row r="106" spans="6:12" x14ac:dyDescent="0.15">
      <c r="F106" s="26"/>
      <c r="G106" s="26"/>
      <c r="H106" s="26"/>
      <c r="I106" s="29"/>
      <c r="J106" s="28"/>
      <c r="L106" s="26"/>
    </row>
    <row r="107" spans="6:12" x14ac:dyDescent="0.15">
      <c r="F107" s="26"/>
      <c r="G107" s="26"/>
      <c r="H107" s="26"/>
      <c r="I107" s="29"/>
      <c r="J107" s="28"/>
      <c r="L107" s="26"/>
    </row>
    <row r="108" spans="6:12" x14ac:dyDescent="0.15">
      <c r="F108" s="26"/>
      <c r="G108" s="26"/>
      <c r="H108" s="26"/>
      <c r="I108" s="29"/>
      <c r="J108" s="28"/>
      <c r="L108" s="26"/>
    </row>
    <row r="109" spans="6:12" x14ac:dyDescent="0.15">
      <c r="F109" s="26"/>
      <c r="G109" s="26"/>
      <c r="H109" s="26"/>
      <c r="I109" s="29"/>
      <c r="J109" s="28"/>
      <c r="L109" s="26"/>
    </row>
    <row r="110" spans="6:12" x14ac:dyDescent="0.15">
      <c r="F110" s="26"/>
      <c r="G110" s="26"/>
      <c r="H110" s="26"/>
      <c r="I110" s="29"/>
      <c r="J110" s="28"/>
      <c r="L110" s="26"/>
    </row>
    <row r="111" spans="6:12" x14ac:dyDescent="0.15">
      <c r="F111" s="26"/>
      <c r="G111" s="26"/>
      <c r="H111" s="26"/>
      <c r="I111" s="29"/>
      <c r="J111" s="28"/>
      <c r="L111" s="26"/>
    </row>
    <row r="112" spans="6:12" x14ac:dyDescent="0.15">
      <c r="F112" s="26"/>
      <c r="G112" s="26"/>
      <c r="H112" s="26"/>
      <c r="I112" s="29"/>
      <c r="J112" s="28"/>
      <c r="L112" s="26"/>
    </row>
    <row r="113" spans="6:12" x14ac:dyDescent="0.15">
      <c r="F113" s="26"/>
      <c r="G113" s="26"/>
      <c r="H113" s="26"/>
      <c r="I113" s="29"/>
      <c r="J113" s="28"/>
      <c r="L113" s="26"/>
    </row>
    <row r="114" spans="6:12" x14ac:dyDescent="0.15">
      <c r="F114" s="26"/>
      <c r="G114" s="26"/>
      <c r="H114" s="26"/>
      <c r="I114" s="29"/>
      <c r="J114" s="28"/>
      <c r="L114" s="26"/>
    </row>
    <row r="115" spans="6:12" x14ac:dyDescent="0.15">
      <c r="F115" s="26"/>
      <c r="G115" s="26"/>
      <c r="H115" s="26"/>
      <c r="I115" s="29"/>
      <c r="J115" s="28"/>
      <c r="L115" s="26"/>
    </row>
    <row r="116" spans="6:12" x14ac:dyDescent="0.15">
      <c r="F116" s="26"/>
      <c r="G116" s="26"/>
      <c r="H116" s="26"/>
      <c r="I116" s="29"/>
      <c r="J116" s="28"/>
      <c r="L116" s="26"/>
    </row>
    <row r="117" spans="6:12" x14ac:dyDescent="0.15">
      <c r="F117" s="26"/>
      <c r="G117" s="26"/>
      <c r="H117" s="26"/>
      <c r="I117" s="29"/>
      <c r="J117" s="28"/>
      <c r="L117" s="26"/>
    </row>
    <row r="118" spans="6:12" x14ac:dyDescent="0.15">
      <c r="F118" s="26"/>
      <c r="G118" s="26"/>
      <c r="H118" s="26"/>
      <c r="I118" s="29"/>
      <c r="J118" s="28"/>
      <c r="L118" s="26"/>
    </row>
    <row r="119" spans="6:12" x14ac:dyDescent="0.15">
      <c r="F119" s="26"/>
      <c r="G119" s="26"/>
      <c r="H119" s="26"/>
      <c r="I119" s="29"/>
      <c r="J119" s="28"/>
      <c r="L119" s="26"/>
    </row>
    <row r="120" spans="6:12" x14ac:dyDescent="0.15">
      <c r="F120" s="26"/>
      <c r="G120" s="26"/>
      <c r="H120" s="26"/>
      <c r="I120" s="29"/>
      <c r="J120" s="28"/>
      <c r="L120" s="26"/>
    </row>
    <row r="121" spans="6:12" x14ac:dyDescent="0.15">
      <c r="F121" s="26"/>
      <c r="G121" s="26"/>
      <c r="H121" s="26"/>
      <c r="I121" s="29"/>
      <c r="J121" s="28"/>
      <c r="L121" s="26"/>
    </row>
    <row r="122" spans="6:12" x14ac:dyDescent="0.15">
      <c r="F122" s="26"/>
      <c r="G122" s="26"/>
      <c r="H122" s="26"/>
      <c r="I122" s="29"/>
      <c r="J122" s="28"/>
      <c r="L122" s="26"/>
    </row>
    <row r="123" spans="6:12" x14ac:dyDescent="0.15">
      <c r="F123" s="26"/>
      <c r="G123" s="26"/>
      <c r="H123" s="26"/>
      <c r="I123" s="29"/>
      <c r="J123" s="28"/>
      <c r="L123" s="26"/>
    </row>
    <row r="124" spans="6:12" x14ac:dyDescent="0.15">
      <c r="F124" s="26"/>
      <c r="G124" s="26"/>
      <c r="H124" s="26"/>
      <c r="I124" s="29"/>
      <c r="J124" s="28"/>
      <c r="L124" s="26"/>
    </row>
    <row r="125" spans="6:12" x14ac:dyDescent="0.15">
      <c r="F125" s="26"/>
      <c r="G125" s="26"/>
      <c r="H125" s="26"/>
      <c r="I125" s="29"/>
      <c r="J125" s="28"/>
      <c r="L125" s="26"/>
    </row>
    <row r="126" spans="6:12" x14ac:dyDescent="0.15">
      <c r="F126" s="26"/>
      <c r="G126" s="26"/>
      <c r="H126" s="26"/>
      <c r="I126" s="29"/>
      <c r="J126" s="28"/>
      <c r="L126" s="26"/>
    </row>
    <row r="127" spans="6:12" x14ac:dyDescent="0.15">
      <c r="F127" s="26"/>
      <c r="G127" s="26"/>
      <c r="H127" s="26"/>
      <c r="I127" s="29"/>
      <c r="J127" s="28"/>
      <c r="L127" s="26"/>
    </row>
    <row r="128" spans="6:12" x14ac:dyDescent="0.15">
      <c r="F128" s="26"/>
      <c r="G128" s="26"/>
      <c r="H128" s="26"/>
      <c r="I128" s="29"/>
      <c r="J128" s="28"/>
      <c r="L128" s="26"/>
    </row>
    <row r="129" spans="6:12" x14ac:dyDescent="0.15">
      <c r="F129" s="26"/>
      <c r="G129" s="26"/>
      <c r="H129" s="26"/>
      <c r="I129" s="29"/>
      <c r="J129" s="28"/>
      <c r="L129" s="26"/>
    </row>
    <row r="130" spans="6:12" x14ac:dyDescent="0.15">
      <c r="F130" s="26"/>
      <c r="G130" s="26"/>
      <c r="H130" s="26"/>
      <c r="I130" s="29"/>
      <c r="J130" s="28"/>
      <c r="L130" s="26"/>
    </row>
    <row r="131" spans="6:12" x14ac:dyDescent="0.15">
      <c r="F131" s="26"/>
      <c r="G131" s="26"/>
      <c r="H131" s="26"/>
      <c r="I131" s="29"/>
      <c r="J131" s="28"/>
      <c r="L131" s="26"/>
    </row>
    <row r="132" spans="6:12" x14ac:dyDescent="0.15">
      <c r="F132" s="26"/>
      <c r="G132" s="26"/>
      <c r="H132" s="26"/>
      <c r="I132" s="29"/>
      <c r="J132" s="28"/>
      <c r="L132" s="26"/>
    </row>
    <row r="133" spans="6:12" x14ac:dyDescent="0.15">
      <c r="F133" s="26"/>
      <c r="G133" s="26"/>
      <c r="H133" s="26"/>
      <c r="I133" s="29"/>
      <c r="J133" s="28"/>
      <c r="L133" s="26"/>
    </row>
    <row r="134" spans="6:12" x14ac:dyDescent="0.15">
      <c r="F134" s="26"/>
      <c r="G134" s="26"/>
      <c r="H134" s="26"/>
      <c r="I134" s="29"/>
      <c r="J134" s="28"/>
      <c r="L134" s="26"/>
    </row>
    <row r="135" spans="6:12" x14ac:dyDescent="0.15">
      <c r="F135" s="26"/>
      <c r="G135" s="26"/>
      <c r="H135" s="26"/>
      <c r="I135" s="29"/>
      <c r="J135" s="28"/>
      <c r="L135" s="26"/>
    </row>
    <row r="136" spans="6:12" x14ac:dyDescent="0.15">
      <c r="F136" s="26"/>
      <c r="G136" s="26"/>
      <c r="H136" s="26"/>
      <c r="I136" s="29"/>
      <c r="J136" s="28"/>
      <c r="L136" s="26"/>
    </row>
    <row r="137" spans="6:12" x14ac:dyDescent="0.15">
      <c r="F137" s="26"/>
      <c r="G137" s="26"/>
      <c r="H137" s="26"/>
      <c r="I137" s="29"/>
      <c r="J137" s="28"/>
      <c r="L137" s="26"/>
    </row>
    <row r="138" spans="6:12" x14ac:dyDescent="0.15">
      <c r="F138" s="26"/>
      <c r="G138" s="26"/>
      <c r="H138" s="26"/>
      <c r="I138" s="29"/>
      <c r="J138" s="28"/>
      <c r="L138" s="26"/>
    </row>
    <row r="139" spans="6:12" x14ac:dyDescent="0.15">
      <c r="F139" s="26"/>
      <c r="G139" s="26"/>
      <c r="H139" s="26"/>
      <c r="I139" s="29"/>
      <c r="J139" s="28"/>
      <c r="L139" s="26"/>
    </row>
    <row r="140" spans="6:12" x14ac:dyDescent="0.15">
      <c r="F140" s="26"/>
      <c r="G140" s="26"/>
      <c r="H140" s="26"/>
      <c r="I140" s="29"/>
      <c r="J140" s="28"/>
      <c r="L140" s="26"/>
    </row>
    <row r="141" spans="6:12" x14ac:dyDescent="0.15">
      <c r="F141" s="26"/>
      <c r="G141" s="26"/>
      <c r="H141" s="26"/>
      <c r="I141" s="29"/>
      <c r="J141" s="28"/>
      <c r="L141" s="26"/>
    </row>
    <row r="142" spans="6:12" x14ac:dyDescent="0.15">
      <c r="F142" s="26"/>
      <c r="G142" s="26"/>
      <c r="H142" s="26"/>
      <c r="I142" s="29"/>
      <c r="J142" s="28"/>
      <c r="L142" s="26"/>
    </row>
    <row r="143" spans="6:12" x14ac:dyDescent="0.15">
      <c r="F143" s="26"/>
      <c r="G143" s="26"/>
      <c r="H143" s="26"/>
      <c r="I143" s="29"/>
      <c r="J143" s="28"/>
      <c r="L143" s="26"/>
    </row>
    <row r="144" spans="6:12" x14ac:dyDescent="0.15">
      <c r="F144" s="26"/>
      <c r="G144" s="26"/>
      <c r="H144" s="26"/>
      <c r="I144" s="29"/>
      <c r="J144" s="28"/>
      <c r="L144" s="26"/>
    </row>
    <row r="145" spans="6:12" x14ac:dyDescent="0.15">
      <c r="F145" s="26"/>
      <c r="G145" s="26"/>
      <c r="H145" s="26"/>
      <c r="I145" s="29"/>
      <c r="J145" s="28"/>
      <c r="L145" s="26"/>
    </row>
    <row r="146" spans="6:12" x14ac:dyDescent="0.15">
      <c r="F146" s="26"/>
      <c r="G146" s="26"/>
      <c r="H146" s="26"/>
      <c r="I146" s="29"/>
      <c r="J146" s="28"/>
      <c r="L146" s="26"/>
    </row>
    <row r="147" spans="6:12" x14ac:dyDescent="0.15">
      <c r="F147" s="26"/>
      <c r="G147" s="26"/>
      <c r="H147" s="26"/>
      <c r="I147" s="29"/>
      <c r="J147" s="28"/>
      <c r="L147" s="26"/>
    </row>
    <row r="148" spans="6:12" x14ac:dyDescent="0.15">
      <c r="F148" s="26"/>
      <c r="G148" s="26"/>
      <c r="H148" s="26"/>
      <c r="I148" s="29"/>
      <c r="J148" s="28"/>
      <c r="L148" s="26"/>
    </row>
    <row r="149" spans="6:12" x14ac:dyDescent="0.15">
      <c r="F149" s="26"/>
      <c r="G149" s="26"/>
      <c r="H149" s="26"/>
      <c r="I149" s="29"/>
      <c r="J149" s="28"/>
      <c r="L149" s="26"/>
    </row>
    <row r="150" spans="6:12" x14ac:dyDescent="0.15">
      <c r="F150" s="26"/>
      <c r="G150" s="26"/>
      <c r="H150" s="26"/>
      <c r="I150" s="29"/>
      <c r="J150" s="28"/>
      <c r="L150" s="26"/>
    </row>
    <row r="151" spans="6:12" x14ac:dyDescent="0.15">
      <c r="F151" s="26"/>
      <c r="G151" s="26"/>
      <c r="H151" s="26"/>
      <c r="I151" s="29"/>
      <c r="J151" s="28"/>
      <c r="L151" s="26"/>
    </row>
    <row r="152" spans="6:12" x14ac:dyDescent="0.15">
      <c r="F152" s="26"/>
      <c r="G152" s="26"/>
      <c r="H152" s="26"/>
      <c r="I152" s="29"/>
      <c r="J152" s="28"/>
      <c r="L152" s="26"/>
    </row>
    <row r="153" spans="6:12" x14ac:dyDescent="0.15">
      <c r="F153" s="26"/>
      <c r="G153" s="26"/>
      <c r="H153" s="26"/>
      <c r="I153" s="29"/>
      <c r="J153" s="28"/>
      <c r="L153" s="26"/>
    </row>
    <row r="154" spans="6:12" x14ac:dyDescent="0.15">
      <c r="F154" s="26"/>
      <c r="G154" s="26"/>
      <c r="H154" s="26"/>
      <c r="I154" s="29"/>
      <c r="J154" s="28"/>
      <c r="L154" s="26"/>
    </row>
    <row r="155" spans="6:12" x14ac:dyDescent="0.15">
      <c r="F155" s="26"/>
      <c r="G155" s="26"/>
      <c r="H155" s="26"/>
      <c r="I155" s="29"/>
      <c r="J155" s="28"/>
      <c r="L155" s="26"/>
    </row>
    <row r="156" spans="6:12" x14ac:dyDescent="0.15">
      <c r="F156" s="26"/>
      <c r="G156" s="26"/>
      <c r="H156" s="26"/>
      <c r="I156" s="29"/>
      <c r="J156" s="28"/>
      <c r="L156" s="26"/>
    </row>
    <row r="157" spans="6:12" x14ac:dyDescent="0.15">
      <c r="F157" s="26"/>
      <c r="G157" s="26"/>
      <c r="H157" s="26"/>
      <c r="I157" s="29"/>
      <c r="J157" s="28"/>
      <c r="L157" s="26"/>
    </row>
    <row r="158" spans="6:12" x14ac:dyDescent="0.15">
      <c r="F158" s="26"/>
      <c r="G158" s="26"/>
      <c r="H158" s="26"/>
      <c r="I158" s="29"/>
      <c r="J158" s="28"/>
      <c r="L158" s="26"/>
    </row>
    <row r="159" spans="6:12" x14ac:dyDescent="0.15">
      <c r="F159" s="26"/>
      <c r="G159" s="26"/>
      <c r="H159" s="26"/>
      <c r="I159" s="29"/>
      <c r="J159" s="28"/>
      <c r="L159" s="26"/>
    </row>
    <row r="160" spans="6:12" x14ac:dyDescent="0.15">
      <c r="F160" s="26"/>
      <c r="G160" s="26"/>
      <c r="H160" s="26"/>
      <c r="I160" s="29"/>
      <c r="J160" s="28"/>
      <c r="L160" s="26"/>
    </row>
    <row r="161" spans="6:12" x14ac:dyDescent="0.15">
      <c r="F161" s="26"/>
      <c r="G161" s="26"/>
      <c r="H161" s="26"/>
      <c r="I161" s="29"/>
      <c r="J161" s="28"/>
      <c r="L161" s="26"/>
    </row>
    <row r="162" spans="6:12" x14ac:dyDescent="0.15">
      <c r="F162" s="26"/>
      <c r="G162" s="26"/>
      <c r="H162" s="26"/>
      <c r="I162" s="29"/>
      <c r="J162" s="28"/>
      <c r="L162" s="26"/>
    </row>
    <row r="163" spans="6:12" x14ac:dyDescent="0.15">
      <c r="F163" s="26"/>
      <c r="G163" s="26"/>
      <c r="H163" s="26"/>
      <c r="I163" s="29"/>
      <c r="J163" s="28"/>
      <c r="L163" s="26"/>
    </row>
    <row r="164" spans="6:12" x14ac:dyDescent="0.15">
      <c r="F164" s="26"/>
      <c r="G164" s="26"/>
      <c r="H164" s="26"/>
      <c r="I164" s="29"/>
      <c r="J164" s="28"/>
      <c r="L164" s="26"/>
    </row>
    <row r="165" spans="6:12" x14ac:dyDescent="0.15">
      <c r="F165" s="26"/>
      <c r="G165" s="26"/>
      <c r="H165" s="26"/>
      <c r="I165" s="29"/>
      <c r="J165" s="28"/>
      <c r="L165" s="26"/>
    </row>
    <row r="166" spans="6:12" x14ac:dyDescent="0.15">
      <c r="F166" s="26"/>
      <c r="G166" s="26"/>
      <c r="H166" s="26"/>
      <c r="I166" s="29"/>
      <c r="J166" s="28"/>
      <c r="L166" s="26"/>
    </row>
    <row r="167" spans="6:12" x14ac:dyDescent="0.15">
      <c r="F167" s="26"/>
      <c r="G167" s="26"/>
      <c r="H167" s="26"/>
      <c r="I167" s="29"/>
      <c r="J167" s="28"/>
      <c r="L167" s="26"/>
    </row>
    <row r="168" spans="6:12" x14ac:dyDescent="0.15">
      <c r="F168" s="26"/>
      <c r="G168" s="26"/>
      <c r="H168" s="26"/>
      <c r="I168" s="29"/>
      <c r="J168" s="28"/>
      <c r="L168" s="26"/>
    </row>
    <row r="169" spans="6:12" x14ac:dyDescent="0.15">
      <c r="F169" s="26"/>
      <c r="G169" s="26"/>
      <c r="H169" s="26"/>
      <c r="I169" s="29"/>
      <c r="J169" s="28"/>
      <c r="L169" s="26"/>
    </row>
    <row r="170" spans="6:12" x14ac:dyDescent="0.15">
      <c r="F170" s="26"/>
      <c r="G170" s="26"/>
      <c r="H170" s="26"/>
      <c r="I170" s="29"/>
      <c r="J170" s="28"/>
      <c r="L170" s="26"/>
    </row>
    <row r="171" spans="6:12" x14ac:dyDescent="0.15">
      <c r="F171" s="26"/>
      <c r="G171" s="26"/>
      <c r="H171" s="26"/>
      <c r="I171" s="29"/>
      <c r="J171" s="28"/>
      <c r="L171" s="26"/>
    </row>
    <row r="172" spans="6:12" x14ac:dyDescent="0.15">
      <c r="F172" s="26"/>
      <c r="G172" s="26"/>
      <c r="H172" s="26"/>
      <c r="I172" s="29"/>
      <c r="J172" s="28"/>
      <c r="L172" s="26"/>
    </row>
    <row r="173" spans="6:12" x14ac:dyDescent="0.15">
      <c r="F173" s="26"/>
      <c r="G173" s="26"/>
      <c r="H173" s="26"/>
      <c r="I173" s="29"/>
      <c r="J173" s="28"/>
      <c r="L173" s="26"/>
    </row>
    <row r="174" spans="6:12" x14ac:dyDescent="0.15">
      <c r="F174" s="26"/>
      <c r="G174" s="26"/>
      <c r="H174" s="26"/>
      <c r="I174" s="29"/>
      <c r="J174" s="28"/>
      <c r="L174" s="26"/>
    </row>
    <row r="175" spans="6:12" x14ac:dyDescent="0.15">
      <c r="F175" s="26"/>
      <c r="G175" s="26"/>
      <c r="H175" s="26"/>
      <c r="I175" s="29"/>
      <c r="J175" s="28"/>
      <c r="L175" s="26"/>
    </row>
    <row r="176" spans="6:12" x14ac:dyDescent="0.15">
      <c r="F176" s="26"/>
      <c r="G176" s="26"/>
      <c r="H176" s="26"/>
      <c r="I176" s="29"/>
      <c r="J176" s="28"/>
      <c r="L176" s="26"/>
    </row>
    <row r="177" spans="6:12" x14ac:dyDescent="0.15">
      <c r="F177" s="26"/>
      <c r="G177" s="26"/>
      <c r="H177" s="26"/>
      <c r="I177" s="29"/>
      <c r="J177" s="28"/>
      <c r="L177" s="26"/>
    </row>
    <row r="178" spans="6:12" x14ac:dyDescent="0.15">
      <c r="F178" s="26"/>
      <c r="G178" s="26"/>
      <c r="H178" s="26"/>
      <c r="I178" s="29"/>
      <c r="J178" s="28"/>
      <c r="L178" s="26"/>
    </row>
    <row r="179" spans="6:12" x14ac:dyDescent="0.15">
      <c r="J179" s="28"/>
    </row>
    <row r="180" spans="6:12" x14ac:dyDescent="0.15">
      <c r="J180" s="28"/>
    </row>
    <row r="181" spans="6:12" x14ac:dyDescent="0.15">
      <c r="J181" s="28"/>
    </row>
    <row r="182" spans="6:12" x14ac:dyDescent="0.15">
      <c r="J182" s="28"/>
    </row>
    <row r="183" spans="6:12" x14ac:dyDescent="0.15">
      <c r="J183" s="28"/>
    </row>
    <row r="184" spans="6:12" x14ac:dyDescent="0.15">
      <c r="J184" s="28"/>
    </row>
    <row r="185" spans="6:12" x14ac:dyDescent="0.15">
      <c r="J185" s="28"/>
    </row>
    <row r="186" spans="6:12" x14ac:dyDescent="0.15">
      <c r="J186" s="28"/>
    </row>
    <row r="187" spans="6:12" x14ac:dyDescent="0.15">
      <c r="J187" s="28"/>
    </row>
    <row r="188" spans="6:12" x14ac:dyDescent="0.15">
      <c r="J188" s="28"/>
    </row>
    <row r="189" spans="6:12" x14ac:dyDescent="0.15">
      <c r="J189" s="28"/>
    </row>
    <row r="190" spans="6:12" x14ac:dyDescent="0.15">
      <c r="J190" s="28"/>
    </row>
    <row r="191" spans="6:12" x14ac:dyDescent="0.15">
      <c r="J191" s="28"/>
    </row>
    <row r="192" spans="6:12" x14ac:dyDescent="0.15">
      <c r="J192" s="28"/>
    </row>
    <row r="193" spans="10:10" x14ac:dyDescent="0.15">
      <c r="J193" s="28"/>
    </row>
    <row r="194" spans="10:10" x14ac:dyDescent="0.15">
      <c r="J194" s="28"/>
    </row>
    <row r="195" spans="10:10" x14ac:dyDescent="0.15">
      <c r="J195" s="28"/>
    </row>
    <row r="196" spans="10:10" x14ac:dyDescent="0.15">
      <c r="J196" s="28"/>
    </row>
    <row r="197" spans="10:10" x14ac:dyDescent="0.15">
      <c r="J197" s="28"/>
    </row>
    <row r="198" spans="10:10" x14ac:dyDescent="0.15">
      <c r="J198" s="28"/>
    </row>
    <row r="199" spans="10:10" x14ac:dyDescent="0.15">
      <c r="J199" s="28"/>
    </row>
    <row r="200" spans="10:10" x14ac:dyDescent="0.15">
      <c r="J200" s="28"/>
    </row>
    <row r="201" spans="10:10" x14ac:dyDescent="0.15">
      <c r="J201" s="28"/>
    </row>
    <row r="202" spans="10:10" x14ac:dyDescent="0.15">
      <c r="J202" s="28"/>
    </row>
    <row r="203" spans="10:10" x14ac:dyDescent="0.15">
      <c r="J203" s="28"/>
    </row>
    <row r="204" spans="10:10" x14ac:dyDescent="0.15">
      <c r="J204" s="28"/>
    </row>
    <row r="205" spans="10:10" x14ac:dyDescent="0.15">
      <c r="J205" s="28"/>
    </row>
    <row r="206" spans="10:10" x14ac:dyDescent="0.15">
      <c r="J206" s="28"/>
    </row>
    <row r="207" spans="10:10" x14ac:dyDescent="0.15">
      <c r="J207" s="28"/>
    </row>
    <row r="208" spans="10:1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kdxm1usm4ZtnS1k/HbvDq9PZjEtG/qybbc5GDSm71xtvHFgxKowldgy3ArynLAagQEFzadgrZHwk/g197bVGrg==" saltValue="ZAqbrv+y1BnOsYrlj2VaGw==" spinCount="100000" sheet="1" objects="1" scenarios="1" formatCells="0"/>
  <mergeCells count="18">
    <mergeCell ref="C8:E8"/>
    <mergeCell ref="B4:F4"/>
    <mergeCell ref="C5:F5"/>
    <mergeCell ref="B6:C6"/>
    <mergeCell ref="D6:E6"/>
    <mergeCell ref="C7:F7"/>
    <mergeCell ref="B19:F19"/>
    <mergeCell ref="C9:E9"/>
    <mergeCell ref="C10:E10"/>
    <mergeCell ref="C11:E11"/>
    <mergeCell ref="C12:E12"/>
    <mergeCell ref="B13:C13"/>
    <mergeCell ref="D13:F13"/>
    <mergeCell ref="B14:F14"/>
    <mergeCell ref="B15:F15"/>
    <mergeCell ref="B16:F16"/>
    <mergeCell ref="B17:F17"/>
    <mergeCell ref="B18:F18"/>
  </mergeCells>
  <phoneticPr fontId="2"/>
  <conditionalFormatting sqref="A4:F19">
    <cfRule type="expression" dxfId="0" priority="1" stopIfTrue="1">
      <formula>$U$5=FALSE</formula>
    </cfRule>
  </conditionalFormatting>
  <dataValidations count="2">
    <dataValidation type="textLength" imeMode="on" operator="lessThanOrEqual" allowBlank="1" showErrorMessage="1" errorTitle="もう一度入力してください！" error="文字数がオーバーしました。_x000a_（256文字までになるように短くしてください。）" sqref="B6:B7 C7 B19:F19 B15:F15 B17:F17" xr:uid="{D3523759-8747-48ED-98F3-C47CE0188F19}">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4:F14 B16:F16 B18:F18" xr:uid="{7B1E5E37-2E5C-49B9-AE86-B2AEE4A58E04}">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Group Box 1">
              <controlPr defaultSize="0" autoFill="0" autoPict="0">
                <anchor moveWithCells="1" sizeWithCells="1">
                  <from>
                    <xdr:col>1</xdr:col>
                    <xdr:colOff>0</xdr:colOff>
                    <xdr:row>7</xdr:row>
                    <xdr:rowOff>0</xdr:rowOff>
                  </from>
                  <to>
                    <xdr:col>5</xdr:col>
                    <xdr:colOff>800100</xdr:colOff>
                    <xdr:row>8</xdr:row>
                    <xdr:rowOff>0</xdr:rowOff>
                  </to>
                </anchor>
              </controlPr>
            </control>
          </mc:Choice>
        </mc:AlternateContent>
        <mc:AlternateContent xmlns:mc="http://schemas.openxmlformats.org/markup-compatibility/2006">
          <mc:Choice Requires="x14">
            <control shapeId="36866" r:id="rId5" name="Option Button 2">
              <controlPr defaultSize="0" autoFill="0" autoLine="0" autoPict="0">
                <anchor moveWithCells="1" sizeWithCells="1">
                  <from>
                    <xdr:col>5</xdr:col>
                    <xdr:colOff>19050</xdr:colOff>
                    <xdr:row>7</xdr:row>
                    <xdr:rowOff>200025</xdr:rowOff>
                  </from>
                  <to>
                    <xdr:col>5</xdr:col>
                    <xdr:colOff>609600</xdr:colOff>
                    <xdr:row>7</xdr:row>
                    <xdr:rowOff>419100</xdr:rowOff>
                  </to>
                </anchor>
              </controlPr>
            </control>
          </mc:Choice>
        </mc:AlternateContent>
        <mc:AlternateContent xmlns:mc="http://schemas.openxmlformats.org/markup-compatibility/2006">
          <mc:Choice Requires="x14">
            <control shapeId="36867" r:id="rId6" name="Option Button 3">
              <controlPr defaultSize="0" autoFill="0" autoLine="0" autoPict="0">
                <anchor moveWithCells="1" sizeWithCells="1">
                  <from>
                    <xdr:col>1</xdr:col>
                    <xdr:colOff>504825</xdr:colOff>
                    <xdr:row>7</xdr:row>
                    <xdr:rowOff>200025</xdr:rowOff>
                  </from>
                  <to>
                    <xdr:col>1</xdr:col>
                    <xdr:colOff>904875</xdr:colOff>
                    <xdr:row>7</xdr:row>
                    <xdr:rowOff>419100</xdr:rowOff>
                  </to>
                </anchor>
              </controlPr>
            </control>
          </mc:Choice>
        </mc:AlternateContent>
        <mc:AlternateContent xmlns:mc="http://schemas.openxmlformats.org/markup-compatibility/2006">
          <mc:Choice Requires="x14">
            <control shapeId="36868" r:id="rId7" name="Option Button 4">
              <controlPr defaultSize="0" autoFill="0" autoLine="0" autoPict="0">
                <anchor moveWithCells="1" sizeWithCells="1">
                  <from>
                    <xdr:col>1</xdr:col>
                    <xdr:colOff>57150</xdr:colOff>
                    <xdr:row>7</xdr:row>
                    <xdr:rowOff>200025</xdr:rowOff>
                  </from>
                  <to>
                    <xdr:col>1</xdr:col>
                    <xdr:colOff>466725</xdr:colOff>
                    <xdr:row>7</xdr:row>
                    <xdr:rowOff>419100</xdr:rowOff>
                  </to>
                </anchor>
              </controlPr>
            </control>
          </mc:Choice>
        </mc:AlternateContent>
        <mc:AlternateContent xmlns:mc="http://schemas.openxmlformats.org/markup-compatibility/2006">
          <mc:Choice Requires="x14">
            <control shapeId="36869" r:id="rId8" name="Group Box 5">
              <controlPr defaultSize="0" autoFill="0" autoPict="0">
                <anchor moveWithCells="1" sizeWithCells="1">
                  <from>
                    <xdr:col>1</xdr:col>
                    <xdr:colOff>0</xdr:colOff>
                    <xdr:row>8</xdr:row>
                    <xdr:rowOff>0</xdr:rowOff>
                  </from>
                  <to>
                    <xdr:col>5</xdr:col>
                    <xdr:colOff>800100</xdr:colOff>
                    <xdr:row>9</xdr:row>
                    <xdr:rowOff>0</xdr:rowOff>
                  </to>
                </anchor>
              </controlPr>
            </control>
          </mc:Choice>
        </mc:AlternateContent>
        <mc:AlternateContent xmlns:mc="http://schemas.openxmlformats.org/markup-compatibility/2006">
          <mc:Choice Requires="x14">
            <control shapeId="36870" r:id="rId9" name="Option Button 6">
              <controlPr defaultSize="0" autoFill="0" autoLine="0" autoPict="0">
                <anchor moveWithCells="1" sizeWithCells="1">
                  <from>
                    <xdr:col>5</xdr:col>
                    <xdr:colOff>19050</xdr:colOff>
                    <xdr:row>8</xdr:row>
                    <xdr:rowOff>200025</xdr:rowOff>
                  </from>
                  <to>
                    <xdr:col>5</xdr:col>
                    <xdr:colOff>609600</xdr:colOff>
                    <xdr:row>8</xdr:row>
                    <xdr:rowOff>419100</xdr:rowOff>
                  </to>
                </anchor>
              </controlPr>
            </control>
          </mc:Choice>
        </mc:AlternateContent>
        <mc:AlternateContent xmlns:mc="http://schemas.openxmlformats.org/markup-compatibility/2006">
          <mc:Choice Requires="x14">
            <control shapeId="36871" r:id="rId10" name="Option Button 7">
              <controlPr defaultSize="0" autoFill="0" autoLine="0" autoPict="0">
                <anchor moveWithCells="1" sizeWithCells="1">
                  <from>
                    <xdr:col>1</xdr:col>
                    <xdr:colOff>504825</xdr:colOff>
                    <xdr:row>8</xdr:row>
                    <xdr:rowOff>200025</xdr:rowOff>
                  </from>
                  <to>
                    <xdr:col>1</xdr:col>
                    <xdr:colOff>904875</xdr:colOff>
                    <xdr:row>8</xdr:row>
                    <xdr:rowOff>419100</xdr:rowOff>
                  </to>
                </anchor>
              </controlPr>
            </control>
          </mc:Choice>
        </mc:AlternateContent>
        <mc:AlternateContent xmlns:mc="http://schemas.openxmlformats.org/markup-compatibility/2006">
          <mc:Choice Requires="x14">
            <control shapeId="36872" r:id="rId11" name="Option Button 8">
              <controlPr defaultSize="0" autoFill="0" autoLine="0" autoPict="0">
                <anchor moveWithCells="1" sizeWithCells="1">
                  <from>
                    <xdr:col>1</xdr:col>
                    <xdr:colOff>57150</xdr:colOff>
                    <xdr:row>8</xdr:row>
                    <xdr:rowOff>200025</xdr:rowOff>
                  </from>
                  <to>
                    <xdr:col>1</xdr:col>
                    <xdr:colOff>466725</xdr:colOff>
                    <xdr:row>8</xdr:row>
                    <xdr:rowOff>419100</xdr:rowOff>
                  </to>
                </anchor>
              </controlPr>
            </control>
          </mc:Choice>
        </mc:AlternateContent>
        <mc:AlternateContent xmlns:mc="http://schemas.openxmlformats.org/markup-compatibility/2006">
          <mc:Choice Requires="x14">
            <control shapeId="36873" r:id="rId12" name="Group Box 9">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36874" r:id="rId13" name="Option Button 10">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36875" r:id="rId14" name="Option Button 11">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36876" r:id="rId15" name="Option Button 12">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36877" r:id="rId16" name="Group Box 13">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36878" r:id="rId17" name="Option Button 14">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36879" r:id="rId18" name="Option Button 15">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36880" r:id="rId19" name="Option Button 16">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36881" r:id="rId20" name="Group Box 17">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36882" r:id="rId21" name="Option Button 18">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36883" r:id="rId22" name="Option Button 19">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36884" r:id="rId23" name="Option Button 20">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
  <sheetViews>
    <sheetView zoomScaleNormal="100" zoomScaleSheetLayoutView="100" workbookViewId="0">
      <selection activeCell="G5" sqref="G5"/>
    </sheetView>
  </sheetViews>
  <sheetFormatPr defaultRowHeight="13.5" x14ac:dyDescent="0.15"/>
  <cols>
    <col min="1" max="1" width="3.625" customWidth="1"/>
    <col min="2" max="2" width="61.25" customWidth="1"/>
    <col min="3" max="3" width="10.625" customWidth="1"/>
    <col min="4" max="4" width="11.75" customWidth="1"/>
    <col min="5" max="5" width="11.625" bestFit="1" customWidth="1"/>
  </cols>
  <sheetData>
    <row r="1" spans="1:6" x14ac:dyDescent="0.15">
      <c r="A1" s="5" t="str">
        <f>"〔事業者の理念・方針、期待する職員像：" &amp;  報告書!B23 &amp; "〕"</f>
        <v>〔事業者の理念・方針、期待する職員像：多機能型事業所〕</v>
      </c>
      <c r="D1" s="147" t="s">
        <v>158</v>
      </c>
    </row>
    <row r="2" spans="1:6" x14ac:dyDescent="0.15">
      <c r="B2" s="142"/>
      <c r="C2" s="6"/>
      <c r="D2" s="6" t="str">
        <f>"《事業所名： " &amp; 報告書!B31 &amp; "》"</f>
        <v>《事業所名： 》</v>
      </c>
    </row>
    <row r="3" spans="1:6" ht="19.5" customHeight="1" x14ac:dyDescent="0.15">
      <c r="A3" s="139">
        <v>1</v>
      </c>
      <c r="B3" s="245" t="s">
        <v>115</v>
      </c>
      <c r="C3" s="246"/>
      <c r="D3" s="247"/>
      <c r="F3" s="143" t="s">
        <v>120</v>
      </c>
    </row>
    <row r="4" spans="1:6" ht="45" customHeight="1" x14ac:dyDescent="0.15">
      <c r="A4" s="140"/>
      <c r="B4" s="144" t="s">
        <v>121</v>
      </c>
      <c r="C4" s="243" t="str">
        <f>IF(B5="", "必ず入力してください", "")</f>
        <v>必ず入力してください</v>
      </c>
      <c r="D4" s="244"/>
      <c r="F4" s="143" t="s">
        <v>120</v>
      </c>
    </row>
    <row r="5" spans="1:6" ht="200.1" customHeight="1" x14ac:dyDescent="0.15">
      <c r="A5" s="140"/>
      <c r="B5" s="248"/>
      <c r="C5" s="249"/>
      <c r="D5" s="250"/>
      <c r="E5" s="2" t="str">
        <f>IF(LEN(B5)=0,"",IF(512-LEN(B5)&gt;0,"残り" &amp; 512-LEN(B5) &amp; "文字",IF(512-LEN(B5)=0,"","文字数がオーバーしています")))</f>
        <v/>
      </c>
      <c r="F5" s="143">
        <v>110</v>
      </c>
    </row>
    <row r="6" spans="1:6" ht="19.5" customHeight="1" x14ac:dyDescent="0.15">
      <c r="A6" s="139">
        <v>2</v>
      </c>
      <c r="B6" s="251" t="s">
        <v>116</v>
      </c>
      <c r="C6" s="252"/>
      <c r="D6" s="253"/>
      <c r="F6" s="143" t="s">
        <v>120</v>
      </c>
    </row>
    <row r="7" spans="1:6" ht="18" customHeight="1" x14ac:dyDescent="0.15">
      <c r="A7" s="140"/>
      <c r="B7" s="144" t="s">
        <v>117</v>
      </c>
      <c r="C7" s="243" t="str">
        <f>IF(B8="", "必ず入力してください", "")</f>
        <v>必ず入力してください</v>
      </c>
      <c r="D7" s="244"/>
      <c r="F7" s="143" t="s">
        <v>120</v>
      </c>
    </row>
    <row r="8" spans="1:6" ht="200.1" customHeight="1" x14ac:dyDescent="0.15">
      <c r="A8" s="140"/>
      <c r="B8" s="254"/>
      <c r="C8" s="255"/>
      <c r="D8" s="256"/>
      <c r="E8" s="2" t="str">
        <f>IF(LEN(B8)=0,"",IF(512-LEN(B8)&gt;0,"残り" &amp; 512-LEN(B8) &amp; "文字",IF(512-LEN(B8)=0,"","文字数がオーバーしています")))</f>
        <v/>
      </c>
      <c r="F8" s="143">
        <v>210</v>
      </c>
    </row>
    <row r="9" spans="1:6" ht="18" customHeight="1" x14ac:dyDescent="0.15">
      <c r="A9" s="140"/>
      <c r="B9" s="144" t="s">
        <v>118</v>
      </c>
      <c r="C9" s="243" t="str">
        <f>IF(B10="", "必ず入力してください", "")</f>
        <v>必ず入力してください</v>
      </c>
      <c r="D9" s="244"/>
      <c r="F9" s="143" t="s">
        <v>120</v>
      </c>
    </row>
    <row r="10" spans="1:6" ht="200.1" customHeight="1" x14ac:dyDescent="0.15">
      <c r="A10" s="141"/>
      <c r="B10" s="240"/>
      <c r="C10" s="241"/>
      <c r="D10" s="242"/>
      <c r="E10" s="2" t="str">
        <f>IF(LEN(B10)=0,"",IF(512-LEN(B10)&gt;0,"残り" &amp; 512-LEN(B10) &amp; "文字",IF(512-LEN(B10)=0,"","文字数がオーバーしています")))</f>
        <v/>
      </c>
      <c r="F10" s="143">
        <v>220</v>
      </c>
    </row>
  </sheetData>
  <sheetProtection algorithmName="SHA-512" hashValue="IpmNnU8qPr6FBvmLGz9zgboqeNjj0Jsk5+lRgfmAV7aLMasODwZfrfhzlCjBRDXeVGUhocWAQSLOvr2265hDGQ==" saltValue="1PHVY3KGdEUusncKj1KXSw==" spinCount="100000" sheet="1" objects="1" scenarios="1" formatCells="0"/>
  <mergeCells count="8">
    <mergeCell ref="B10:D10"/>
    <mergeCell ref="C4:D4"/>
    <mergeCell ref="C7:D7"/>
    <mergeCell ref="C9:D9"/>
    <mergeCell ref="B3:D3"/>
    <mergeCell ref="B5:D5"/>
    <mergeCell ref="B6:D6"/>
    <mergeCell ref="B8:D8"/>
  </mergeCells>
  <phoneticPr fontId="2"/>
  <dataValidations count="2">
    <dataValidation type="textLength" imeMode="on" allowBlank="1" showInputMessage="1" showErrorMessage="1" errorTitle="もう一度入力してください！" error="文字数がオーバーしました。_x000a_（512文字までになるように短くしてください。）" sqref="B10" xr:uid="{00000000-0002-0000-0100-000000000000}">
      <formula1>1</formula1>
      <formula2>512</formula2>
    </dataValidation>
    <dataValidation type="textLength" imeMode="on" allowBlank="1" showErrorMessage="1" errorTitle="もう一度入力してください！" error="文字数がオーバーしました。_x000a_（512文字までになるように短くしてください。）" sqref="B8 B5" xr:uid="{00000000-0002-0000-0100-000001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I66"/>
  <sheetViews>
    <sheetView topLeftCell="A4" zoomScaleNormal="100" zoomScaleSheetLayoutView="100" workbookViewId="0"/>
  </sheetViews>
  <sheetFormatPr defaultColWidth="3.125" defaultRowHeight="13.5" x14ac:dyDescent="0.15"/>
  <cols>
    <col min="1" max="34" width="3.125" style="122" customWidth="1"/>
    <col min="35" max="35" width="80.625" style="122" customWidth="1"/>
    <col min="36" max="36" width="3.125" style="127" customWidth="1"/>
    <col min="37" max="37" width="11.5" style="127" customWidth="1"/>
    <col min="38" max="38" width="3.125" style="127" customWidth="1"/>
    <col min="39" max="45" width="3.125" style="132" customWidth="1"/>
    <col min="46" max="52" width="3.125" style="128" customWidth="1"/>
    <col min="53" max="61" width="3.125" style="138"/>
    <col min="62" max="16384" width="3.125" style="122"/>
  </cols>
  <sheetData>
    <row r="1" spans="1:42" x14ac:dyDescent="0.15">
      <c r="A1" s="163" t="str">
        <f>"〔事業者が特に力を入れている取り組み：" &amp;  報告書!B23 &amp; "〕"</f>
        <v>〔事業者が特に力を入れている取り組み：多機能型事業所〕</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21"/>
      <c r="AE1" s="121"/>
      <c r="AF1" s="121"/>
      <c r="AG1" s="146" t="s">
        <v>158</v>
      </c>
    </row>
    <row r="2" spans="1:42" x14ac:dyDescent="0.15">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3" t="str">
        <f>"《事業所名： " &amp; 報告書!B31 &amp; "》"</f>
        <v>《事業所名： 》</v>
      </c>
    </row>
    <row r="3" spans="1:42" ht="19.5" customHeight="1" thickBo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1:42" ht="20.25" customHeight="1" thickBot="1" x14ac:dyDescent="0.2">
      <c r="A4" s="121"/>
      <c r="B4" s="351" t="s">
        <v>108</v>
      </c>
      <c r="C4" s="352"/>
      <c r="D4" s="352"/>
      <c r="E4" s="352"/>
      <c r="F4" s="352"/>
      <c r="G4" s="352"/>
      <c r="H4" s="352"/>
      <c r="I4" s="352"/>
      <c r="J4" s="352"/>
      <c r="K4" s="352"/>
      <c r="L4" s="352"/>
      <c r="M4" s="352"/>
      <c r="N4" s="352"/>
      <c r="O4" s="352"/>
      <c r="P4" s="353" t="str">
        <f>IF(AND($F$5="",AND($F$6="",$F$7="")),"",IF(AND($F$5="",OR($F$6&lt;&gt;"",$F$7&lt;&gt;"")),"評価項目を選択してください",IF(AND($F$6="",$F$7=""),"タイトル①、本文①を入力してください",IF(AND($F$6&lt;&gt;"",$F$7=""),"内容①を入力してください",IF(AND($F$7&lt;&gt;"",$F$6=""),"タイトル①を入力してください","")))))</f>
        <v/>
      </c>
      <c r="Q4" s="353"/>
      <c r="R4" s="353"/>
      <c r="S4" s="353"/>
      <c r="T4" s="353"/>
      <c r="U4" s="353"/>
      <c r="V4" s="353"/>
      <c r="W4" s="353"/>
      <c r="X4" s="353"/>
      <c r="Y4" s="353"/>
      <c r="Z4" s="353"/>
      <c r="AA4" s="353"/>
      <c r="AB4" s="353"/>
      <c r="AC4" s="353"/>
      <c r="AD4" s="353"/>
      <c r="AE4" s="353"/>
      <c r="AF4" s="353"/>
      <c r="AG4" s="354"/>
      <c r="AK4" s="127" t="s">
        <v>96</v>
      </c>
      <c r="AL4" s="127">
        <v>1</v>
      </c>
    </row>
    <row r="5" spans="1:42" ht="60" customHeight="1" thickTop="1" x14ac:dyDescent="0.15">
      <c r="A5" s="121"/>
      <c r="B5" s="124" t="s">
        <v>97</v>
      </c>
      <c r="C5" s="125"/>
      <c r="D5" s="125"/>
      <c r="E5" s="126"/>
      <c r="F5" s="345" t="str">
        <f>IF($AJ$5&lt;=1,"",VLOOKUP($AJ5,$AN$25:$AV$66,5,FALSE))</f>
        <v/>
      </c>
      <c r="G5" s="346"/>
      <c r="H5" s="346"/>
      <c r="I5" s="346"/>
      <c r="J5" s="346"/>
      <c r="K5" s="347"/>
      <c r="L5" s="348" t="str">
        <f>IF($AJ$5&lt;=1,"",VLOOKUP($AJ5,$AN$25:$AV$66,6,FALSE))</f>
        <v/>
      </c>
      <c r="M5" s="349"/>
      <c r="N5" s="349"/>
      <c r="O5" s="349"/>
      <c r="P5" s="349"/>
      <c r="Q5" s="349"/>
      <c r="R5" s="349"/>
      <c r="S5" s="349"/>
      <c r="T5" s="349"/>
      <c r="U5" s="349"/>
      <c r="V5" s="349"/>
      <c r="W5" s="349"/>
      <c r="X5" s="349"/>
      <c r="Y5" s="349"/>
      <c r="Z5" s="349"/>
      <c r="AA5" s="349"/>
      <c r="AB5" s="349"/>
      <c r="AC5" s="349"/>
      <c r="AD5" s="349"/>
      <c r="AE5" s="349"/>
      <c r="AF5" s="349"/>
      <c r="AG5" s="350"/>
      <c r="AJ5" s="129">
        <v>0</v>
      </c>
      <c r="AK5" s="127" t="s">
        <v>104</v>
      </c>
      <c r="AL5" s="127">
        <v>1</v>
      </c>
      <c r="AN5" s="132" t="str">
        <f>IF($AJ$5&lt;=1,"",VLOOKUP($AJ5,$AN$25:$AV$66,7,FALSE))</f>
        <v/>
      </c>
      <c r="AO5" s="132" t="str">
        <f>IF($AJ$5&lt;=1,"",VLOOKUP($AJ5,$AN$25:$AV$66,8,FALSE))</f>
        <v/>
      </c>
      <c r="AP5" s="132" t="str">
        <f>IF($AJ$5&lt;=1,"",VLOOKUP($AJ5,$AN$25:$AV$66,9,FALSE))</f>
        <v/>
      </c>
    </row>
    <row r="6" spans="1:42" ht="25.5" customHeight="1" x14ac:dyDescent="0.15">
      <c r="A6" s="121"/>
      <c r="B6" s="355" t="s">
        <v>98</v>
      </c>
      <c r="C6" s="356"/>
      <c r="D6" s="357"/>
      <c r="E6" s="358"/>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60"/>
      <c r="AH6" s="2" t="str">
        <f>IF(LEN(F6)=0,"",IF(40-LEN(F6)&gt;0,"残り" &amp; 40-LEN(F6) &amp; "文字",IF(40-LEN(F6)=0,"","文字数がオーバーしています")))</f>
        <v/>
      </c>
      <c r="AK6" s="127" t="s">
        <v>105</v>
      </c>
      <c r="AL6" s="127">
        <v>1</v>
      </c>
    </row>
    <row r="7" spans="1:42" ht="139.5" customHeight="1" thickBot="1" x14ac:dyDescent="0.2">
      <c r="A7" s="121"/>
      <c r="B7" s="339" t="s">
        <v>99</v>
      </c>
      <c r="C7" s="340"/>
      <c r="D7" s="340"/>
      <c r="E7" s="341"/>
      <c r="F7" s="342"/>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4"/>
      <c r="AH7" s="2" t="str">
        <f>IF(LEN(F7)=0,"",IF(256-LEN(F7)&gt;0,"残り" &amp; 256-LEN(F7) &amp; "文字",IF(256-LEN(F7)=0,"","文字数がオーバーしています")))</f>
        <v/>
      </c>
      <c r="AJ7" s="131" t="str">
        <f>IF(AND($AJ$5&lt;=1,$F$6&lt;&gt;"",$F$7&lt;&gt;""),"NG",IF(AND($F$5&lt;&gt;"",OR($F$6&lt;&gt;"",$F$7&lt;&gt;"")),"OK","NG"))</f>
        <v>NG</v>
      </c>
      <c r="AK7" s="127" t="s">
        <v>106</v>
      </c>
      <c r="AL7" s="127">
        <v>1</v>
      </c>
    </row>
    <row r="8" spans="1:42" ht="19.5" customHeight="1" thickBot="1" x14ac:dyDescent="0.2">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K8" s="127" t="s">
        <v>107</v>
      </c>
      <c r="AL8" s="127">
        <v>1</v>
      </c>
    </row>
    <row r="9" spans="1:42" ht="20.25" customHeight="1" thickBot="1" x14ac:dyDescent="0.2">
      <c r="A9" s="121"/>
      <c r="B9" s="351" t="s">
        <v>109</v>
      </c>
      <c r="C9" s="352"/>
      <c r="D9" s="352"/>
      <c r="E9" s="352"/>
      <c r="F9" s="352"/>
      <c r="G9" s="352"/>
      <c r="H9" s="352"/>
      <c r="I9" s="352"/>
      <c r="J9" s="352"/>
      <c r="K9" s="352"/>
      <c r="L9" s="352"/>
      <c r="M9" s="352"/>
      <c r="N9" s="352"/>
      <c r="O9" s="352"/>
      <c r="P9" s="353"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53"/>
      <c r="R9" s="353"/>
      <c r="S9" s="353"/>
      <c r="T9" s="353"/>
      <c r="U9" s="353"/>
      <c r="V9" s="353"/>
      <c r="W9" s="353"/>
      <c r="X9" s="353"/>
      <c r="Y9" s="353"/>
      <c r="Z9" s="353"/>
      <c r="AA9" s="353"/>
      <c r="AB9" s="353"/>
      <c r="AC9" s="353"/>
      <c r="AD9" s="353"/>
      <c r="AE9" s="353"/>
      <c r="AF9" s="353"/>
      <c r="AG9" s="354"/>
      <c r="AK9" s="127" t="s">
        <v>96</v>
      </c>
      <c r="AL9" s="127">
        <v>2</v>
      </c>
    </row>
    <row r="10" spans="1:42" ht="60" customHeight="1" thickTop="1" x14ac:dyDescent="0.15">
      <c r="A10" s="121"/>
      <c r="B10" s="124" t="s">
        <v>97</v>
      </c>
      <c r="C10" s="125"/>
      <c r="D10" s="125"/>
      <c r="E10" s="126"/>
      <c r="F10" s="345" t="str">
        <f>IF($AJ$10&lt;=1,"",VLOOKUP($AJ10,$AN$25:$AV$66,5,FALSE))</f>
        <v/>
      </c>
      <c r="G10" s="346"/>
      <c r="H10" s="346"/>
      <c r="I10" s="346"/>
      <c r="J10" s="346"/>
      <c r="K10" s="347"/>
      <c r="L10" s="348" t="str">
        <f>IF($AJ$10&lt;=1,"",VLOOKUP($AJ10,$AN$25:$AV$66,6,FALSE))</f>
        <v/>
      </c>
      <c r="M10" s="349"/>
      <c r="N10" s="349"/>
      <c r="O10" s="349"/>
      <c r="P10" s="349"/>
      <c r="Q10" s="349"/>
      <c r="R10" s="349"/>
      <c r="S10" s="349"/>
      <c r="T10" s="349"/>
      <c r="U10" s="349"/>
      <c r="V10" s="349"/>
      <c r="W10" s="349"/>
      <c r="X10" s="349"/>
      <c r="Y10" s="349"/>
      <c r="Z10" s="349"/>
      <c r="AA10" s="349"/>
      <c r="AB10" s="349"/>
      <c r="AC10" s="349"/>
      <c r="AD10" s="349"/>
      <c r="AE10" s="349"/>
      <c r="AF10" s="349"/>
      <c r="AG10" s="350"/>
      <c r="AJ10" s="129">
        <v>0</v>
      </c>
      <c r="AK10" s="127" t="s">
        <v>104</v>
      </c>
      <c r="AL10" s="127">
        <v>2</v>
      </c>
      <c r="AN10" s="132" t="str">
        <f>IF($AJ$10&lt;=1,"",VLOOKUP($AJ10,$AN$25:$AV$66,7,FALSE))</f>
        <v/>
      </c>
      <c r="AO10" s="132" t="str">
        <f>IF($AJ$10&lt;=1,"",VLOOKUP($AJ10,$AN$25:$AV$66,8,FALSE))</f>
        <v/>
      </c>
      <c r="AP10" s="132" t="str">
        <f>IF($AJ$10&lt;=1,"",VLOOKUP($AJ10,$AN$25:$AV$66,9,FALSE))</f>
        <v/>
      </c>
    </row>
    <row r="11" spans="1:42" ht="25.5" customHeight="1" x14ac:dyDescent="0.15">
      <c r="A11" s="121"/>
      <c r="B11" s="355" t="s">
        <v>100</v>
      </c>
      <c r="C11" s="356"/>
      <c r="D11" s="357"/>
      <c r="E11" s="358"/>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60"/>
      <c r="AH11" s="2" t="str">
        <f>IF(LEN(F11)=0,"",IF(40-LEN(F11)&gt;0,"残り" &amp; 40-LEN(F11) &amp; "文字",IF(40-LEN(F11)=0,"","文字数がオーバーしています")))</f>
        <v/>
      </c>
      <c r="AK11" s="127" t="s">
        <v>105</v>
      </c>
      <c r="AL11" s="127">
        <v>2</v>
      </c>
    </row>
    <row r="12" spans="1:42" ht="139.5" customHeight="1" thickBot="1" x14ac:dyDescent="0.2">
      <c r="A12" s="121"/>
      <c r="B12" s="339" t="s">
        <v>101</v>
      </c>
      <c r="C12" s="340"/>
      <c r="D12" s="340"/>
      <c r="E12" s="341"/>
      <c r="F12" s="342"/>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4"/>
      <c r="AH12" s="2" t="str">
        <f>IF(LEN(F12)=0,"",IF(256-LEN(F12)&gt;0,"残り" &amp; 256-LEN(F12) &amp; "文字",IF(256-LEN(F12)=0,"","文字数がオーバーしています")))</f>
        <v/>
      </c>
      <c r="AJ12" s="131" t="str">
        <f>IF(AND($AJ$10&lt;=1,$F$11&lt;&gt;"",$F$12&lt;&gt;""),"NG",IF(AND($F$10&lt;&gt;"",OR($F$11&lt;&gt;"",$F$12&lt;&gt;"")),"OK","NG"))</f>
        <v>NG</v>
      </c>
      <c r="AK12" s="127" t="s">
        <v>106</v>
      </c>
      <c r="AL12" s="127">
        <v>2</v>
      </c>
    </row>
    <row r="13" spans="1:42" ht="19.5" customHeight="1" thickBot="1" x14ac:dyDescent="0.2">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K13" s="127" t="s">
        <v>107</v>
      </c>
      <c r="AL13" s="127">
        <v>2</v>
      </c>
    </row>
    <row r="14" spans="1:42" ht="20.25" customHeight="1" thickBot="1" x14ac:dyDescent="0.2">
      <c r="A14" s="121"/>
      <c r="B14" s="351" t="s">
        <v>110</v>
      </c>
      <c r="C14" s="352"/>
      <c r="D14" s="352"/>
      <c r="E14" s="352"/>
      <c r="F14" s="352"/>
      <c r="G14" s="352"/>
      <c r="H14" s="352"/>
      <c r="I14" s="352"/>
      <c r="J14" s="352"/>
      <c r="K14" s="352"/>
      <c r="L14" s="352"/>
      <c r="M14" s="352"/>
      <c r="N14" s="352"/>
      <c r="O14" s="352"/>
      <c r="P14" s="353"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53"/>
      <c r="R14" s="353"/>
      <c r="S14" s="353"/>
      <c r="T14" s="353"/>
      <c r="U14" s="353"/>
      <c r="V14" s="353"/>
      <c r="W14" s="353"/>
      <c r="X14" s="353"/>
      <c r="Y14" s="353"/>
      <c r="Z14" s="353"/>
      <c r="AA14" s="353"/>
      <c r="AB14" s="353"/>
      <c r="AC14" s="353"/>
      <c r="AD14" s="353"/>
      <c r="AE14" s="353"/>
      <c r="AF14" s="353"/>
      <c r="AG14" s="354"/>
      <c r="AK14" s="127" t="s">
        <v>96</v>
      </c>
      <c r="AL14" s="127">
        <v>3</v>
      </c>
    </row>
    <row r="15" spans="1:42" ht="60" customHeight="1" thickTop="1" x14ac:dyDescent="0.15">
      <c r="A15" s="121"/>
      <c r="B15" s="124" t="s">
        <v>97</v>
      </c>
      <c r="C15" s="125"/>
      <c r="D15" s="125"/>
      <c r="E15" s="126"/>
      <c r="F15" s="345" t="str">
        <f>IF($AJ$15&lt;=1,"",VLOOKUP($AJ15,$AN$25:$AV$66,5,FALSE))</f>
        <v/>
      </c>
      <c r="G15" s="346"/>
      <c r="H15" s="346"/>
      <c r="I15" s="346"/>
      <c r="J15" s="346"/>
      <c r="K15" s="347"/>
      <c r="L15" s="348" t="str">
        <f>IF($AJ$15&lt;=1,"",VLOOKUP($AJ15,$AN$25:$AV$66,6,FALSE))</f>
        <v/>
      </c>
      <c r="M15" s="349"/>
      <c r="N15" s="349"/>
      <c r="O15" s="349"/>
      <c r="P15" s="349"/>
      <c r="Q15" s="349"/>
      <c r="R15" s="349"/>
      <c r="S15" s="349"/>
      <c r="T15" s="349"/>
      <c r="U15" s="349"/>
      <c r="V15" s="349"/>
      <c r="W15" s="349"/>
      <c r="X15" s="349"/>
      <c r="Y15" s="349"/>
      <c r="Z15" s="349"/>
      <c r="AA15" s="349"/>
      <c r="AB15" s="349"/>
      <c r="AC15" s="349"/>
      <c r="AD15" s="349"/>
      <c r="AE15" s="349"/>
      <c r="AF15" s="349"/>
      <c r="AG15" s="350"/>
      <c r="AJ15" s="129">
        <v>0</v>
      </c>
      <c r="AK15" s="127" t="s">
        <v>104</v>
      </c>
      <c r="AL15" s="127">
        <v>3</v>
      </c>
      <c r="AN15" s="132" t="str">
        <f>IF($AJ$15&lt;=1,"",VLOOKUP($AJ15,$AN$25:$AV$66,7,FALSE))</f>
        <v/>
      </c>
      <c r="AO15" s="132" t="str">
        <f>IF($AJ$15&lt;=1,"",VLOOKUP($AJ15,$AN$25:$AV$66,8,FALSE))</f>
        <v/>
      </c>
      <c r="AP15" s="132" t="str">
        <f>IF($AJ$15&lt;=1,"",VLOOKUP($AJ15,$AN$25:$AV$66,9,FALSE))</f>
        <v/>
      </c>
    </row>
    <row r="16" spans="1:42" ht="25.5" customHeight="1" x14ac:dyDescent="0.15">
      <c r="A16" s="121"/>
      <c r="B16" s="355" t="s">
        <v>102</v>
      </c>
      <c r="C16" s="356"/>
      <c r="D16" s="357"/>
      <c r="E16" s="358"/>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60"/>
      <c r="AH16" s="2" t="str">
        <f>IF(LEN(F16)=0,"",IF(40-LEN(F16)&gt;0,"残り" &amp; 40-LEN(F16) &amp; "文字",IF(40-LEN(F16)=0,"","文字数がオーバーしています")))</f>
        <v/>
      </c>
      <c r="AK16" s="127" t="s">
        <v>105</v>
      </c>
      <c r="AL16" s="127">
        <v>3</v>
      </c>
    </row>
    <row r="17" spans="1:61" ht="139.5" customHeight="1" thickBot="1" x14ac:dyDescent="0.2">
      <c r="A17" s="121"/>
      <c r="B17" s="339" t="s">
        <v>103</v>
      </c>
      <c r="C17" s="340"/>
      <c r="D17" s="340"/>
      <c r="E17" s="341"/>
      <c r="F17" s="342"/>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4"/>
      <c r="AH17" s="2" t="str">
        <f>IF(LEN(F17)=0,"",IF(256-LEN(F17)&gt;0,"残り" &amp; 256-LEN(F17) &amp; "文字",IF(256-LEN(F17)=0,"","文字数がオーバーしています")))</f>
        <v/>
      </c>
      <c r="AJ17" s="131" t="str">
        <f>IF(AND($AJ$15&lt;=1,$F$16&lt;&gt;"",$F$17&lt;&gt;""),"NG",IF(AND($F$15&lt;&gt;"",OR($F$16&lt;&gt;"",$F$17&lt;&gt;"")),"OK","NG"))</f>
        <v>NG</v>
      </c>
      <c r="AK17" s="127" t="s">
        <v>106</v>
      </c>
      <c r="AL17" s="127">
        <v>3</v>
      </c>
    </row>
    <row r="18" spans="1:61" ht="19.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row>
    <row r="19" spans="1:61" x14ac:dyDescent="0.15">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row>
    <row r="20" spans="1:61" x14ac:dyDescent="0.15">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row>
    <row r="21" spans="1:61" x14ac:dyDescent="0.15">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row>
    <row r="22" spans="1:61" x14ac:dyDescent="0.15">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row>
    <row r="23" spans="1:61" x14ac:dyDescent="0.15">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row>
    <row r="24" spans="1:61" x14ac:dyDescent="0.15">
      <c r="AY24" s="128" t="s">
        <v>452</v>
      </c>
    </row>
    <row r="25" spans="1:61" x14ac:dyDescent="0.15">
      <c r="AY25" s="128" t="s">
        <v>452</v>
      </c>
      <c r="AZ25" s="128">
        <v>1</v>
      </c>
      <c r="BI25" s="138" t="str">
        <f>AY25 &amp; COUNTIF($AY$25:AY25,AY25)</f>
        <v>○1</v>
      </c>
    </row>
    <row r="26" spans="1:61" x14ac:dyDescent="0.15">
      <c r="AN26" s="132">
        <v>2</v>
      </c>
      <c r="AO26" s="132">
        <f t="shared" ref="AO26:AO66" si="0">IF($AY26&lt;&gt;"○","",BA26)</f>
        <v>1</v>
      </c>
      <c r="AP26" s="132">
        <f t="shared" ref="AP26:AP66" si="1">IF($AY26&lt;&gt;"○","",BB26)</f>
        <v>1</v>
      </c>
      <c r="AQ26" s="132">
        <f t="shared" ref="AQ26:AQ66" si="2">IF($AY26&lt;&gt;"○","",BC26)</f>
        <v>1</v>
      </c>
      <c r="AR26" s="132" t="str">
        <f t="shared" ref="AR26:AR66" si="3">IF($AY26&lt;&gt;"○","",BD26)</f>
        <v>1-1-1</v>
      </c>
      <c r="AS26" s="132" t="str">
        <f t="shared" ref="AS26:AS66" si="4">IF($AY26&lt;&gt;"○","",BE26)</f>
        <v>事業所が目指していること（理念・ビジョン、基本方針など）を周知している</v>
      </c>
      <c r="AT26" s="128" t="str">
        <f t="shared" ref="AT26:AT66" si="5">IF($AY26&lt;&gt;"○","",BF26)</f>
        <v>120</v>
      </c>
      <c r="AU26" s="128" t="str">
        <f t="shared" ref="AU26:AU66" si="6">IF($AY26&lt;&gt;"○","",BG26)</f>
        <v>00546</v>
      </c>
      <c r="AV26" s="128" t="str">
        <f t="shared" ref="AV26:AV66" si="7">IF($AY26&lt;&gt;"○","",BH26)</f>
        <v>17430</v>
      </c>
      <c r="AY26" s="128" t="s">
        <v>452</v>
      </c>
      <c r="AZ26" s="128">
        <v>2</v>
      </c>
      <c r="BA26" s="138">
        <v>1</v>
      </c>
      <c r="BB26" s="138">
        <v>1</v>
      </c>
      <c r="BC26" s="138">
        <v>1</v>
      </c>
      <c r="BD26" s="176" t="s">
        <v>453</v>
      </c>
      <c r="BE26" s="176" t="s">
        <v>200</v>
      </c>
      <c r="BF26" s="176" t="s">
        <v>454</v>
      </c>
      <c r="BG26" s="176" t="s">
        <v>455</v>
      </c>
      <c r="BH26" s="176" t="s">
        <v>456</v>
      </c>
      <c r="BI26" s="138" t="str">
        <f>AY26 &amp; COUNTIF($AY$25:AY26,AY26)</f>
        <v>○2</v>
      </c>
    </row>
    <row r="27" spans="1:61" x14ac:dyDescent="0.15">
      <c r="AN27" s="132">
        <v>3</v>
      </c>
      <c r="AO27" s="132">
        <f t="shared" si="0"/>
        <v>1</v>
      </c>
      <c r="AP27" s="132">
        <f t="shared" si="1"/>
        <v>1</v>
      </c>
      <c r="AQ27" s="132">
        <f t="shared" si="2"/>
        <v>2</v>
      </c>
      <c r="AR27" s="132" t="str">
        <f t="shared" si="3"/>
        <v>1-1-2</v>
      </c>
      <c r="AS27" s="132" t="str">
        <f t="shared" si="4"/>
        <v>経営層（運営管理者含む）は自らの役割と責任を職員に対して表明し、事業所をリードしている</v>
      </c>
      <c r="AT27" s="128" t="str">
        <f t="shared" si="5"/>
        <v>120</v>
      </c>
      <c r="AU27" s="128" t="str">
        <f t="shared" si="6"/>
        <v>00546</v>
      </c>
      <c r="AV27" s="128" t="str">
        <f t="shared" si="7"/>
        <v>17431</v>
      </c>
      <c r="AY27" s="128" t="s">
        <v>452</v>
      </c>
      <c r="AZ27" s="128">
        <v>3</v>
      </c>
      <c r="BA27" s="138">
        <v>1</v>
      </c>
      <c r="BB27" s="138">
        <v>1</v>
      </c>
      <c r="BC27" s="138">
        <v>2</v>
      </c>
      <c r="BD27" s="176" t="s">
        <v>457</v>
      </c>
      <c r="BE27" s="176" t="s">
        <v>204</v>
      </c>
      <c r="BF27" s="176" t="s">
        <v>454</v>
      </c>
      <c r="BG27" s="176" t="s">
        <v>455</v>
      </c>
      <c r="BH27" s="176" t="s">
        <v>458</v>
      </c>
      <c r="BI27" s="138" t="str">
        <f>AY27 &amp; COUNTIF($AY$25:AY27,AY27)</f>
        <v>○3</v>
      </c>
    </row>
    <row r="28" spans="1:61" x14ac:dyDescent="0.15">
      <c r="AN28" s="132">
        <v>4</v>
      </c>
      <c r="AO28" s="132">
        <f t="shared" si="0"/>
        <v>1</v>
      </c>
      <c r="AP28" s="132">
        <f t="shared" si="1"/>
        <v>1</v>
      </c>
      <c r="AQ28" s="132">
        <f t="shared" si="2"/>
        <v>3</v>
      </c>
      <c r="AR28" s="132" t="str">
        <f t="shared" si="3"/>
        <v>1-1-3</v>
      </c>
      <c r="AS28" s="132" t="str">
        <f t="shared" si="4"/>
        <v>重要な案件について、経営層（運営管理者含む）は実情を踏まえて意思決定し、その内容を関係者に周知している</v>
      </c>
      <c r="AT28" s="128" t="str">
        <f t="shared" si="5"/>
        <v>120</v>
      </c>
      <c r="AU28" s="128" t="str">
        <f t="shared" si="6"/>
        <v>00546</v>
      </c>
      <c r="AV28" s="128" t="str">
        <f t="shared" si="7"/>
        <v>17432</v>
      </c>
      <c r="AY28" s="128" t="s">
        <v>452</v>
      </c>
      <c r="AZ28" s="128">
        <v>4</v>
      </c>
      <c r="BA28" s="138">
        <v>1</v>
      </c>
      <c r="BB28" s="138">
        <v>1</v>
      </c>
      <c r="BC28" s="138">
        <v>3</v>
      </c>
      <c r="BD28" s="176" t="s">
        <v>459</v>
      </c>
      <c r="BE28" s="176" t="s">
        <v>208</v>
      </c>
      <c r="BF28" s="176" t="s">
        <v>454</v>
      </c>
      <c r="BG28" s="176" t="s">
        <v>455</v>
      </c>
      <c r="BH28" s="176" t="s">
        <v>460</v>
      </c>
      <c r="BI28" s="138" t="str">
        <f>AY28 &amp; COUNTIF($AY$25:AY28,AY28)</f>
        <v>○4</v>
      </c>
    </row>
    <row r="29" spans="1:61" x14ac:dyDescent="0.15">
      <c r="AN29" s="132">
        <v>5</v>
      </c>
      <c r="AO29" s="132">
        <f t="shared" si="0"/>
        <v>2</v>
      </c>
      <c r="AP29" s="132">
        <f t="shared" si="1"/>
        <v>1</v>
      </c>
      <c r="AQ29" s="132">
        <f t="shared" si="2"/>
        <v>1</v>
      </c>
      <c r="AR29" s="132" t="str">
        <f t="shared" si="3"/>
        <v>2-1-1</v>
      </c>
      <c r="AS29" s="132" t="str">
        <f t="shared" si="4"/>
        <v>事業所を取り巻く環境について情報を把握・検討し、課題を抽出している</v>
      </c>
      <c r="AT29" s="128" t="str">
        <f t="shared" si="5"/>
        <v>121</v>
      </c>
      <c r="AU29" s="128" t="str">
        <f t="shared" si="6"/>
        <v>00547</v>
      </c>
      <c r="AV29" s="128" t="str">
        <f t="shared" si="7"/>
        <v>17433</v>
      </c>
      <c r="AY29" s="128" t="s">
        <v>452</v>
      </c>
      <c r="AZ29" s="128">
        <v>5</v>
      </c>
      <c r="BA29" s="138">
        <v>2</v>
      </c>
      <c r="BB29" s="138">
        <v>1</v>
      </c>
      <c r="BC29" s="138">
        <v>1</v>
      </c>
      <c r="BD29" s="176" t="s">
        <v>461</v>
      </c>
      <c r="BE29" s="176" t="s">
        <v>215</v>
      </c>
      <c r="BF29" s="176" t="s">
        <v>462</v>
      </c>
      <c r="BG29" s="176" t="s">
        <v>463</v>
      </c>
      <c r="BH29" s="176" t="s">
        <v>464</v>
      </c>
      <c r="BI29" s="138" t="str">
        <f>AY29 &amp; COUNTIF($AY$25:AY29,AY29)</f>
        <v>○5</v>
      </c>
    </row>
    <row r="30" spans="1:61" x14ac:dyDescent="0.15">
      <c r="AN30" s="132">
        <v>6</v>
      </c>
      <c r="AO30" s="132">
        <f t="shared" si="0"/>
        <v>2</v>
      </c>
      <c r="AP30" s="132">
        <f t="shared" si="1"/>
        <v>2</v>
      </c>
      <c r="AQ30" s="132">
        <f t="shared" si="2"/>
        <v>1</v>
      </c>
      <c r="AR30" s="132" t="str">
        <f t="shared" si="3"/>
        <v>2-2-1</v>
      </c>
      <c r="AS30" s="132" t="str">
        <f t="shared" si="4"/>
        <v>事業所が目指していること（理念・ビジョン、基本方針など）の実現に向けた中・長期計画及び単年度計画を策定している</v>
      </c>
      <c r="AT30" s="128" t="str">
        <f t="shared" si="5"/>
        <v>121</v>
      </c>
      <c r="AU30" s="128" t="str">
        <f t="shared" si="6"/>
        <v>00548</v>
      </c>
      <c r="AV30" s="128" t="str">
        <f t="shared" si="7"/>
        <v>17434</v>
      </c>
      <c r="AY30" s="128" t="s">
        <v>452</v>
      </c>
      <c r="AZ30" s="128">
        <v>6</v>
      </c>
      <c r="BA30" s="138">
        <v>2</v>
      </c>
      <c r="BB30" s="138">
        <v>2</v>
      </c>
      <c r="BC30" s="138">
        <v>1</v>
      </c>
      <c r="BD30" s="176" t="s">
        <v>465</v>
      </c>
      <c r="BE30" s="176" t="s">
        <v>225</v>
      </c>
      <c r="BF30" s="176" t="s">
        <v>462</v>
      </c>
      <c r="BG30" s="176" t="s">
        <v>466</v>
      </c>
      <c r="BH30" s="176" t="s">
        <v>467</v>
      </c>
      <c r="BI30" s="138" t="str">
        <f>AY30 &amp; COUNTIF($AY$25:AY30,AY30)</f>
        <v>○6</v>
      </c>
    </row>
    <row r="31" spans="1:61" x14ac:dyDescent="0.15">
      <c r="AN31" s="132">
        <v>7</v>
      </c>
      <c r="AO31" s="132">
        <f t="shared" si="0"/>
        <v>2</v>
      </c>
      <c r="AP31" s="132">
        <f t="shared" si="1"/>
        <v>2</v>
      </c>
      <c r="AQ31" s="132">
        <f t="shared" si="2"/>
        <v>2</v>
      </c>
      <c r="AR31" s="132" t="str">
        <f t="shared" si="3"/>
        <v>2-2-2</v>
      </c>
      <c r="AS31" s="132" t="str">
        <f t="shared" si="4"/>
        <v>着実な計画の実行に取り組んでいる</v>
      </c>
      <c r="AT31" s="128" t="str">
        <f t="shared" si="5"/>
        <v>121</v>
      </c>
      <c r="AU31" s="128" t="str">
        <f t="shared" si="6"/>
        <v>00548</v>
      </c>
      <c r="AV31" s="128" t="str">
        <f t="shared" si="7"/>
        <v>17435</v>
      </c>
      <c r="AY31" s="128" t="s">
        <v>452</v>
      </c>
      <c r="AZ31" s="128">
        <v>7</v>
      </c>
      <c r="BA31" s="138">
        <v>2</v>
      </c>
      <c r="BB31" s="138">
        <v>2</v>
      </c>
      <c r="BC31" s="138">
        <v>2</v>
      </c>
      <c r="BD31" s="176" t="s">
        <v>468</v>
      </c>
      <c r="BE31" s="176" t="s">
        <v>229</v>
      </c>
      <c r="BF31" s="176" t="s">
        <v>462</v>
      </c>
      <c r="BG31" s="176" t="s">
        <v>466</v>
      </c>
      <c r="BH31" s="176" t="s">
        <v>469</v>
      </c>
      <c r="BI31" s="138" t="str">
        <f>AY31 &amp; COUNTIF($AY$25:AY31,AY31)</f>
        <v>○7</v>
      </c>
    </row>
    <row r="32" spans="1:61" x14ac:dyDescent="0.15">
      <c r="AN32" s="132">
        <v>8</v>
      </c>
      <c r="AO32" s="132">
        <f t="shared" si="0"/>
        <v>3</v>
      </c>
      <c r="AP32" s="132">
        <f t="shared" si="1"/>
        <v>1</v>
      </c>
      <c r="AQ32" s="132">
        <f t="shared" si="2"/>
        <v>1</v>
      </c>
      <c r="AR32" s="132" t="str">
        <f t="shared" si="3"/>
        <v>3-1-1</v>
      </c>
      <c r="AS32" s="132" t="str">
        <f t="shared" si="4"/>
        <v>社会人・福祉サービスに従事する者として守るべき法・規範・倫理などを周知し、遵守されるよう取り組んでいる</v>
      </c>
      <c r="AT32" s="128" t="str">
        <f t="shared" si="5"/>
        <v>122</v>
      </c>
      <c r="AU32" s="128" t="str">
        <f t="shared" si="6"/>
        <v>00549</v>
      </c>
      <c r="AV32" s="128" t="str">
        <f t="shared" si="7"/>
        <v>17436</v>
      </c>
      <c r="AY32" s="128" t="s">
        <v>452</v>
      </c>
      <c r="AZ32" s="128">
        <v>8</v>
      </c>
      <c r="BA32" s="138">
        <v>3</v>
      </c>
      <c r="BB32" s="138">
        <v>1</v>
      </c>
      <c r="BC32" s="138">
        <v>1</v>
      </c>
      <c r="BD32" s="176" t="s">
        <v>470</v>
      </c>
      <c r="BE32" s="176" t="s">
        <v>237</v>
      </c>
      <c r="BF32" s="176" t="s">
        <v>471</v>
      </c>
      <c r="BG32" s="176" t="s">
        <v>472</v>
      </c>
      <c r="BH32" s="176" t="s">
        <v>473</v>
      </c>
      <c r="BI32" s="138" t="str">
        <f>AY32 &amp; COUNTIF($AY$25:AY32,AY32)</f>
        <v>○8</v>
      </c>
    </row>
    <row r="33" spans="40:61" x14ac:dyDescent="0.15">
      <c r="AN33" s="132">
        <v>9</v>
      </c>
      <c r="AO33" s="132">
        <f t="shared" si="0"/>
        <v>3</v>
      </c>
      <c r="AP33" s="132">
        <f t="shared" si="1"/>
        <v>2</v>
      </c>
      <c r="AQ33" s="132">
        <f t="shared" si="2"/>
        <v>1</v>
      </c>
      <c r="AR33" s="132" t="str">
        <f t="shared" si="3"/>
        <v>3-2-1</v>
      </c>
      <c r="AS33" s="132" t="str">
        <f t="shared" si="4"/>
        <v>利用者の意向（意見・要望・苦情）を多様な方法で把握し、迅速に対応する体制を整えている</v>
      </c>
      <c r="AT33" s="128" t="str">
        <f t="shared" si="5"/>
        <v>122</v>
      </c>
      <c r="AU33" s="128" t="str">
        <f t="shared" si="6"/>
        <v>00550</v>
      </c>
      <c r="AV33" s="128" t="str">
        <f t="shared" si="7"/>
        <v>17437</v>
      </c>
      <c r="AY33" s="128" t="s">
        <v>452</v>
      </c>
      <c r="AZ33" s="128">
        <v>9</v>
      </c>
      <c r="BA33" s="138">
        <v>3</v>
      </c>
      <c r="BB33" s="138">
        <v>2</v>
      </c>
      <c r="BC33" s="138">
        <v>1</v>
      </c>
      <c r="BD33" s="176" t="s">
        <v>474</v>
      </c>
      <c r="BE33" s="176" t="s">
        <v>242</v>
      </c>
      <c r="BF33" s="176" t="s">
        <v>471</v>
      </c>
      <c r="BG33" s="176" t="s">
        <v>475</v>
      </c>
      <c r="BH33" s="176" t="s">
        <v>476</v>
      </c>
      <c r="BI33" s="138" t="str">
        <f>AY33 &amp; COUNTIF($AY$25:AY33,AY33)</f>
        <v>○9</v>
      </c>
    </row>
    <row r="34" spans="40:61" x14ac:dyDescent="0.15">
      <c r="AN34" s="132">
        <v>10</v>
      </c>
      <c r="AO34" s="132">
        <f t="shared" si="0"/>
        <v>3</v>
      </c>
      <c r="AP34" s="132">
        <f t="shared" si="1"/>
        <v>2</v>
      </c>
      <c r="AQ34" s="132">
        <f t="shared" si="2"/>
        <v>2</v>
      </c>
      <c r="AR34" s="132" t="str">
        <f t="shared" si="3"/>
        <v>3-2-2</v>
      </c>
      <c r="AS34" s="132" t="str">
        <f t="shared" si="4"/>
        <v>虐待に対し組織的な防止対策と対応をしている</v>
      </c>
      <c r="AT34" s="128" t="str">
        <f t="shared" si="5"/>
        <v>122</v>
      </c>
      <c r="AU34" s="128" t="str">
        <f t="shared" si="6"/>
        <v>00550</v>
      </c>
      <c r="AV34" s="128" t="str">
        <f t="shared" si="7"/>
        <v>17438</v>
      </c>
      <c r="AY34" s="128" t="s">
        <v>452</v>
      </c>
      <c r="AZ34" s="128">
        <v>10</v>
      </c>
      <c r="BA34" s="138">
        <v>3</v>
      </c>
      <c r="BB34" s="138">
        <v>2</v>
      </c>
      <c r="BC34" s="138">
        <v>2</v>
      </c>
      <c r="BD34" s="176" t="s">
        <v>477</v>
      </c>
      <c r="BE34" s="176" t="s">
        <v>245</v>
      </c>
      <c r="BF34" s="176" t="s">
        <v>471</v>
      </c>
      <c r="BG34" s="176" t="s">
        <v>475</v>
      </c>
      <c r="BH34" s="176" t="s">
        <v>478</v>
      </c>
      <c r="BI34" s="138" t="str">
        <f>AY34 &amp; COUNTIF($AY$25:AY34,AY34)</f>
        <v>○10</v>
      </c>
    </row>
    <row r="35" spans="40:61" x14ac:dyDescent="0.15">
      <c r="AN35" s="132">
        <v>11</v>
      </c>
      <c r="AO35" s="132">
        <f t="shared" si="0"/>
        <v>3</v>
      </c>
      <c r="AP35" s="132">
        <f t="shared" si="1"/>
        <v>3</v>
      </c>
      <c r="AQ35" s="132">
        <f t="shared" si="2"/>
        <v>1</v>
      </c>
      <c r="AR35" s="132" t="str">
        <f t="shared" si="3"/>
        <v>3-3-1</v>
      </c>
      <c r="AS35" s="132" t="str">
        <f t="shared" si="4"/>
        <v>透明性を高め、地域との関係づくりに向けて取り組んでいる</v>
      </c>
      <c r="AT35" s="128" t="str">
        <f t="shared" si="5"/>
        <v>122</v>
      </c>
      <c r="AU35" s="128" t="str">
        <f t="shared" si="6"/>
        <v>00551</v>
      </c>
      <c r="AV35" s="128" t="str">
        <f t="shared" si="7"/>
        <v>17439</v>
      </c>
      <c r="AY35" s="128" t="s">
        <v>452</v>
      </c>
      <c r="AZ35" s="128">
        <v>11</v>
      </c>
      <c r="BA35" s="138">
        <v>3</v>
      </c>
      <c r="BB35" s="138">
        <v>3</v>
      </c>
      <c r="BC35" s="138">
        <v>1</v>
      </c>
      <c r="BD35" s="176" t="s">
        <v>479</v>
      </c>
      <c r="BE35" s="176" t="s">
        <v>250</v>
      </c>
      <c r="BF35" s="176" t="s">
        <v>471</v>
      </c>
      <c r="BG35" s="176" t="s">
        <v>480</v>
      </c>
      <c r="BH35" s="176" t="s">
        <v>481</v>
      </c>
      <c r="BI35" s="138" t="str">
        <f>AY35 &amp; COUNTIF($AY$25:AY35,AY35)</f>
        <v>○11</v>
      </c>
    </row>
    <row r="36" spans="40:61" x14ac:dyDescent="0.15">
      <c r="AN36" s="132">
        <v>12</v>
      </c>
      <c r="AO36" s="132">
        <f t="shared" si="0"/>
        <v>3</v>
      </c>
      <c r="AP36" s="132">
        <f t="shared" si="1"/>
        <v>3</v>
      </c>
      <c r="AQ36" s="132">
        <f t="shared" si="2"/>
        <v>2</v>
      </c>
      <c r="AR36" s="132" t="str">
        <f t="shared" si="3"/>
        <v>3-3-2</v>
      </c>
      <c r="AS36" s="132" t="str">
        <f t="shared" si="4"/>
        <v>地域の福祉ニーズにもとづき、地域貢献の取り組みをしている</v>
      </c>
      <c r="AT36" s="128" t="str">
        <f t="shared" si="5"/>
        <v>122</v>
      </c>
      <c r="AU36" s="128" t="str">
        <f t="shared" si="6"/>
        <v>00551</v>
      </c>
      <c r="AV36" s="128" t="str">
        <f t="shared" si="7"/>
        <v>17440</v>
      </c>
      <c r="AY36" s="128" t="s">
        <v>452</v>
      </c>
      <c r="AZ36" s="128">
        <v>12</v>
      </c>
      <c r="BA36" s="138">
        <v>3</v>
      </c>
      <c r="BB36" s="138">
        <v>3</v>
      </c>
      <c r="BC36" s="138">
        <v>2</v>
      </c>
      <c r="BD36" s="176" t="s">
        <v>482</v>
      </c>
      <c r="BE36" s="176" t="s">
        <v>253</v>
      </c>
      <c r="BF36" s="176" t="s">
        <v>471</v>
      </c>
      <c r="BG36" s="176" t="s">
        <v>480</v>
      </c>
      <c r="BH36" s="176" t="s">
        <v>483</v>
      </c>
      <c r="BI36" s="138" t="str">
        <f>AY36 &amp; COUNTIF($AY$25:AY36,AY36)</f>
        <v>○12</v>
      </c>
    </row>
    <row r="37" spans="40:61" x14ac:dyDescent="0.15">
      <c r="AN37" s="132">
        <v>13</v>
      </c>
      <c r="AO37" s="132">
        <f t="shared" si="0"/>
        <v>4</v>
      </c>
      <c r="AP37" s="132">
        <f t="shared" si="1"/>
        <v>1</v>
      </c>
      <c r="AQ37" s="132">
        <f t="shared" si="2"/>
        <v>1</v>
      </c>
      <c r="AR37" s="132" t="str">
        <f t="shared" si="3"/>
        <v>4-1-1</v>
      </c>
      <c r="AS37" s="132" t="str">
        <f t="shared" si="4"/>
        <v>事業所としてリスクマネジメントに取り組んでいる</v>
      </c>
      <c r="AT37" s="128" t="str">
        <f t="shared" si="5"/>
        <v>123</v>
      </c>
      <c r="AU37" s="128" t="str">
        <f t="shared" si="6"/>
        <v>00552</v>
      </c>
      <c r="AV37" s="128" t="str">
        <f t="shared" si="7"/>
        <v>17441</v>
      </c>
      <c r="AY37" s="128" t="s">
        <v>452</v>
      </c>
      <c r="AZ37" s="128">
        <v>13</v>
      </c>
      <c r="BA37" s="138">
        <v>4</v>
      </c>
      <c r="BB37" s="138">
        <v>1</v>
      </c>
      <c r="BC37" s="138">
        <v>1</v>
      </c>
      <c r="BD37" s="176" t="s">
        <v>484</v>
      </c>
      <c r="BE37" s="176" t="s">
        <v>262</v>
      </c>
      <c r="BF37" s="176" t="s">
        <v>485</v>
      </c>
      <c r="BG37" s="176" t="s">
        <v>486</v>
      </c>
      <c r="BH37" s="176" t="s">
        <v>487</v>
      </c>
      <c r="BI37" s="138" t="str">
        <f>AY37 &amp; COUNTIF($AY$25:AY37,AY37)</f>
        <v>○13</v>
      </c>
    </row>
    <row r="38" spans="40:61" x14ac:dyDescent="0.15">
      <c r="AN38" s="132">
        <v>14</v>
      </c>
      <c r="AO38" s="132">
        <f t="shared" si="0"/>
        <v>4</v>
      </c>
      <c r="AP38" s="132">
        <f t="shared" si="1"/>
        <v>2</v>
      </c>
      <c r="AQ38" s="132">
        <f t="shared" si="2"/>
        <v>1</v>
      </c>
      <c r="AR38" s="132" t="str">
        <f t="shared" si="3"/>
        <v>4-2-1</v>
      </c>
      <c r="AS38" s="132" t="str">
        <f t="shared" si="4"/>
        <v>事業所の情報管理を適切に行い活用できるようにしている</v>
      </c>
      <c r="AT38" s="128" t="str">
        <f t="shared" si="5"/>
        <v>123</v>
      </c>
      <c r="AU38" s="128" t="str">
        <f t="shared" si="6"/>
        <v>00553</v>
      </c>
      <c r="AV38" s="128" t="str">
        <f t="shared" si="7"/>
        <v>17442</v>
      </c>
      <c r="AY38" s="128" t="s">
        <v>452</v>
      </c>
      <c r="AZ38" s="128">
        <v>14</v>
      </c>
      <c r="BA38" s="138">
        <v>4</v>
      </c>
      <c r="BB38" s="138">
        <v>2</v>
      </c>
      <c r="BC38" s="138">
        <v>1</v>
      </c>
      <c r="BD38" s="176" t="s">
        <v>488</v>
      </c>
      <c r="BE38" s="176" t="s">
        <v>268</v>
      </c>
      <c r="BF38" s="176" t="s">
        <v>485</v>
      </c>
      <c r="BG38" s="176" t="s">
        <v>489</v>
      </c>
      <c r="BH38" s="176" t="s">
        <v>490</v>
      </c>
      <c r="BI38" s="138" t="str">
        <f>AY38 &amp; COUNTIF($AY$25:AY38,AY38)</f>
        <v>○14</v>
      </c>
    </row>
    <row r="39" spans="40:61" x14ac:dyDescent="0.15">
      <c r="AN39" s="132">
        <v>15</v>
      </c>
      <c r="AO39" s="132">
        <f t="shared" si="0"/>
        <v>5</v>
      </c>
      <c r="AP39" s="132">
        <f t="shared" si="1"/>
        <v>1</v>
      </c>
      <c r="AQ39" s="132">
        <f t="shared" si="2"/>
        <v>1</v>
      </c>
      <c r="AR39" s="132" t="str">
        <f t="shared" si="3"/>
        <v>5-1-1</v>
      </c>
      <c r="AS39" s="132" t="str">
        <f t="shared" si="4"/>
        <v>事業所が目指していることの実現に必要な人材構成にしている</v>
      </c>
      <c r="AT39" s="128" t="str">
        <f t="shared" si="5"/>
        <v>124</v>
      </c>
      <c r="AU39" s="128" t="str">
        <f t="shared" si="6"/>
        <v>00554</v>
      </c>
      <c r="AV39" s="128" t="str">
        <f t="shared" si="7"/>
        <v>17443</v>
      </c>
      <c r="AY39" s="128" t="s">
        <v>452</v>
      </c>
      <c r="AZ39" s="128">
        <v>15</v>
      </c>
      <c r="BA39" s="138">
        <v>5</v>
      </c>
      <c r="BB39" s="138">
        <v>1</v>
      </c>
      <c r="BC39" s="138">
        <v>1</v>
      </c>
      <c r="BD39" s="176" t="s">
        <v>491</v>
      </c>
      <c r="BE39" s="176" t="s">
        <v>279</v>
      </c>
      <c r="BF39" s="176" t="s">
        <v>492</v>
      </c>
      <c r="BG39" s="176" t="s">
        <v>493</v>
      </c>
      <c r="BH39" s="176" t="s">
        <v>494</v>
      </c>
      <c r="BI39" s="138" t="str">
        <f>AY39 &amp; COUNTIF($AY$25:AY39,AY39)</f>
        <v>○15</v>
      </c>
    </row>
    <row r="40" spans="40:61" x14ac:dyDescent="0.15">
      <c r="AN40" s="132">
        <v>16</v>
      </c>
      <c r="AO40" s="132">
        <f t="shared" si="0"/>
        <v>5</v>
      </c>
      <c r="AP40" s="132">
        <f t="shared" si="1"/>
        <v>1</v>
      </c>
      <c r="AQ40" s="132">
        <f t="shared" si="2"/>
        <v>2</v>
      </c>
      <c r="AR40" s="132" t="str">
        <f t="shared" si="3"/>
        <v>5-1-2</v>
      </c>
      <c r="AS40" s="132" t="str">
        <f t="shared" si="4"/>
        <v>事業所の求める人材像に基づき人材育成計画を策定している</v>
      </c>
      <c r="AT40" s="128" t="str">
        <f t="shared" si="5"/>
        <v>124</v>
      </c>
      <c r="AU40" s="128" t="str">
        <f t="shared" si="6"/>
        <v>00554</v>
      </c>
      <c r="AV40" s="128" t="str">
        <f t="shared" si="7"/>
        <v>17444</v>
      </c>
      <c r="AY40" s="128" t="s">
        <v>452</v>
      </c>
      <c r="AZ40" s="128">
        <v>16</v>
      </c>
      <c r="BA40" s="138">
        <v>5</v>
      </c>
      <c r="BB40" s="138">
        <v>1</v>
      </c>
      <c r="BC40" s="138">
        <v>2</v>
      </c>
      <c r="BD40" s="176" t="s">
        <v>495</v>
      </c>
      <c r="BE40" s="176" t="s">
        <v>282</v>
      </c>
      <c r="BF40" s="176" t="s">
        <v>492</v>
      </c>
      <c r="BG40" s="176" t="s">
        <v>493</v>
      </c>
      <c r="BH40" s="176" t="s">
        <v>496</v>
      </c>
      <c r="BI40" s="138" t="str">
        <f>AY40 &amp; COUNTIF($AY$25:AY40,AY40)</f>
        <v>○16</v>
      </c>
    </row>
    <row r="41" spans="40:61" x14ac:dyDescent="0.15">
      <c r="AN41" s="132">
        <v>17</v>
      </c>
      <c r="AO41" s="132">
        <f t="shared" si="0"/>
        <v>5</v>
      </c>
      <c r="AP41" s="132">
        <f t="shared" si="1"/>
        <v>1</v>
      </c>
      <c r="AQ41" s="132">
        <f t="shared" si="2"/>
        <v>3</v>
      </c>
      <c r="AR41" s="132" t="str">
        <f t="shared" si="3"/>
        <v>5-1-3</v>
      </c>
      <c r="AS41" s="132" t="str">
        <f t="shared" si="4"/>
        <v>事業所の求める人材像を踏まえた職員の育成に取り組んでいる</v>
      </c>
      <c r="AT41" s="128" t="str">
        <f t="shared" si="5"/>
        <v>124</v>
      </c>
      <c r="AU41" s="128" t="str">
        <f t="shared" si="6"/>
        <v>00554</v>
      </c>
      <c r="AV41" s="128" t="str">
        <f t="shared" si="7"/>
        <v>17445</v>
      </c>
      <c r="AY41" s="128" t="s">
        <v>452</v>
      </c>
      <c r="AZ41" s="128">
        <v>17</v>
      </c>
      <c r="BA41" s="138">
        <v>5</v>
      </c>
      <c r="BB41" s="138">
        <v>1</v>
      </c>
      <c r="BC41" s="138">
        <v>3</v>
      </c>
      <c r="BD41" s="176" t="s">
        <v>497</v>
      </c>
      <c r="BE41" s="176" t="s">
        <v>285</v>
      </c>
      <c r="BF41" s="176" t="s">
        <v>492</v>
      </c>
      <c r="BG41" s="176" t="s">
        <v>493</v>
      </c>
      <c r="BH41" s="176" t="s">
        <v>498</v>
      </c>
      <c r="BI41" s="138" t="str">
        <f>AY41 &amp; COUNTIF($AY$25:AY41,AY41)</f>
        <v>○17</v>
      </c>
    </row>
    <row r="42" spans="40:61" x14ac:dyDescent="0.15">
      <c r="AN42" s="132">
        <v>18</v>
      </c>
      <c r="AO42" s="132">
        <f t="shared" si="0"/>
        <v>5</v>
      </c>
      <c r="AP42" s="132">
        <f t="shared" si="1"/>
        <v>1</v>
      </c>
      <c r="AQ42" s="132">
        <f t="shared" si="2"/>
        <v>4</v>
      </c>
      <c r="AR42" s="132" t="str">
        <f t="shared" si="3"/>
        <v>5-1-4</v>
      </c>
      <c r="AS42" s="132" t="str">
        <f t="shared" si="4"/>
        <v>職員の定着に向け、職員の意欲向上に取り組んでいる</v>
      </c>
      <c r="AT42" s="128" t="str">
        <f t="shared" si="5"/>
        <v>124</v>
      </c>
      <c r="AU42" s="128" t="str">
        <f t="shared" si="6"/>
        <v>00554</v>
      </c>
      <c r="AV42" s="128" t="str">
        <f t="shared" si="7"/>
        <v>17446</v>
      </c>
      <c r="AY42" s="128" t="s">
        <v>452</v>
      </c>
      <c r="AZ42" s="128">
        <v>18</v>
      </c>
      <c r="BA42" s="138">
        <v>5</v>
      </c>
      <c r="BB42" s="138">
        <v>1</v>
      </c>
      <c r="BC42" s="138">
        <v>4</v>
      </c>
      <c r="BD42" s="176" t="s">
        <v>499</v>
      </c>
      <c r="BE42" s="176" t="s">
        <v>291</v>
      </c>
      <c r="BF42" s="176" t="s">
        <v>492</v>
      </c>
      <c r="BG42" s="176" t="s">
        <v>493</v>
      </c>
      <c r="BH42" s="176" t="s">
        <v>500</v>
      </c>
      <c r="BI42" s="138" t="str">
        <f>AY42 &amp; COUNTIF($AY$25:AY42,AY42)</f>
        <v>○18</v>
      </c>
    </row>
    <row r="43" spans="40:61" x14ac:dyDescent="0.15">
      <c r="AN43" s="132">
        <v>19</v>
      </c>
      <c r="AO43" s="132">
        <f t="shared" si="0"/>
        <v>5</v>
      </c>
      <c r="AP43" s="132">
        <f t="shared" si="1"/>
        <v>2</v>
      </c>
      <c r="AQ43" s="132">
        <f t="shared" si="2"/>
        <v>1</v>
      </c>
      <c r="AR43" s="132" t="str">
        <f t="shared" si="3"/>
        <v>5-2-1</v>
      </c>
      <c r="AS43" s="132" t="str">
        <f t="shared" si="4"/>
        <v>組織力の向上に向け、組織としての学びとチームワークの促進に取り組んでいる</v>
      </c>
      <c r="AT43" s="128" t="str">
        <f t="shared" si="5"/>
        <v>124</v>
      </c>
      <c r="AU43" s="128" t="str">
        <f t="shared" si="6"/>
        <v>00555</v>
      </c>
      <c r="AV43" s="128" t="str">
        <f t="shared" si="7"/>
        <v>17447</v>
      </c>
      <c r="AY43" s="128" t="s">
        <v>452</v>
      </c>
      <c r="AZ43" s="128">
        <v>19</v>
      </c>
      <c r="BA43" s="138">
        <v>5</v>
      </c>
      <c r="BB43" s="138">
        <v>2</v>
      </c>
      <c r="BC43" s="138">
        <v>1</v>
      </c>
      <c r="BD43" s="176" t="s">
        <v>501</v>
      </c>
      <c r="BE43" s="176" t="s">
        <v>298</v>
      </c>
      <c r="BF43" s="176" t="s">
        <v>492</v>
      </c>
      <c r="BG43" s="176" t="s">
        <v>502</v>
      </c>
      <c r="BH43" s="176" t="s">
        <v>503</v>
      </c>
      <c r="BI43" s="138" t="str">
        <f>AY43 &amp; COUNTIF($AY$25:AY43,AY43)</f>
        <v>○19</v>
      </c>
    </row>
    <row r="44" spans="40:61" x14ac:dyDescent="0.15">
      <c r="AN44" s="132">
        <v>20</v>
      </c>
      <c r="AO44" s="132">
        <f t="shared" si="0"/>
        <v>6</v>
      </c>
      <c r="AP44" s="132">
        <f t="shared" si="1"/>
        <v>1</v>
      </c>
      <c r="AQ44" s="132">
        <f t="shared" si="2"/>
        <v>1</v>
      </c>
      <c r="AR44" s="132" t="str">
        <f t="shared" si="3"/>
        <v>6-1-1</v>
      </c>
      <c r="AS44" s="132" t="str">
        <f t="shared" si="4"/>
        <v>利用希望者等に対してサービスの情報を提供している</v>
      </c>
      <c r="AT44" s="128" t="str">
        <f t="shared" si="5"/>
        <v>016</v>
      </c>
      <c r="AU44" s="128" t="str">
        <f t="shared" si="6"/>
        <v>00541</v>
      </c>
      <c r="AV44" s="128" t="str">
        <f t="shared" si="7"/>
        <v>17406</v>
      </c>
      <c r="AY44" s="128" t="s">
        <v>452</v>
      </c>
      <c r="AZ44" s="128">
        <v>20</v>
      </c>
      <c r="BA44" s="138">
        <v>6</v>
      </c>
      <c r="BB44" s="138">
        <v>1</v>
      </c>
      <c r="BC44" s="138">
        <v>1</v>
      </c>
      <c r="BD44" s="176" t="s">
        <v>504</v>
      </c>
      <c r="BE44" s="176" t="s">
        <v>313</v>
      </c>
      <c r="BF44" s="176" t="s">
        <v>505</v>
      </c>
      <c r="BG44" s="176" t="s">
        <v>506</v>
      </c>
      <c r="BH44" s="176" t="s">
        <v>507</v>
      </c>
      <c r="BI44" s="138" t="str">
        <f>AY44 &amp; COUNTIF($AY$25:AY44,AY44)</f>
        <v>○20</v>
      </c>
    </row>
    <row r="45" spans="40:61" x14ac:dyDescent="0.15">
      <c r="AN45" s="132">
        <v>21</v>
      </c>
      <c r="AO45" s="132">
        <f t="shared" si="0"/>
        <v>6</v>
      </c>
      <c r="AP45" s="132">
        <f t="shared" si="1"/>
        <v>2</v>
      </c>
      <c r="AQ45" s="132">
        <f t="shared" si="2"/>
        <v>1</v>
      </c>
      <c r="AR45" s="132" t="str">
        <f t="shared" si="3"/>
        <v>6-2-1</v>
      </c>
      <c r="AS45" s="132" t="str">
        <f t="shared" si="4"/>
        <v>サービスの開始にあたり利用者等に説明し、同意を得ている</v>
      </c>
      <c r="AT45" s="128" t="str">
        <f t="shared" si="5"/>
        <v>016</v>
      </c>
      <c r="AU45" s="128" t="str">
        <f t="shared" si="6"/>
        <v>00542</v>
      </c>
      <c r="AV45" s="128" t="str">
        <f t="shared" si="7"/>
        <v>17407</v>
      </c>
      <c r="AY45" s="128" t="s">
        <v>452</v>
      </c>
      <c r="AZ45" s="128">
        <v>21</v>
      </c>
      <c r="BA45" s="138">
        <v>6</v>
      </c>
      <c r="BB45" s="138">
        <v>2</v>
      </c>
      <c r="BC45" s="138">
        <v>1</v>
      </c>
      <c r="BD45" s="176" t="s">
        <v>508</v>
      </c>
      <c r="BE45" s="176" t="s">
        <v>321</v>
      </c>
      <c r="BF45" s="176" t="s">
        <v>505</v>
      </c>
      <c r="BG45" s="176" t="s">
        <v>509</v>
      </c>
      <c r="BH45" s="176" t="s">
        <v>510</v>
      </c>
      <c r="BI45" s="138" t="str">
        <f>AY45 &amp; COUNTIF($AY$25:AY45,AY45)</f>
        <v>○21</v>
      </c>
    </row>
    <row r="46" spans="40:61" x14ac:dyDescent="0.15">
      <c r="AN46" s="132">
        <v>22</v>
      </c>
      <c r="AO46" s="132">
        <f t="shared" si="0"/>
        <v>6</v>
      </c>
      <c r="AP46" s="132">
        <f t="shared" si="1"/>
        <v>2</v>
      </c>
      <c r="AQ46" s="132">
        <f t="shared" si="2"/>
        <v>2</v>
      </c>
      <c r="AR46" s="132" t="str">
        <f t="shared" si="3"/>
        <v>6-2-2</v>
      </c>
      <c r="AS46" s="132" t="str">
        <f t="shared" si="4"/>
        <v>サービスの開始及び終了の際に、環境変化に対応できるよう支援を行っている</v>
      </c>
      <c r="AT46" s="128" t="str">
        <f t="shared" si="5"/>
        <v>016</v>
      </c>
      <c r="AU46" s="128" t="str">
        <f t="shared" si="6"/>
        <v>00542</v>
      </c>
      <c r="AV46" s="128" t="str">
        <f t="shared" si="7"/>
        <v>17408</v>
      </c>
      <c r="AY46" s="128" t="s">
        <v>452</v>
      </c>
      <c r="AZ46" s="128">
        <v>22</v>
      </c>
      <c r="BA46" s="138">
        <v>6</v>
      </c>
      <c r="BB46" s="138">
        <v>2</v>
      </c>
      <c r="BC46" s="138">
        <v>2</v>
      </c>
      <c r="BD46" s="176" t="s">
        <v>511</v>
      </c>
      <c r="BE46" s="176" t="s">
        <v>325</v>
      </c>
      <c r="BF46" s="176" t="s">
        <v>505</v>
      </c>
      <c r="BG46" s="176" t="s">
        <v>509</v>
      </c>
      <c r="BH46" s="176" t="s">
        <v>512</v>
      </c>
      <c r="BI46" s="138" t="str">
        <f>AY46 &amp; COUNTIF($AY$25:AY46,AY46)</f>
        <v>○22</v>
      </c>
    </row>
    <row r="47" spans="40:61" x14ac:dyDescent="0.15">
      <c r="AN47" s="132">
        <v>23</v>
      </c>
      <c r="AO47" s="132">
        <f t="shared" si="0"/>
        <v>6</v>
      </c>
      <c r="AP47" s="132">
        <f t="shared" si="1"/>
        <v>3</v>
      </c>
      <c r="AQ47" s="132">
        <f t="shared" si="2"/>
        <v>1</v>
      </c>
      <c r="AR47" s="132" t="str">
        <f t="shared" si="3"/>
        <v>6-3-1</v>
      </c>
      <c r="AS47" s="132" t="str">
        <f t="shared" si="4"/>
        <v>定められた手順に従ってアセスメントを行い、利用者の課題を個別のサービス場面ごとに明示している</v>
      </c>
      <c r="AT47" s="128" t="str">
        <f t="shared" si="5"/>
        <v>016</v>
      </c>
      <c r="AU47" s="128" t="str">
        <f t="shared" si="6"/>
        <v>00543</v>
      </c>
      <c r="AV47" s="128" t="str">
        <f t="shared" si="7"/>
        <v>17409</v>
      </c>
      <c r="AY47" s="128" t="s">
        <v>452</v>
      </c>
      <c r="AZ47" s="128">
        <v>23</v>
      </c>
      <c r="BA47" s="138">
        <v>6</v>
      </c>
      <c r="BB47" s="138">
        <v>3</v>
      </c>
      <c r="BC47" s="138">
        <v>1</v>
      </c>
      <c r="BD47" s="176" t="s">
        <v>513</v>
      </c>
      <c r="BE47" s="176" t="s">
        <v>333</v>
      </c>
      <c r="BF47" s="176" t="s">
        <v>505</v>
      </c>
      <c r="BG47" s="176" t="s">
        <v>514</v>
      </c>
      <c r="BH47" s="176" t="s">
        <v>515</v>
      </c>
      <c r="BI47" s="138" t="str">
        <f>AY47 &amp; COUNTIF($AY$25:AY47,AY47)</f>
        <v>○23</v>
      </c>
    </row>
    <row r="48" spans="40:61" x14ac:dyDescent="0.15">
      <c r="AN48" s="132">
        <v>24</v>
      </c>
      <c r="AO48" s="132">
        <f t="shared" si="0"/>
        <v>6</v>
      </c>
      <c r="AP48" s="132">
        <f t="shared" si="1"/>
        <v>3</v>
      </c>
      <c r="AQ48" s="132">
        <f t="shared" si="2"/>
        <v>2</v>
      </c>
      <c r="AR48" s="132" t="str">
        <f t="shared" si="3"/>
        <v>6-3-2</v>
      </c>
      <c r="AS48" s="132" t="str">
        <f t="shared" si="4"/>
        <v>利用者等の希望と関係者の意見を取り入れた個別の支援計画を作成している</v>
      </c>
      <c r="AT48" s="128" t="str">
        <f t="shared" si="5"/>
        <v>016</v>
      </c>
      <c r="AU48" s="128" t="str">
        <f t="shared" si="6"/>
        <v>00543</v>
      </c>
      <c r="AV48" s="128" t="str">
        <f t="shared" si="7"/>
        <v>17410</v>
      </c>
      <c r="AY48" s="128" t="s">
        <v>452</v>
      </c>
      <c r="AZ48" s="128">
        <v>24</v>
      </c>
      <c r="BA48" s="138">
        <v>6</v>
      </c>
      <c r="BB48" s="138">
        <v>3</v>
      </c>
      <c r="BC48" s="138">
        <v>2</v>
      </c>
      <c r="BD48" s="176" t="s">
        <v>516</v>
      </c>
      <c r="BE48" s="176" t="s">
        <v>337</v>
      </c>
      <c r="BF48" s="176" t="s">
        <v>505</v>
      </c>
      <c r="BG48" s="176" t="s">
        <v>514</v>
      </c>
      <c r="BH48" s="176" t="s">
        <v>517</v>
      </c>
      <c r="BI48" s="138" t="str">
        <f>AY48 &amp; COUNTIF($AY$25:AY48,AY48)</f>
        <v>○24</v>
      </c>
    </row>
    <row r="49" spans="40:61" x14ac:dyDescent="0.15">
      <c r="AN49" s="132">
        <v>25</v>
      </c>
      <c r="AO49" s="132">
        <f t="shared" si="0"/>
        <v>6</v>
      </c>
      <c r="AP49" s="132">
        <f t="shared" si="1"/>
        <v>3</v>
      </c>
      <c r="AQ49" s="132">
        <f t="shared" si="2"/>
        <v>3</v>
      </c>
      <c r="AR49" s="132" t="str">
        <f t="shared" si="3"/>
        <v>6-3-3</v>
      </c>
      <c r="AS49" s="132" t="str">
        <f t="shared" si="4"/>
        <v>利用者に関する記録が行われ、管理体制を確立している</v>
      </c>
      <c r="AT49" s="128" t="str">
        <f t="shared" si="5"/>
        <v>016</v>
      </c>
      <c r="AU49" s="128" t="str">
        <f t="shared" si="6"/>
        <v>00543</v>
      </c>
      <c r="AV49" s="128" t="str">
        <f t="shared" si="7"/>
        <v>17411</v>
      </c>
      <c r="AY49" s="128" t="s">
        <v>452</v>
      </c>
      <c r="AZ49" s="128">
        <v>25</v>
      </c>
      <c r="BA49" s="138">
        <v>6</v>
      </c>
      <c r="BB49" s="138">
        <v>3</v>
      </c>
      <c r="BC49" s="138">
        <v>3</v>
      </c>
      <c r="BD49" s="176" t="s">
        <v>518</v>
      </c>
      <c r="BE49" s="176" t="s">
        <v>341</v>
      </c>
      <c r="BF49" s="176" t="s">
        <v>505</v>
      </c>
      <c r="BG49" s="176" t="s">
        <v>514</v>
      </c>
      <c r="BH49" s="176" t="s">
        <v>519</v>
      </c>
      <c r="BI49" s="138" t="str">
        <f>AY49 &amp; COUNTIF($AY$25:AY49,AY49)</f>
        <v>○25</v>
      </c>
    </row>
    <row r="50" spans="40:61" x14ac:dyDescent="0.15">
      <c r="AN50" s="132">
        <v>26</v>
      </c>
      <c r="AO50" s="132">
        <f t="shared" si="0"/>
        <v>6</v>
      </c>
      <c r="AP50" s="132">
        <f t="shared" si="1"/>
        <v>3</v>
      </c>
      <c r="AQ50" s="132">
        <f t="shared" si="2"/>
        <v>4</v>
      </c>
      <c r="AR50" s="132" t="str">
        <f t="shared" si="3"/>
        <v>6-3-4</v>
      </c>
      <c r="AS50" s="132" t="str">
        <f t="shared" si="4"/>
        <v>利用者の状況等に関する情報を職員間で共有化している</v>
      </c>
      <c r="AT50" s="128" t="str">
        <f t="shared" si="5"/>
        <v>016</v>
      </c>
      <c r="AU50" s="128" t="str">
        <f t="shared" si="6"/>
        <v>00543</v>
      </c>
      <c r="AV50" s="128" t="str">
        <f t="shared" si="7"/>
        <v>17412</v>
      </c>
      <c r="AY50" s="128" t="s">
        <v>452</v>
      </c>
      <c r="AZ50" s="128">
        <v>26</v>
      </c>
      <c r="BA50" s="138">
        <v>6</v>
      </c>
      <c r="BB50" s="138">
        <v>3</v>
      </c>
      <c r="BC50" s="138">
        <v>4</v>
      </c>
      <c r="BD50" s="176" t="s">
        <v>520</v>
      </c>
      <c r="BE50" s="176" t="s">
        <v>344</v>
      </c>
      <c r="BF50" s="176" t="s">
        <v>505</v>
      </c>
      <c r="BG50" s="176" t="s">
        <v>514</v>
      </c>
      <c r="BH50" s="176" t="s">
        <v>521</v>
      </c>
      <c r="BI50" s="138" t="str">
        <f>AY50 &amp; COUNTIF($AY$25:AY50,AY50)</f>
        <v>○26</v>
      </c>
    </row>
    <row r="51" spans="40:61" x14ac:dyDescent="0.15">
      <c r="AN51" s="132">
        <v>27</v>
      </c>
      <c r="AO51" s="132">
        <f t="shared" si="0"/>
        <v>6</v>
      </c>
      <c r="AP51" s="132">
        <f t="shared" si="1"/>
        <v>5</v>
      </c>
      <c r="AQ51" s="132">
        <f t="shared" si="2"/>
        <v>1</v>
      </c>
      <c r="AR51" s="132" t="str">
        <f t="shared" si="3"/>
        <v>6-5-1</v>
      </c>
      <c r="AS51" s="132" t="str">
        <f t="shared" si="4"/>
        <v>利用者のプライバシー保護を徹底している</v>
      </c>
      <c r="AT51" s="128" t="str">
        <f t="shared" si="5"/>
        <v>016</v>
      </c>
      <c r="AU51" s="128" t="str">
        <f t="shared" si="6"/>
        <v>00544</v>
      </c>
      <c r="AV51" s="128" t="str">
        <f t="shared" si="7"/>
        <v>17426</v>
      </c>
      <c r="AY51" s="128" t="s">
        <v>452</v>
      </c>
      <c r="AZ51" s="128">
        <v>27</v>
      </c>
      <c r="BA51" s="138">
        <v>6</v>
      </c>
      <c r="BB51" s="138">
        <v>5</v>
      </c>
      <c r="BC51" s="138">
        <v>1</v>
      </c>
      <c r="BD51" s="176" t="s">
        <v>522</v>
      </c>
      <c r="BE51" s="176" t="s">
        <v>350</v>
      </c>
      <c r="BF51" s="176" t="s">
        <v>505</v>
      </c>
      <c r="BG51" s="176" t="s">
        <v>523</v>
      </c>
      <c r="BH51" s="176" t="s">
        <v>524</v>
      </c>
      <c r="BI51" s="138" t="str">
        <f>AY51 &amp; COUNTIF($AY$25:AY51,AY51)</f>
        <v>○27</v>
      </c>
    </row>
    <row r="52" spans="40:61" x14ac:dyDescent="0.15">
      <c r="AN52" s="132">
        <v>28</v>
      </c>
      <c r="AO52" s="132">
        <f t="shared" si="0"/>
        <v>6</v>
      </c>
      <c r="AP52" s="132">
        <f t="shared" si="1"/>
        <v>5</v>
      </c>
      <c r="AQ52" s="132">
        <f t="shared" si="2"/>
        <v>2</v>
      </c>
      <c r="AR52" s="132" t="str">
        <f t="shared" si="3"/>
        <v>6-5-2</v>
      </c>
      <c r="AS52" s="132" t="str">
        <f t="shared" si="4"/>
        <v>サービスの実施にあたり、利用者の権利を守り、個人の意思を尊重している</v>
      </c>
      <c r="AT52" s="128" t="str">
        <f t="shared" si="5"/>
        <v>016</v>
      </c>
      <c r="AU52" s="128" t="str">
        <f t="shared" si="6"/>
        <v>00544</v>
      </c>
      <c r="AV52" s="128" t="str">
        <f t="shared" si="7"/>
        <v>17427</v>
      </c>
      <c r="AY52" s="128" t="s">
        <v>452</v>
      </c>
      <c r="AZ52" s="128">
        <v>28</v>
      </c>
      <c r="BA52" s="138">
        <v>6</v>
      </c>
      <c r="BB52" s="138">
        <v>5</v>
      </c>
      <c r="BC52" s="138">
        <v>2</v>
      </c>
      <c r="BD52" s="176" t="s">
        <v>525</v>
      </c>
      <c r="BE52" s="176" t="s">
        <v>354</v>
      </c>
      <c r="BF52" s="176" t="s">
        <v>505</v>
      </c>
      <c r="BG52" s="176" t="s">
        <v>523</v>
      </c>
      <c r="BH52" s="176" t="s">
        <v>526</v>
      </c>
      <c r="BI52" s="138" t="str">
        <f>AY52 &amp; COUNTIF($AY$25:AY52,AY52)</f>
        <v>○28</v>
      </c>
    </row>
    <row r="53" spans="40:61" x14ac:dyDescent="0.15">
      <c r="AN53" s="132">
        <v>29</v>
      </c>
      <c r="AO53" s="132">
        <f t="shared" si="0"/>
        <v>6</v>
      </c>
      <c r="AP53" s="132">
        <f t="shared" si="1"/>
        <v>6</v>
      </c>
      <c r="AQ53" s="132">
        <f t="shared" si="2"/>
        <v>1</v>
      </c>
      <c r="AR53" s="132" t="str">
        <f t="shared" si="3"/>
        <v>6-6-1</v>
      </c>
      <c r="AS53" s="132" t="str">
        <f t="shared" si="4"/>
        <v>手引書等を整備し、事業所業務の標準化を図るための取り組みをしている</v>
      </c>
      <c r="AT53" s="128" t="str">
        <f t="shared" si="5"/>
        <v>016</v>
      </c>
      <c r="AU53" s="128" t="str">
        <f t="shared" si="6"/>
        <v>00545</v>
      </c>
      <c r="AV53" s="128" t="str">
        <f t="shared" si="7"/>
        <v>17428</v>
      </c>
      <c r="AY53" s="128" t="s">
        <v>452</v>
      </c>
      <c r="AZ53" s="128">
        <v>29</v>
      </c>
      <c r="BA53" s="138">
        <v>6</v>
      </c>
      <c r="BB53" s="138">
        <v>6</v>
      </c>
      <c r="BC53" s="138">
        <v>1</v>
      </c>
      <c r="BD53" s="176" t="s">
        <v>527</v>
      </c>
      <c r="BE53" s="176" t="s">
        <v>360</v>
      </c>
      <c r="BF53" s="176" t="s">
        <v>505</v>
      </c>
      <c r="BG53" s="176" t="s">
        <v>528</v>
      </c>
      <c r="BH53" s="176" t="s">
        <v>529</v>
      </c>
      <c r="BI53" s="138" t="str">
        <f>AY53 &amp; COUNTIF($AY$25:AY53,AY53)</f>
        <v>○29</v>
      </c>
    </row>
    <row r="54" spans="40:61" x14ac:dyDescent="0.15">
      <c r="AN54" s="132">
        <v>30</v>
      </c>
      <c r="AO54" s="132">
        <f t="shared" si="0"/>
        <v>6</v>
      </c>
      <c r="AP54" s="132">
        <f t="shared" si="1"/>
        <v>6</v>
      </c>
      <c r="AQ54" s="132">
        <f t="shared" si="2"/>
        <v>2</v>
      </c>
      <c r="AR54" s="132" t="str">
        <f t="shared" si="3"/>
        <v>6-6-2</v>
      </c>
      <c r="AS54" s="132" t="str">
        <f t="shared" si="4"/>
        <v>サービスの向上をめざして、事業所の標準的な業務水準を見直す取り組みをしている</v>
      </c>
      <c r="AT54" s="128" t="str">
        <f t="shared" si="5"/>
        <v>016</v>
      </c>
      <c r="AU54" s="128" t="str">
        <f t="shared" si="6"/>
        <v>00545</v>
      </c>
      <c r="AV54" s="128" t="str">
        <f t="shared" si="7"/>
        <v>17429</v>
      </c>
      <c r="AY54" s="128" t="s">
        <v>452</v>
      </c>
      <c r="AZ54" s="128">
        <v>30</v>
      </c>
      <c r="BA54" s="138">
        <v>6</v>
      </c>
      <c r="BB54" s="138">
        <v>6</v>
      </c>
      <c r="BC54" s="138">
        <v>2</v>
      </c>
      <c r="BD54" s="176" t="s">
        <v>530</v>
      </c>
      <c r="BE54" s="176" t="s">
        <v>364</v>
      </c>
      <c r="BF54" s="176" t="s">
        <v>505</v>
      </c>
      <c r="BG54" s="176" t="s">
        <v>528</v>
      </c>
      <c r="BH54" s="176" t="s">
        <v>531</v>
      </c>
      <c r="BI54" s="138" t="str">
        <f>AY54 &amp; COUNTIF($AY$25:AY54,AY54)</f>
        <v>○30</v>
      </c>
    </row>
    <row r="55" spans="40:61" x14ac:dyDescent="0.15">
      <c r="AN55" s="132">
        <v>31</v>
      </c>
      <c r="AO55" s="132">
        <f t="shared" si="0"/>
        <v>6</v>
      </c>
      <c r="AP55" s="132">
        <f t="shared" si="1"/>
        <v>4</v>
      </c>
      <c r="AQ55" s="132">
        <f t="shared" si="2"/>
        <v>1</v>
      </c>
      <c r="AR55" s="132" t="str">
        <f t="shared" si="3"/>
        <v>6-4-1</v>
      </c>
      <c r="AS55" s="132" t="str">
        <f t="shared" si="4"/>
        <v>個別の支援計画等に基づいて、利用者の望む自立した生活を送れるよう支援を行っている</v>
      </c>
      <c r="AT55" s="128" t="str">
        <f t="shared" si="5"/>
        <v>016</v>
      </c>
      <c r="AU55" s="128" t="str">
        <f t="shared" si="6"/>
        <v>00238</v>
      </c>
      <c r="AV55" s="128" t="str">
        <f t="shared" si="7"/>
        <v>17413</v>
      </c>
      <c r="AY55" s="128" t="s">
        <v>452</v>
      </c>
      <c r="AZ55" s="128">
        <v>31</v>
      </c>
      <c r="BA55" s="138">
        <v>6</v>
      </c>
      <c r="BB55" s="138">
        <v>4</v>
      </c>
      <c r="BC55" s="138">
        <v>1</v>
      </c>
      <c r="BD55" s="176" t="s">
        <v>532</v>
      </c>
      <c r="BE55" s="176" t="s">
        <v>370</v>
      </c>
      <c r="BF55" s="176" t="s">
        <v>505</v>
      </c>
      <c r="BG55" s="176" t="s">
        <v>533</v>
      </c>
      <c r="BH55" s="176" t="s">
        <v>534</v>
      </c>
      <c r="BI55" s="138" t="str">
        <f>AY55 &amp; COUNTIF($AY$25:AY55,AY55)</f>
        <v>○31</v>
      </c>
    </row>
    <row r="56" spans="40:61" x14ac:dyDescent="0.15">
      <c r="AN56" s="132">
        <v>32</v>
      </c>
      <c r="AO56" s="132">
        <f t="shared" si="0"/>
        <v>6</v>
      </c>
      <c r="AP56" s="132">
        <f t="shared" si="1"/>
        <v>4</v>
      </c>
      <c r="AQ56" s="132">
        <f t="shared" si="2"/>
        <v>2</v>
      </c>
      <c r="AR56" s="132" t="str">
        <f t="shared" si="3"/>
        <v>6-4-2</v>
      </c>
      <c r="AS56" s="132" t="str">
        <f t="shared" si="4"/>
        <v>利用者が主体性を持って、充実した時間を過ごせる場になるような取り組みを行っている</v>
      </c>
      <c r="AT56" s="128" t="str">
        <f t="shared" si="5"/>
        <v>016</v>
      </c>
      <c r="AU56" s="128" t="str">
        <f t="shared" si="6"/>
        <v>00238</v>
      </c>
      <c r="AV56" s="128" t="str">
        <f t="shared" si="7"/>
        <v>17414</v>
      </c>
      <c r="AY56" s="128" t="s">
        <v>452</v>
      </c>
      <c r="AZ56" s="128">
        <v>32</v>
      </c>
      <c r="BA56" s="138">
        <v>6</v>
      </c>
      <c r="BB56" s="138">
        <v>4</v>
      </c>
      <c r="BC56" s="138">
        <v>2</v>
      </c>
      <c r="BD56" s="176" t="s">
        <v>535</v>
      </c>
      <c r="BE56" s="176" t="s">
        <v>376</v>
      </c>
      <c r="BF56" s="176" t="s">
        <v>505</v>
      </c>
      <c r="BG56" s="176" t="s">
        <v>533</v>
      </c>
      <c r="BH56" s="176" t="s">
        <v>536</v>
      </c>
      <c r="BI56" s="138" t="str">
        <f>AY56 &amp; COUNTIF($AY$25:AY56,AY56)</f>
        <v>○32</v>
      </c>
    </row>
    <row r="57" spans="40:61" x14ac:dyDescent="0.15">
      <c r="AN57" s="132">
        <v>33</v>
      </c>
      <c r="AO57" s="132">
        <f t="shared" si="0"/>
        <v>6</v>
      </c>
      <c r="AP57" s="132">
        <f t="shared" si="1"/>
        <v>4</v>
      </c>
      <c r="AQ57" s="132">
        <f t="shared" si="2"/>
        <v>3</v>
      </c>
      <c r="AR57" s="132" t="str">
        <f t="shared" si="3"/>
        <v>6-4-3</v>
      </c>
      <c r="AS57" s="132" t="str">
        <f t="shared" si="4"/>
        <v>利用者が健康を維持できるよう支援を行っている</v>
      </c>
      <c r="AT57" s="128" t="str">
        <f t="shared" si="5"/>
        <v>016</v>
      </c>
      <c r="AU57" s="128" t="str">
        <f t="shared" si="6"/>
        <v>00238</v>
      </c>
      <c r="AV57" s="128" t="str">
        <f t="shared" si="7"/>
        <v>17415</v>
      </c>
      <c r="AY57" s="128" t="s">
        <v>452</v>
      </c>
      <c r="AZ57" s="128">
        <v>33</v>
      </c>
      <c r="BA57" s="138">
        <v>6</v>
      </c>
      <c r="BB57" s="138">
        <v>4</v>
      </c>
      <c r="BC57" s="138">
        <v>3</v>
      </c>
      <c r="BD57" s="176" t="s">
        <v>537</v>
      </c>
      <c r="BE57" s="176" t="s">
        <v>382</v>
      </c>
      <c r="BF57" s="176" t="s">
        <v>505</v>
      </c>
      <c r="BG57" s="176" t="s">
        <v>533</v>
      </c>
      <c r="BH57" s="176" t="s">
        <v>538</v>
      </c>
      <c r="BI57" s="138" t="str">
        <f>AY57 &amp; COUNTIF($AY$25:AY57,AY57)</f>
        <v>○33</v>
      </c>
    </row>
    <row r="58" spans="40:61" x14ac:dyDescent="0.15">
      <c r="AN58" s="132">
        <v>34</v>
      </c>
      <c r="AO58" s="132">
        <f t="shared" si="0"/>
        <v>6</v>
      </c>
      <c r="AP58" s="132">
        <f t="shared" si="1"/>
        <v>4</v>
      </c>
      <c r="AQ58" s="132">
        <f t="shared" si="2"/>
        <v>4</v>
      </c>
      <c r="AR58" s="132" t="str">
        <f t="shared" si="3"/>
        <v>6-4-4</v>
      </c>
      <c r="AS58" s="132" t="str">
        <f t="shared" si="4"/>
        <v>利用者の意向を尊重しつつ、個別状況に応じて家族等と協力して利用者の支援を行っている</v>
      </c>
      <c r="AT58" s="128" t="str">
        <f t="shared" si="5"/>
        <v>016</v>
      </c>
      <c r="AU58" s="128" t="str">
        <f t="shared" si="6"/>
        <v>00238</v>
      </c>
      <c r="AV58" s="128" t="str">
        <f t="shared" si="7"/>
        <v>17416</v>
      </c>
      <c r="AY58" s="128" t="s">
        <v>452</v>
      </c>
      <c r="AZ58" s="128">
        <v>34</v>
      </c>
      <c r="BA58" s="138">
        <v>6</v>
      </c>
      <c r="BB58" s="138">
        <v>4</v>
      </c>
      <c r="BC58" s="138">
        <v>4</v>
      </c>
      <c r="BD58" s="176" t="s">
        <v>539</v>
      </c>
      <c r="BE58" s="176" t="s">
        <v>389</v>
      </c>
      <c r="BF58" s="176" t="s">
        <v>505</v>
      </c>
      <c r="BG58" s="176" t="s">
        <v>533</v>
      </c>
      <c r="BH58" s="176" t="s">
        <v>540</v>
      </c>
      <c r="BI58" s="138" t="str">
        <f>AY58 &amp; COUNTIF($AY$25:AY58,AY58)</f>
        <v>○34</v>
      </c>
    </row>
    <row r="59" spans="40:61" x14ac:dyDescent="0.15">
      <c r="AN59" s="132">
        <v>35</v>
      </c>
      <c r="AO59" s="132">
        <f t="shared" si="0"/>
        <v>6</v>
      </c>
      <c r="AP59" s="132">
        <f t="shared" si="1"/>
        <v>4</v>
      </c>
      <c r="AQ59" s="132">
        <f t="shared" si="2"/>
        <v>5</v>
      </c>
      <c r="AR59" s="132" t="str">
        <f t="shared" si="3"/>
        <v>6-4-5</v>
      </c>
      <c r="AS59" s="132" t="str">
        <f t="shared" si="4"/>
        <v>利用者が地域社会の一員として生活するための支援を行っている</v>
      </c>
      <c r="AT59" s="128" t="str">
        <f t="shared" si="5"/>
        <v>016</v>
      </c>
      <c r="AU59" s="128" t="str">
        <f t="shared" si="6"/>
        <v>00238</v>
      </c>
      <c r="AV59" s="128" t="str">
        <f t="shared" si="7"/>
        <v>17417</v>
      </c>
      <c r="AY59" s="128" t="s">
        <v>452</v>
      </c>
      <c r="AZ59" s="128">
        <v>35</v>
      </c>
      <c r="BA59" s="138">
        <v>6</v>
      </c>
      <c r="BB59" s="138">
        <v>4</v>
      </c>
      <c r="BC59" s="138">
        <v>5</v>
      </c>
      <c r="BD59" s="176" t="s">
        <v>541</v>
      </c>
      <c r="BE59" s="176" t="s">
        <v>394</v>
      </c>
      <c r="BF59" s="176" t="s">
        <v>505</v>
      </c>
      <c r="BG59" s="176" t="s">
        <v>533</v>
      </c>
      <c r="BH59" s="176" t="s">
        <v>542</v>
      </c>
      <c r="BI59" s="138" t="str">
        <f>AY59 &amp; COUNTIF($AY$25:AY59,AY59)</f>
        <v>○35</v>
      </c>
    </row>
    <row r="60" spans="40:61" x14ac:dyDescent="0.15">
      <c r="AN60" s="132">
        <v>36</v>
      </c>
      <c r="AO60" s="132" t="str">
        <f t="shared" si="0"/>
        <v/>
      </c>
      <c r="AP60" s="132" t="str">
        <f t="shared" si="1"/>
        <v/>
      </c>
      <c r="AQ60" s="132" t="str">
        <f t="shared" si="2"/>
        <v/>
      </c>
      <c r="AR60" s="132" t="str">
        <f t="shared" si="3"/>
        <v/>
      </c>
      <c r="AS60" s="132" t="str">
        <f t="shared" si="4"/>
        <v/>
      </c>
      <c r="AT60" s="128" t="str">
        <f t="shared" si="5"/>
        <v/>
      </c>
      <c r="AU60" s="128" t="str">
        <f t="shared" si="6"/>
        <v/>
      </c>
      <c r="AV60" s="128" t="str">
        <f t="shared" si="7"/>
        <v/>
      </c>
      <c r="AY60" s="128" t="str">
        <f>IF(報告書!S24=TRUE,"○","")</f>
        <v/>
      </c>
      <c r="AZ60" s="128">
        <v>36</v>
      </c>
      <c r="BA60" s="138">
        <v>6</v>
      </c>
      <c r="BB60" s="138">
        <v>4</v>
      </c>
      <c r="BC60" s="138">
        <v>6</v>
      </c>
      <c r="BD60" s="176" t="s">
        <v>543</v>
      </c>
      <c r="BE60" s="176" t="s">
        <v>399</v>
      </c>
      <c r="BF60" s="176" t="s">
        <v>505</v>
      </c>
      <c r="BG60" s="176" t="s">
        <v>533</v>
      </c>
      <c r="BH60" s="176" t="s">
        <v>544</v>
      </c>
      <c r="BI60" s="138" t="str">
        <f>AY60 &amp; COUNTIF($AY$25:AY60,AY60)</f>
        <v>1</v>
      </c>
    </row>
    <row r="61" spans="40:61" x14ac:dyDescent="0.15">
      <c r="AN61" s="132">
        <v>37</v>
      </c>
      <c r="AO61" s="132" t="str">
        <f t="shared" si="0"/>
        <v/>
      </c>
      <c r="AP61" s="132" t="str">
        <f t="shared" si="1"/>
        <v/>
      </c>
      <c r="AQ61" s="132" t="str">
        <f t="shared" si="2"/>
        <v/>
      </c>
      <c r="AR61" s="132" t="str">
        <f t="shared" si="3"/>
        <v/>
      </c>
      <c r="AS61" s="132" t="str">
        <f t="shared" si="4"/>
        <v/>
      </c>
      <c r="AT61" s="128" t="str">
        <f t="shared" si="5"/>
        <v/>
      </c>
      <c r="AU61" s="128" t="str">
        <f t="shared" si="6"/>
        <v/>
      </c>
      <c r="AV61" s="128" t="str">
        <f t="shared" si="7"/>
        <v/>
      </c>
      <c r="AY61" s="128" t="str">
        <f>IF(報告書!S25=TRUE,"○","")</f>
        <v/>
      </c>
      <c r="AZ61" s="128">
        <v>37</v>
      </c>
      <c r="BA61" s="138">
        <v>6</v>
      </c>
      <c r="BB61" s="138">
        <v>4</v>
      </c>
      <c r="BC61" s="138">
        <v>7</v>
      </c>
      <c r="BD61" s="176" t="s">
        <v>545</v>
      </c>
      <c r="BE61" s="176" t="s">
        <v>406</v>
      </c>
      <c r="BF61" s="176" t="s">
        <v>505</v>
      </c>
      <c r="BG61" s="176" t="s">
        <v>533</v>
      </c>
      <c r="BH61" s="176" t="s">
        <v>546</v>
      </c>
      <c r="BI61" s="138" t="str">
        <f>AY61 &amp; COUNTIF($AY$25:AY61,AY61)</f>
        <v>2</v>
      </c>
    </row>
    <row r="62" spans="40:61" x14ac:dyDescent="0.15">
      <c r="AN62" s="132">
        <v>38</v>
      </c>
      <c r="AO62" s="132" t="str">
        <f t="shared" si="0"/>
        <v/>
      </c>
      <c r="AP62" s="132" t="str">
        <f t="shared" si="1"/>
        <v/>
      </c>
      <c r="AQ62" s="132" t="str">
        <f t="shared" si="2"/>
        <v/>
      </c>
      <c r="AR62" s="132" t="str">
        <f t="shared" si="3"/>
        <v/>
      </c>
      <c r="AS62" s="132" t="str">
        <f t="shared" si="4"/>
        <v/>
      </c>
      <c r="AT62" s="128" t="str">
        <f t="shared" si="5"/>
        <v/>
      </c>
      <c r="AU62" s="128" t="str">
        <f t="shared" si="6"/>
        <v/>
      </c>
      <c r="AV62" s="128" t="str">
        <f t="shared" si="7"/>
        <v/>
      </c>
      <c r="AY62" s="128" t="str">
        <f>IF(報告書!S26=TRUE,"○","")</f>
        <v/>
      </c>
      <c r="AZ62" s="128">
        <v>38</v>
      </c>
      <c r="BA62" s="138">
        <v>6</v>
      </c>
      <c r="BB62" s="138">
        <v>4</v>
      </c>
      <c r="BC62" s="138">
        <v>8</v>
      </c>
      <c r="BD62" s="176" t="s">
        <v>547</v>
      </c>
      <c r="BE62" s="176" t="s">
        <v>414</v>
      </c>
      <c r="BF62" s="176" t="s">
        <v>505</v>
      </c>
      <c r="BG62" s="176" t="s">
        <v>533</v>
      </c>
      <c r="BH62" s="176" t="s">
        <v>548</v>
      </c>
      <c r="BI62" s="138" t="str">
        <f>AY62 &amp; COUNTIF($AY$25:AY62,AY62)</f>
        <v>3</v>
      </c>
    </row>
    <row r="63" spans="40:61" x14ac:dyDescent="0.15">
      <c r="AN63" s="132">
        <v>39</v>
      </c>
      <c r="AO63" s="132" t="str">
        <f t="shared" si="0"/>
        <v/>
      </c>
      <c r="AP63" s="132" t="str">
        <f t="shared" si="1"/>
        <v/>
      </c>
      <c r="AQ63" s="132" t="str">
        <f t="shared" si="2"/>
        <v/>
      </c>
      <c r="AR63" s="132" t="str">
        <f t="shared" si="3"/>
        <v/>
      </c>
      <c r="AS63" s="132" t="str">
        <f t="shared" si="4"/>
        <v/>
      </c>
      <c r="AT63" s="128" t="str">
        <f t="shared" si="5"/>
        <v/>
      </c>
      <c r="AU63" s="128" t="str">
        <f t="shared" si="6"/>
        <v/>
      </c>
      <c r="AV63" s="128" t="str">
        <f t="shared" si="7"/>
        <v/>
      </c>
      <c r="AY63" s="128" t="str">
        <f>IF(報告書!S27=TRUE,"○","")</f>
        <v/>
      </c>
      <c r="AZ63" s="128">
        <v>39</v>
      </c>
      <c r="BA63" s="138">
        <v>6</v>
      </c>
      <c r="BB63" s="138">
        <v>4</v>
      </c>
      <c r="BC63" s="138">
        <v>9</v>
      </c>
      <c r="BD63" s="176" t="s">
        <v>549</v>
      </c>
      <c r="BE63" s="176" t="s">
        <v>419</v>
      </c>
      <c r="BF63" s="176" t="s">
        <v>505</v>
      </c>
      <c r="BG63" s="176" t="s">
        <v>533</v>
      </c>
      <c r="BH63" s="176" t="s">
        <v>550</v>
      </c>
      <c r="BI63" s="138" t="str">
        <f>AY63 &amp; COUNTIF($AY$25:AY63,AY63)</f>
        <v>4</v>
      </c>
    </row>
    <row r="64" spans="40:61" x14ac:dyDescent="0.15">
      <c r="AN64" s="132">
        <v>40</v>
      </c>
      <c r="AO64" s="132" t="str">
        <f t="shared" si="0"/>
        <v/>
      </c>
      <c r="AP64" s="132" t="str">
        <f t="shared" si="1"/>
        <v/>
      </c>
      <c r="AQ64" s="132" t="str">
        <f t="shared" si="2"/>
        <v/>
      </c>
      <c r="AR64" s="132" t="str">
        <f t="shared" si="3"/>
        <v/>
      </c>
      <c r="AS64" s="132" t="str">
        <f t="shared" si="4"/>
        <v/>
      </c>
      <c r="AT64" s="128" t="str">
        <f t="shared" si="5"/>
        <v/>
      </c>
      <c r="AU64" s="128" t="str">
        <f t="shared" si="6"/>
        <v/>
      </c>
      <c r="AV64" s="128" t="str">
        <f t="shared" si="7"/>
        <v/>
      </c>
      <c r="AY64" s="128" t="str">
        <f>IF(報告書!S28=TRUE,"○","")</f>
        <v/>
      </c>
      <c r="AZ64" s="128">
        <v>40</v>
      </c>
      <c r="BA64" s="138">
        <v>6</v>
      </c>
      <c r="BB64" s="138">
        <v>4</v>
      </c>
      <c r="BC64" s="138">
        <v>10</v>
      </c>
      <c r="BD64" s="176" t="s">
        <v>551</v>
      </c>
      <c r="BE64" s="176" t="s">
        <v>428</v>
      </c>
      <c r="BF64" s="176" t="s">
        <v>505</v>
      </c>
      <c r="BG64" s="176" t="s">
        <v>533</v>
      </c>
      <c r="BH64" s="176" t="s">
        <v>552</v>
      </c>
      <c r="BI64" s="138" t="str">
        <f>AY64 &amp; COUNTIF($AY$25:AY64,AY64)</f>
        <v>5</v>
      </c>
    </row>
    <row r="65" spans="40:61" x14ac:dyDescent="0.15">
      <c r="AN65" s="132">
        <v>41</v>
      </c>
      <c r="AO65" s="132" t="str">
        <f t="shared" si="0"/>
        <v/>
      </c>
      <c r="AP65" s="132" t="str">
        <f t="shared" si="1"/>
        <v/>
      </c>
      <c r="AQ65" s="132" t="str">
        <f t="shared" si="2"/>
        <v/>
      </c>
      <c r="AR65" s="132" t="str">
        <f t="shared" si="3"/>
        <v/>
      </c>
      <c r="AS65" s="132" t="str">
        <f t="shared" si="4"/>
        <v/>
      </c>
      <c r="AT65" s="128" t="str">
        <f t="shared" si="5"/>
        <v/>
      </c>
      <c r="AU65" s="128" t="str">
        <f t="shared" si="6"/>
        <v/>
      </c>
      <c r="AV65" s="128" t="str">
        <f t="shared" si="7"/>
        <v/>
      </c>
      <c r="AY65" s="128" t="str">
        <f>IF(報告書!S29=TRUE,"○","")</f>
        <v/>
      </c>
      <c r="AZ65" s="128">
        <v>41</v>
      </c>
      <c r="BA65" s="138">
        <v>6</v>
      </c>
      <c r="BB65" s="138">
        <v>4</v>
      </c>
      <c r="BC65" s="138">
        <v>11</v>
      </c>
      <c r="BD65" s="176" t="s">
        <v>553</v>
      </c>
      <c r="BE65" s="176" t="s">
        <v>437</v>
      </c>
      <c r="BF65" s="176" t="s">
        <v>505</v>
      </c>
      <c r="BG65" s="176" t="s">
        <v>533</v>
      </c>
      <c r="BH65" s="176" t="s">
        <v>554</v>
      </c>
      <c r="BI65" s="138" t="str">
        <f>AY65 &amp; COUNTIF($AY$25:AY65,AY65)</f>
        <v>6</v>
      </c>
    </row>
    <row r="66" spans="40:61" x14ac:dyDescent="0.15">
      <c r="AN66" s="132">
        <v>42</v>
      </c>
      <c r="AO66" s="132" t="str">
        <f t="shared" si="0"/>
        <v/>
      </c>
      <c r="AP66" s="132" t="str">
        <f t="shared" si="1"/>
        <v/>
      </c>
      <c r="AQ66" s="132" t="str">
        <f t="shared" si="2"/>
        <v/>
      </c>
      <c r="AR66" s="132" t="str">
        <f t="shared" si="3"/>
        <v/>
      </c>
      <c r="AS66" s="132" t="str">
        <f t="shared" si="4"/>
        <v/>
      </c>
      <c r="AT66" s="128" t="str">
        <f t="shared" si="5"/>
        <v/>
      </c>
      <c r="AU66" s="128" t="str">
        <f t="shared" si="6"/>
        <v/>
      </c>
      <c r="AV66" s="128" t="str">
        <f t="shared" si="7"/>
        <v/>
      </c>
      <c r="AY66" s="128" t="str">
        <f>IF(報告書!S30=TRUE,"○","")</f>
        <v/>
      </c>
      <c r="AZ66" s="128">
        <v>42</v>
      </c>
      <c r="BA66" s="138">
        <v>6</v>
      </c>
      <c r="BB66" s="138">
        <v>4</v>
      </c>
      <c r="BC66" s="138">
        <v>12</v>
      </c>
      <c r="BD66" s="176" t="s">
        <v>555</v>
      </c>
      <c r="BE66" s="176" t="s">
        <v>444</v>
      </c>
      <c r="BF66" s="176" t="s">
        <v>505</v>
      </c>
      <c r="BG66" s="176" t="s">
        <v>533</v>
      </c>
      <c r="BH66" s="176" t="s">
        <v>556</v>
      </c>
      <c r="BI66" s="138" t="str">
        <f>AY66 &amp; COUNTIF($AY$25:AY66,AY66)</f>
        <v>7</v>
      </c>
    </row>
  </sheetData>
  <sheetProtection algorithmName="SHA-512" hashValue="zmh62TTYLM4Jbaest8WXYROC3b9ovWjR0UaXmf8iF+I6ZC6ofVi5S/sseILbwZ3G452me4LqyRsOnJ1DJRR+9A==" saltValue="AVyfwLSFgYBawX4pUIfU3Q==" spinCount="100000" sheet="1" objects="1" scenarios="1" formatCells="0"/>
  <mergeCells count="24">
    <mergeCell ref="B6:E6"/>
    <mergeCell ref="F6:AG6"/>
    <mergeCell ref="F5:K5"/>
    <mergeCell ref="L5:AG5"/>
    <mergeCell ref="B4:O4"/>
    <mergeCell ref="P4:AG4"/>
    <mergeCell ref="B7:E7"/>
    <mergeCell ref="F7:AG7"/>
    <mergeCell ref="B11:E11"/>
    <mergeCell ref="F11:AG11"/>
    <mergeCell ref="B12:E12"/>
    <mergeCell ref="F12:AG12"/>
    <mergeCell ref="F10:K10"/>
    <mergeCell ref="L10:AG10"/>
    <mergeCell ref="B9:O9"/>
    <mergeCell ref="P9:AG9"/>
    <mergeCell ref="B17:E17"/>
    <mergeCell ref="F17:AG17"/>
    <mergeCell ref="F15:K15"/>
    <mergeCell ref="L15:AG15"/>
    <mergeCell ref="B14:O14"/>
    <mergeCell ref="P14:AG14"/>
    <mergeCell ref="B16:E16"/>
    <mergeCell ref="F16:AG16"/>
  </mergeCells>
  <phoneticPr fontId="2"/>
  <dataValidations disablePrompts="1"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報告書!B23 &amp; "〕"</f>
        <v>〔全体の評価講評：多機能型事業所〕</v>
      </c>
      <c r="B1" s="37"/>
      <c r="C1" s="37"/>
      <c r="D1" s="147" t="s">
        <v>158</v>
      </c>
    </row>
    <row r="2" spans="1:5" ht="18" customHeight="1" x14ac:dyDescent="0.15">
      <c r="A2" s="365" t="str">
        <f>"《事業所名： " &amp; 報告書!B31 &amp; "》"</f>
        <v>《事業所名： 》</v>
      </c>
      <c r="B2" s="365"/>
      <c r="C2" s="365"/>
      <c r="D2" s="365"/>
    </row>
    <row r="3" spans="1:5" ht="18" customHeight="1" x14ac:dyDescent="0.15">
      <c r="A3" s="18" t="s">
        <v>0</v>
      </c>
      <c r="B3" s="366" t="s">
        <v>2</v>
      </c>
      <c r="C3" s="367"/>
      <c r="D3" s="368"/>
    </row>
    <row r="4" spans="1:5" ht="30" customHeight="1" x14ac:dyDescent="0.15">
      <c r="A4" s="361">
        <v>1</v>
      </c>
      <c r="B4" s="19" t="s">
        <v>3</v>
      </c>
      <c r="C4" s="185"/>
      <c r="D4" s="187"/>
      <c r="E4" s="2" t="str">
        <f>IF(LEN(C4)=0,"",IF(64-LEN(C4)&gt;0,"残り" &amp; 64-LEN(C4) &amp; "文字",IF(64-LEN(C4)=0,"","文字数がオーバーしています")))</f>
        <v/>
      </c>
    </row>
    <row r="5" spans="1:5" ht="87.95" customHeight="1" x14ac:dyDescent="0.15">
      <c r="A5" s="362"/>
      <c r="B5" s="20" t="s">
        <v>6</v>
      </c>
      <c r="C5" s="363"/>
      <c r="D5" s="364"/>
      <c r="E5" s="2" t="str">
        <f>IF(LEN(C5)=0,"",IF(256-LEN(C5)&gt;0,"残り" &amp; 256-LEN(C5) &amp; "文字",IF(256-LEN(C5)=0,"","文字数がオーバーしています")))</f>
        <v/>
      </c>
    </row>
    <row r="6" spans="1:5" ht="30" customHeight="1" x14ac:dyDescent="0.15">
      <c r="A6" s="361">
        <v>2</v>
      </c>
      <c r="B6" s="19" t="s">
        <v>3</v>
      </c>
      <c r="C6" s="185"/>
      <c r="D6" s="187"/>
      <c r="E6" s="2" t="str">
        <f>IF(LEN(C6)=0,"",IF(64-LEN(C6)&gt;0,"残り" &amp; 64-LEN(C6) &amp; "文字",IF(64-LEN(C6)=0,"","文字数がオーバーしています")))</f>
        <v/>
      </c>
    </row>
    <row r="7" spans="1:5" ht="87.95" customHeight="1" x14ac:dyDescent="0.15">
      <c r="A7" s="362"/>
      <c r="B7" s="20" t="s">
        <v>119</v>
      </c>
      <c r="C7" s="363"/>
      <c r="D7" s="364"/>
      <c r="E7" s="2" t="str">
        <f>IF(LEN(C7)=0,"",IF(256-LEN(C7)&gt;0,"残り" &amp; 256-LEN(C7) &amp; "文字",IF(256-LEN(C7)=0,"","文字数がオーバーしています")))</f>
        <v/>
      </c>
    </row>
    <row r="8" spans="1:5" ht="30" customHeight="1" x14ac:dyDescent="0.15">
      <c r="A8" s="361">
        <v>3</v>
      </c>
      <c r="B8" s="19" t="s">
        <v>3</v>
      </c>
      <c r="C8" s="185"/>
      <c r="D8" s="187"/>
      <c r="E8" s="2" t="str">
        <f>IF(LEN(C8)=0,"",IF(64-LEN(C8)&gt;0,"残り" &amp; 64-LEN(C8) &amp; "文字",IF(64-LEN(C8)=0,"","文字数がオーバーしています")))</f>
        <v/>
      </c>
    </row>
    <row r="9" spans="1:5" ht="87.95" customHeight="1" x14ac:dyDescent="0.15">
      <c r="A9" s="362"/>
      <c r="B9" s="20" t="s">
        <v>4</v>
      </c>
      <c r="C9" s="363"/>
      <c r="D9" s="364"/>
      <c r="E9" s="2" t="str">
        <f>IF(LEN(C9)=0,"",IF(256-LEN(C9)&gt;0,"残り" &amp; 256-LEN(C9) &amp; "文字",IF(256-LEN(C9)=0,"","文字数がオーバーしています")))</f>
        <v/>
      </c>
    </row>
    <row r="10" spans="1:5" ht="18" customHeight="1" x14ac:dyDescent="0.15">
      <c r="A10" s="18" t="s">
        <v>0</v>
      </c>
      <c r="B10" s="366" t="s">
        <v>7</v>
      </c>
      <c r="C10" s="367"/>
      <c r="D10" s="368"/>
    </row>
    <row r="11" spans="1:5" ht="30" customHeight="1" x14ac:dyDescent="0.15">
      <c r="A11" s="361">
        <v>1</v>
      </c>
      <c r="B11" s="19" t="s">
        <v>3</v>
      </c>
      <c r="C11" s="185"/>
      <c r="D11" s="187"/>
      <c r="E11" s="2" t="str">
        <f>IF(LEN(C11)=0,"",IF(64-LEN(C11)&gt;0,"残り" &amp; 64-LEN(C11) &amp; "文字",IF(64-LEN(C11)=0,"","文字数がオーバーしています")))</f>
        <v/>
      </c>
    </row>
    <row r="12" spans="1:5" ht="87.95" customHeight="1" x14ac:dyDescent="0.15">
      <c r="A12" s="362"/>
      <c r="B12" s="20" t="s">
        <v>4</v>
      </c>
      <c r="C12" s="363"/>
      <c r="D12" s="364"/>
      <c r="E12" s="2" t="str">
        <f>IF(LEN(C12)=0,"",IF(256-LEN(C12)&gt;0,"残り" &amp; 256-LEN(C12) &amp; "文字",IF(256-LEN(C12)=0,"","文字数がオーバーしています")))</f>
        <v/>
      </c>
    </row>
    <row r="13" spans="1:5" ht="30" customHeight="1" x14ac:dyDescent="0.15">
      <c r="A13" s="361">
        <v>2</v>
      </c>
      <c r="B13" s="19" t="s">
        <v>3</v>
      </c>
      <c r="C13" s="185"/>
      <c r="D13" s="187"/>
      <c r="E13" s="2" t="str">
        <f>IF(LEN(C13)=0,"",IF(64-LEN(C13)&gt;0,"残り" &amp; 64-LEN(C13) &amp; "文字",IF(64-LEN(C13)=0,"","文字数がオーバーしています")))</f>
        <v/>
      </c>
    </row>
    <row r="14" spans="1:5" ht="87.95" customHeight="1" x14ac:dyDescent="0.15">
      <c r="A14" s="362"/>
      <c r="B14" s="20" t="s">
        <v>4</v>
      </c>
      <c r="C14" s="363"/>
      <c r="D14" s="364"/>
      <c r="E14" s="2" t="str">
        <f>IF(LEN(C14)=0,"",IF(256-LEN(C14)&gt;0,"残り" &amp; 256-LEN(C14) &amp; "文字",IF(256-LEN(C14)=0,"","文字数がオーバーしています")))</f>
        <v/>
      </c>
    </row>
    <row r="15" spans="1:5" ht="30" customHeight="1" x14ac:dyDescent="0.15">
      <c r="A15" s="361">
        <v>3</v>
      </c>
      <c r="B15" s="19" t="s">
        <v>3</v>
      </c>
      <c r="C15" s="185"/>
      <c r="D15" s="187"/>
      <c r="E15" s="2" t="str">
        <f>IF(LEN(C15)=0,"",IF(64-LEN(C15)&gt;0,"残り" &amp; 64-LEN(C15) &amp; "文字",IF(64-LEN(C15)=0,"","文字数がオーバーしています")))</f>
        <v/>
      </c>
    </row>
    <row r="16" spans="1:5" ht="87.95" customHeight="1" x14ac:dyDescent="0.15">
      <c r="A16" s="362"/>
      <c r="B16" s="20" t="s">
        <v>4</v>
      </c>
      <c r="C16" s="363"/>
      <c r="D16" s="364"/>
      <c r="E16" s="2" t="str">
        <f>IF(LEN(C16)=0,"",IF(256-LEN(C16)&gt;0,"残り" &amp; 256-LEN(C16) &amp; "文字",IF(256-LEN(C16)=0,"","文字数がオーバーしています")))</f>
        <v/>
      </c>
    </row>
  </sheetData>
  <sheetProtection algorithmName="SHA-512" hashValue="Ecv30J8KkOdu29UVw5mdXXkA+Veh5v2toFb8dGCA0fGLlIVHqFuGp8ULzexaOaqvl6Ezvm0kySlwXJzyu7SYeQ==" saltValue="zgXMXqKFyS4oOtpFdVWAsg==" spinCount="100000" sheet="1" objects="1" scenarios="1" formatCells="0"/>
  <mergeCells count="21">
    <mergeCell ref="C9:D9"/>
    <mergeCell ref="A6:A7"/>
    <mergeCell ref="A11:A12"/>
    <mergeCell ref="A8:A9"/>
    <mergeCell ref="B10:D10"/>
    <mergeCell ref="C8:D8"/>
    <mergeCell ref="C7:D7"/>
    <mergeCell ref="A2:D2"/>
    <mergeCell ref="B3:D3"/>
    <mergeCell ref="C4:D4"/>
    <mergeCell ref="C5:D5"/>
    <mergeCell ref="C6:D6"/>
    <mergeCell ref="A4:A5"/>
    <mergeCell ref="A15:A16"/>
    <mergeCell ref="C14:D14"/>
    <mergeCell ref="C15:D15"/>
    <mergeCell ref="C16:D16"/>
    <mergeCell ref="C11:D11"/>
    <mergeCell ref="C12:D12"/>
    <mergeCell ref="C13:D13"/>
    <mergeCell ref="A13:A14"/>
  </mergeCells>
  <phoneticPr fontId="2"/>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T85"/>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37"/>
  </cols>
  <sheetData>
    <row r="1" spans="1:14" ht="18" customHeight="1" x14ac:dyDescent="0.15">
      <c r="A1" s="5" t="str">
        <f>"〔利用者調査" &amp;  IF(K1="","","( " &amp; K1 &amp; " )")  &amp; "：" &amp; 報告書!B23 &amp; "〕"</f>
        <v>〔利用者調査：多機能型事業所〕</v>
      </c>
      <c r="B1"/>
      <c r="I1" s="2"/>
      <c r="J1" s="147" t="s">
        <v>158</v>
      </c>
      <c r="K1" s="7"/>
      <c r="L1" s="7">
        <v>0</v>
      </c>
      <c r="M1" s="137"/>
      <c r="N1" s="133" t="s">
        <v>157</v>
      </c>
    </row>
    <row r="2" spans="1:14" ht="18" customHeight="1" x14ac:dyDescent="0.15">
      <c r="A2" s="275" t="str">
        <f>"　《事業所名： " &amp; 報告書!B31 &amp; "》"</f>
        <v>　《事業所名： 》</v>
      </c>
      <c r="B2" s="275"/>
      <c r="C2" s="275"/>
      <c r="D2" s="275"/>
      <c r="E2" s="275"/>
      <c r="F2" s="275"/>
      <c r="G2" s="275"/>
      <c r="H2" s="275"/>
      <c r="I2" s="275"/>
      <c r="J2" s="275"/>
    </row>
    <row r="3" spans="1:14" ht="75" customHeight="1" x14ac:dyDescent="0.15">
      <c r="A3" s="161"/>
      <c r="B3" s="16"/>
      <c r="C3" s="267" t="s">
        <v>8</v>
      </c>
      <c r="D3" s="268"/>
      <c r="E3" s="185"/>
      <c r="F3" s="186"/>
      <c r="G3" s="186"/>
      <c r="H3" s="186"/>
      <c r="I3" s="186"/>
      <c r="J3" s="187"/>
      <c r="K3" s="2" t="str">
        <f>IF(LEN(E3)=0,"",IF(128-LEN(E3)&gt;0,"残り" &amp; 128-LEN(E3) &amp; "文字",IF(128-LEN(E3)=0,"","文字数がオーバーしています")))</f>
        <v/>
      </c>
    </row>
    <row r="4" spans="1:14" ht="75" customHeight="1" x14ac:dyDescent="0.15">
      <c r="A4" s="9"/>
      <c r="B4" s="31"/>
      <c r="C4" s="267" t="s">
        <v>9</v>
      </c>
      <c r="D4" s="268"/>
      <c r="E4" s="264"/>
      <c r="F4" s="265"/>
      <c r="G4" s="265"/>
      <c r="H4" s="265"/>
      <c r="I4" s="265"/>
      <c r="J4" s="266"/>
      <c r="K4" s="2" t="str">
        <f>IF(LEN(E4)=0,"",IF(128-LEN(E4)&gt;0,"残り" &amp; 128-LEN(E4) &amp; "文字",IF(128-LEN(E4)=0,"","文字数がオーバーしています")))</f>
        <v/>
      </c>
    </row>
    <row r="5" spans="1:14" ht="13.5" customHeight="1" x14ac:dyDescent="0.15">
      <c r="A5" s="8"/>
      <c r="B5" s="16"/>
      <c r="E5" s="10"/>
      <c r="F5" s="10"/>
      <c r="G5" s="10"/>
      <c r="H5" s="10"/>
      <c r="I5" s="10"/>
    </row>
    <row r="6" spans="1:14" ht="13.5" customHeight="1" x14ac:dyDescent="0.15">
      <c r="A6" s="8"/>
      <c r="B6" s="12" t="s">
        <v>187</v>
      </c>
      <c r="C6" t="s">
        <v>79</v>
      </c>
      <c r="E6" s="10"/>
      <c r="F6" s="10"/>
      <c r="G6" s="10"/>
      <c r="H6" s="257"/>
      <c r="I6" s="223"/>
      <c r="M6" s="137"/>
    </row>
    <row r="7" spans="1:14" ht="13.5" customHeight="1" x14ac:dyDescent="0.15">
      <c r="A7" s="8"/>
      <c r="B7" s="16"/>
      <c r="E7" s="10"/>
      <c r="F7" s="10"/>
      <c r="G7" s="162" t="s">
        <v>17</v>
      </c>
      <c r="H7" s="32" t="s">
        <v>10</v>
      </c>
      <c r="I7" s="33" t="s">
        <v>11</v>
      </c>
    </row>
    <row r="8" spans="1:14" ht="13.5" customHeight="1" x14ac:dyDescent="0.15">
      <c r="A8" s="8"/>
      <c r="B8" s="34"/>
      <c r="C8" s="37" t="s">
        <v>83</v>
      </c>
      <c r="E8" s="10"/>
      <c r="F8" s="10"/>
      <c r="G8" s="35"/>
      <c r="H8" s="35"/>
      <c r="I8" s="36">
        <f>SUM(G8:H8)</f>
        <v>0</v>
      </c>
    </row>
    <row r="9" spans="1:14" ht="13.5" customHeight="1" x14ac:dyDescent="0.15">
      <c r="A9" s="8"/>
      <c r="B9" s="34"/>
      <c r="C9" s="37" t="s">
        <v>84</v>
      </c>
      <c r="E9" s="10"/>
      <c r="F9" s="10"/>
      <c r="G9" s="35"/>
      <c r="H9" s="35"/>
      <c r="I9" s="36">
        <f>SUM(G9:H9)</f>
        <v>0</v>
      </c>
    </row>
    <row r="10" spans="1:14" ht="13.5" customHeight="1" x14ac:dyDescent="0.15">
      <c r="A10" s="8"/>
      <c r="B10" s="34"/>
      <c r="C10" s="37" t="s">
        <v>85</v>
      </c>
      <c r="E10" s="10"/>
      <c r="F10" s="10"/>
      <c r="G10" s="38">
        <f>IF(H6="",0,IF(H6=0,0,IF(G9="",0,ROUND(G9/H6*100,1))))</f>
        <v>0</v>
      </c>
      <c r="H10" s="38">
        <f>IF(H6="",0,IF(H6=0,0,IF(H9="",0,ROUND(H9/H6*100,1))))</f>
        <v>0</v>
      </c>
      <c r="I10" s="38">
        <f>IF(H6="",0,IF(H6=0,0,IF(I9="",0,ROUND(I9/H6*100,1))))</f>
        <v>0</v>
      </c>
    </row>
    <row r="11" spans="1:14" ht="13.5" customHeight="1" x14ac:dyDescent="0.15">
      <c r="A11" s="8"/>
      <c r="B11" s="172" t="str">
        <f>IF(M12=FALSE,"入力不要","")</f>
        <v>入力不要</v>
      </c>
      <c r="C11" s="37"/>
      <c r="E11" s="10"/>
      <c r="F11" s="10"/>
      <c r="G11" s="171"/>
      <c r="H11" s="171"/>
      <c r="I11" s="171"/>
    </row>
    <row r="12" spans="1:14" ht="13.5" customHeight="1" x14ac:dyDescent="0.15">
      <c r="A12" s="8"/>
      <c r="B12" s="12" t="s">
        <v>188</v>
      </c>
      <c r="C12" t="s">
        <v>79</v>
      </c>
      <c r="E12" s="10"/>
      <c r="F12" s="10"/>
      <c r="G12" s="10"/>
      <c r="H12" s="257"/>
      <c r="I12" s="223"/>
      <c r="M12" s="137" t="b">
        <f>報告書!S24</f>
        <v>0</v>
      </c>
    </row>
    <row r="13" spans="1:14" ht="13.5" customHeight="1" x14ac:dyDescent="0.15">
      <c r="A13" s="8"/>
      <c r="B13" s="16"/>
      <c r="E13" s="10"/>
      <c r="F13" s="10"/>
      <c r="G13" s="162" t="s">
        <v>17</v>
      </c>
      <c r="H13" s="32" t="s">
        <v>10</v>
      </c>
      <c r="I13" s="33" t="s">
        <v>11</v>
      </c>
    </row>
    <row r="14" spans="1:14" ht="13.5" customHeight="1" x14ac:dyDescent="0.15">
      <c r="A14" s="8"/>
      <c r="B14" s="34"/>
      <c r="C14" s="37" t="s">
        <v>80</v>
      </c>
      <c r="E14" s="10"/>
      <c r="F14" s="10"/>
      <c r="G14" s="35"/>
      <c r="H14" s="35"/>
      <c r="I14" s="36">
        <f>SUM(G14:H14)</f>
        <v>0</v>
      </c>
    </row>
    <row r="15" spans="1:14" ht="13.5" customHeight="1" x14ac:dyDescent="0.15">
      <c r="A15" s="8"/>
      <c r="B15" s="34"/>
      <c r="C15" s="37" t="s">
        <v>81</v>
      </c>
      <c r="E15" s="10"/>
      <c r="F15" s="10"/>
      <c r="G15" s="35"/>
      <c r="H15" s="35"/>
      <c r="I15" s="36">
        <f>SUM(G15:H15)</f>
        <v>0</v>
      </c>
    </row>
    <row r="16" spans="1:14" ht="13.5" customHeight="1" x14ac:dyDescent="0.15">
      <c r="A16" s="8"/>
      <c r="B16" s="34"/>
      <c r="C16" s="37" t="s">
        <v>82</v>
      </c>
      <c r="E16" s="10"/>
      <c r="F16" s="10"/>
      <c r="G16" s="38">
        <f>IF(H12="",0,IF(H12=0,0,IF(G15="",0,ROUND(G15/H12*100,1))))</f>
        <v>0</v>
      </c>
      <c r="H16" s="38">
        <f>IF(H12="",0,IF(H12=0,0,IF(H15="",0,ROUND(H15/H12*100,1))))</f>
        <v>0</v>
      </c>
      <c r="I16" s="38">
        <f>IF(H12="",0,IF(H12=0,0,IF(I15="",0,ROUND(I15/H12*100,1))))</f>
        <v>0</v>
      </c>
    </row>
    <row r="17" spans="1:13" ht="13.5" customHeight="1" x14ac:dyDescent="0.15">
      <c r="A17" s="8"/>
      <c r="B17" s="172" t="str">
        <f>IF(M18=FALSE,"入力不要","")</f>
        <v>入力不要</v>
      </c>
      <c r="C17" s="37"/>
      <c r="E17" s="10"/>
      <c r="F17" s="10"/>
      <c r="G17" s="171"/>
      <c r="H17" s="171"/>
      <c r="I17" s="171"/>
    </row>
    <row r="18" spans="1:13" ht="13.5" customHeight="1" x14ac:dyDescent="0.15">
      <c r="A18" s="8"/>
      <c r="B18" s="12" t="s">
        <v>189</v>
      </c>
      <c r="C18" t="s">
        <v>79</v>
      </c>
      <c r="E18" s="10"/>
      <c r="F18" s="10"/>
      <c r="G18" s="10"/>
      <c r="H18" s="257"/>
      <c r="I18" s="223"/>
      <c r="M18" s="137" t="b">
        <f>報告書!S25</f>
        <v>0</v>
      </c>
    </row>
    <row r="19" spans="1:13" ht="13.5" customHeight="1" x14ac:dyDescent="0.15">
      <c r="A19" s="8"/>
      <c r="B19" s="16"/>
      <c r="E19" s="10"/>
      <c r="F19" s="10"/>
      <c r="G19" s="162" t="s">
        <v>17</v>
      </c>
      <c r="H19" s="32" t="s">
        <v>10</v>
      </c>
      <c r="I19" s="33" t="s">
        <v>11</v>
      </c>
    </row>
    <row r="20" spans="1:13" ht="13.5" customHeight="1" x14ac:dyDescent="0.15">
      <c r="A20" s="8"/>
      <c r="B20" s="34"/>
      <c r="C20" s="37" t="s">
        <v>80</v>
      </c>
      <c r="E20" s="10"/>
      <c r="F20" s="10"/>
      <c r="G20" s="35"/>
      <c r="H20" s="35"/>
      <c r="I20" s="36">
        <f>SUM(G20:H20)</f>
        <v>0</v>
      </c>
    </row>
    <row r="21" spans="1:13" ht="13.5" customHeight="1" x14ac:dyDescent="0.15">
      <c r="A21" s="8"/>
      <c r="B21" s="34"/>
      <c r="C21" s="37" t="s">
        <v>81</v>
      </c>
      <c r="E21" s="10"/>
      <c r="F21" s="10"/>
      <c r="G21" s="35"/>
      <c r="H21" s="35"/>
      <c r="I21" s="36">
        <f>SUM(G21:H21)</f>
        <v>0</v>
      </c>
    </row>
    <row r="22" spans="1:13" ht="13.5" customHeight="1" x14ac:dyDescent="0.15">
      <c r="A22" s="8"/>
      <c r="B22" s="34"/>
      <c r="C22" s="37" t="s">
        <v>82</v>
      </c>
      <c r="E22" s="10"/>
      <c r="F22" s="10"/>
      <c r="G22" s="38">
        <f>IF(H18="",0,IF(H18=0,0,IF(G21="",0,ROUND(G21/H18*100,1))))</f>
        <v>0</v>
      </c>
      <c r="H22" s="38">
        <f>IF(H18="",0,IF(H18=0,0,IF(H21="",0,ROUND(H21/H18*100,1))))</f>
        <v>0</v>
      </c>
      <c r="I22" s="38">
        <f>IF(H18="",0,IF(H18=0,0,IF(I21="",0,ROUND(I21/H18*100,1))))</f>
        <v>0</v>
      </c>
    </row>
    <row r="23" spans="1:13" ht="13.5" customHeight="1" x14ac:dyDescent="0.15">
      <c r="A23" s="8"/>
      <c r="B23" s="172" t="str">
        <f>IF(M24=FALSE,"入力不要","")</f>
        <v>入力不要</v>
      </c>
      <c r="C23" s="37"/>
      <c r="E23" s="10"/>
      <c r="F23" s="10"/>
      <c r="G23" s="171"/>
      <c r="H23" s="171"/>
      <c r="I23" s="171"/>
    </row>
    <row r="24" spans="1:13" ht="13.5" customHeight="1" x14ac:dyDescent="0.15">
      <c r="A24" s="8"/>
      <c r="B24" s="12" t="s">
        <v>190</v>
      </c>
      <c r="C24" t="s">
        <v>79</v>
      </c>
      <c r="E24" s="10"/>
      <c r="F24" s="10"/>
      <c r="G24" s="10"/>
      <c r="H24" s="257"/>
      <c r="I24" s="223"/>
      <c r="M24" s="137" t="b">
        <f>報告書!S26</f>
        <v>0</v>
      </c>
    </row>
    <row r="25" spans="1:13" ht="13.5" customHeight="1" x14ac:dyDescent="0.15">
      <c r="A25" s="8"/>
      <c r="B25" s="16"/>
      <c r="E25" s="10"/>
      <c r="F25" s="10"/>
      <c r="G25" s="162" t="s">
        <v>17</v>
      </c>
      <c r="H25" s="32" t="s">
        <v>10</v>
      </c>
      <c r="I25" s="33" t="s">
        <v>11</v>
      </c>
    </row>
    <row r="26" spans="1:13" ht="13.5" customHeight="1" x14ac:dyDescent="0.15">
      <c r="A26" s="8"/>
      <c r="B26" s="34"/>
      <c r="C26" s="37" t="s">
        <v>80</v>
      </c>
      <c r="E26" s="10"/>
      <c r="F26" s="10"/>
      <c r="G26" s="35"/>
      <c r="H26" s="35"/>
      <c r="I26" s="36">
        <f>SUM(G26:H26)</f>
        <v>0</v>
      </c>
    </row>
    <row r="27" spans="1:13" ht="13.5" customHeight="1" x14ac:dyDescent="0.15">
      <c r="A27" s="8"/>
      <c r="B27" s="34"/>
      <c r="C27" s="37" t="s">
        <v>81</v>
      </c>
      <c r="E27" s="10"/>
      <c r="F27" s="10"/>
      <c r="G27" s="35"/>
      <c r="H27" s="35"/>
      <c r="I27" s="36">
        <f>SUM(G27:H27)</f>
        <v>0</v>
      </c>
    </row>
    <row r="28" spans="1:13" ht="13.5" customHeight="1" x14ac:dyDescent="0.15">
      <c r="A28" s="8"/>
      <c r="B28" s="34"/>
      <c r="C28" s="37" t="s">
        <v>82</v>
      </c>
      <c r="E28" s="10"/>
      <c r="F28" s="10"/>
      <c r="G28" s="38">
        <f>IF(H24="",0,IF(H24=0,0,IF(G27="",0,ROUND(G27/H24*100,1))))</f>
        <v>0</v>
      </c>
      <c r="H28" s="38">
        <f>IF(H24="",0,IF(H24=0,0,IF(H27="",0,ROUND(H27/H24*100,1))))</f>
        <v>0</v>
      </c>
      <c r="I28" s="38">
        <f>IF(H24="",0,IF(H24=0,0,IF(I27="",0,ROUND(I27/H24*100,1))))</f>
        <v>0</v>
      </c>
    </row>
    <row r="29" spans="1:13" ht="13.5" customHeight="1" x14ac:dyDescent="0.15">
      <c r="A29" s="8"/>
      <c r="B29" s="172" t="str">
        <f>IF(M30=FALSE,"入力不要","")</f>
        <v>入力不要</v>
      </c>
      <c r="C29" s="37"/>
      <c r="E29" s="10"/>
      <c r="F29" s="10"/>
      <c r="G29" s="171"/>
      <c r="H29" s="171"/>
      <c r="I29" s="171"/>
    </row>
    <row r="30" spans="1:13" ht="13.5" customHeight="1" x14ac:dyDescent="0.15">
      <c r="A30" s="8"/>
      <c r="B30" s="12" t="s">
        <v>191</v>
      </c>
      <c r="C30" t="s">
        <v>79</v>
      </c>
      <c r="E30" s="10"/>
      <c r="F30" s="10"/>
      <c r="G30" s="10"/>
      <c r="H30" s="257"/>
      <c r="I30" s="223"/>
      <c r="M30" s="137" t="b">
        <f>報告書!S27</f>
        <v>0</v>
      </c>
    </row>
    <row r="31" spans="1:13" ht="13.5" customHeight="1" x14ac:dyDescent="0.15">
      <c r="A31" s="8"/>
      <c r="B31" s="16"/>
      <c r="E31" s="10"/>
      <c r="F31" s="10"/>
      <c r="G31" s="162" t="s">
        <v>17</v>
      </c>
      <c r="H31" s="32" t="s">
        <v>10</v>
      </c>
      <c r="I31" s="33" t="s">
        <v>11</v>
      </c>
    </row>
    <row r="32" spans="1:13" ht="13.5" customHeight="1" x14ac:dyDescent="0.15">
      <c r="A32" s="8"/>
      <c r="B32" s="34"/>
      <c r="C32" s="37" t="s">
        <v>80</v>
      </c>
      <c r="E32" s="10"/>
      <c r="F32" s="10"/>
      <c r="G32" s="35"/>
      <c r="H32" s="35"/>
      <c r="I32" s="36">
        <f>SUM(G32:H32)</f>
        <v>0</v>
      </c>
    </row>
    <row r="33" spans="1:13" ht="13.5" customHeight="1" x14ac:dyDescent="0.15">
      <c r="A33" s="8"/>
      <c r="B33" s="34"/>
      <c r="C33" s="37" t="s">
        <v>81</v>
      </c>
      <c r="E33" s="10"/>
      <c r="F33" s="10"/>
      <c r="G33" s="35"/>
      <c r="H33" s="35"/>
      <c r="I33" s="36">
        <f>SUM(G33:H33)</f>
        <v>0</v>
      </c>
    </row>
    <row r="34" spans="1:13" ht="13.5" customHeight="1" x14ac:dyDescent="0.15">
      <c r="A34" s="8"/>
      <c r="B34" s="34"/>
      <c r="C34" s="37" t="s">
        <v>82</v>
      </c>
      <c r="E34" s="10"/>
      <c r="F34" s="10"/>
      <c r="G34" s="38">
        <f>IF(H30="",0,IF(H30=0,0,IF(G33="",0,ROUND(G33/H30*100,1))))</f>
        <v>0</v>
      </c>
      <c r="H34" s="38">
        <f>IF(H30="",0,IF(H30=0,0,IF(H33="",0,ROUND(H33/H30*100,1))))</f>
        <v>0</v>
      </c>
      <c r="I34" s="38">
        <f>IF(H30="",0,IF(H30=0,0,IF(I33="",0,ROUND(I33/H30*100,1))))</f>
        <v>0</v>
      </c>
    </row>
    <row r="35" spans="1:13" ht="13.5" customHeight="1" x14ac:dyDescent="0.15">
      <c r="A35" s="8"/>
      <c r="B35" s="172" t="str">
        <f>IF(M36=FALSE,"入力不要","")</f>
        <v>入力不要</v>
      </c>
      <c r="C35" s="37"/>
      <c r="E35" s="10"/>
      <c r="F35" s="10"/>
      <c r="G35" s="171"/>
      <c r="H35" s="171"/>
      <c r="I35" s="171"/>
    </row>
    <row r="36" spans="1:13" ht="13.5" customHeight="1" x14ac:dyDescent="0.15">
      <c r="A36" s="8"/>
      <c r="B36" s="12" t="s">
        <v>192</v>
      </c>
      <c r="C36" t="s">
        <v>79</v>
      </c>
      <c r="E36" s="10"/>
      <c r="F36" s="10"/>
      <c r="G36" s="10"/>
      <c r="H36" s="257"/>
      <c r="I36" s="223"/>
      <c r="M36" s="137" t="b">
        <f>報告書!S28</f>
        <v>0</v>
      </c>
    </row>
    <row r="37" spans="1:13" ht="13.5" customHeight="1" x14ac:dyDescent="0.15">
      <c r="A37" s="8"/>
      <c r="B37" s="16"/>
      <c r="E37" s="10"/>
      <c r="F37" s="10"/>
      <c r="G37" s="162" t="s">
        <v>17</v>
      </c>
      <c r="H37" s="32" t="s">
        <v>10</v>
      </c>
      <c r="I37" s="33" t="s">
        <v>11</v>
      </c>
    </row>
    <row r="38" spans="1:13" ht="13.5" customHeight="1" x14ac:dyDescent="0.15">
      <c r="A38" s="8"/>
      <c r="B38" s="34"/>
      <c r="C38" s="37" t="s">
        <v>80</v>
      </c>
      <c r="E38" s="10"/>
      <c r="F38" s="10"/>
      <c r="G38" s="35"/>
      <c r="H38" s="35"/>
      <c r="I38" s="36">
        <f>SUM(G38:H38)</f>
        <v>0</v>
      </c>
    </row>
    <row r="39" spans="1:13" ht="13.5" customHeight="1" x14ac:dyDescent="0.15">
      <c r="A39" s="8"/>
      <c r="B39" s="34"/>
      <c r="C39" s="37" t="s">
        <v>81</v>
      </c>
      <c r="E39" s="10"/>
      <c r="F39" s="10"/>
      <c r="G39" s="35"/>
      <c r="H39" s="35"/>
      <c r="I39" s="36">
        <f>SUM(G39:H39)</f>
        <v>0</v>
      </c>
    </row>
    <row r="40" spans="1:13" ht="13.5" customHeight="1" x14ac:dyDescent="0.15">
      <c r="A40" s="8"/>
      <c r="B40" s="34"/>
      <c r="C40" s="37" t="s">
        <v>82</v>
      </c>
      <c r="E40" s="10"/>
      <c r="F40" s="10"/>
      <c r="G40" s="38">
        <f>IF(H36="",0,IF(H36=0,0,IF(G39="",0,ROUND(G39/H36*100,1))))</f>
        <v>0</v>
      </c>
      <c r="H40" s="38">
        <f>IF(H36="",0,IF(H36=0,0,IF(H39="",0,ROUND(H39/H36*100,1))))</f>
        <v>0</v>
      </c>
      <c r="I40" s="38">
        <f>IF(H36="",0,IF(H36=0,0,IF(I39="",0,ROUND(I39/H36*100,1))))</f>
        <v>0</v>
      </c>
    </row>
    <row r="41" spans="1:13" ht="13.5" customHeight="1" x14ac:dyDescent="0.15">
      <c r="A41" s="8"/>
      <c r="B41" s="172" t="str">
        <f>IF(M42=FALSE,"入力不要","")</f>
        <v>入力不要</v>
      </c>
      <c r="C41" s="37"/>
      <c r="E41" s="10"/>
      <c r="F41" s="10"/>
      <c r="G41" s="171"/>
      <c r="H41" s="171"/>
      <c r="I41" s="171"/>
    </row>
    <row r="42" spans="1:13" ht="13.5" customHeight="1" x14ac:dyDescent="0.15">
      <c r="A42" s="8"/>
      <c r="B42" s="12" t="s">
        <v>193</v>
      </c>
      <c r="C42" t="s">
        <v>79</v>
      </c>
      <c r="E42" s="10"/>
      <c r="F42" s="10"/>
      <c r="G42" s="10"/>
      <c r="H42" s="257"/>
      <c r="I42" s="223"/>
      <c r="M42" s="137" t="b">
        <f>報告書!S29</f>
        <v>0</v>
      </c>
    </row>
    <row r="43" spans="1:13" ht="13.5" customHeight="1" x14ac:dyDescent="0.15">
      <c r="A43" s="8"/>
      <c r="B43" s="16"/>
      <c r="E43" s="10"/>
      <c r="F43" s="10"/>
      <c r="G43" s="162" t="s">
        <v>17</v>
      </c>
      <c r="H43" s="32" t="s">
        <v>10</v>
      </c>
      <c r="I43" s="33" t="s">
        <v>11</v>
      </c>
    </row>
    <row r="44" spans="1:13" ht="13.5" customHeight="1" x14ac:dyDescent="0.15">
      <c r="A44" s="8"/>
      <c r="B44" s="34"/>
      <c r="C44" s="37" t="s">
        <v>80</v>
      </c>
      <c r="E44" s="10"/>
      <c r="F44" s="10"/>
      <c r="G44" s="35"/>
      <c r="H44" s="35"/>
      <c r="I44" s="36">
        <f>SUM(G44:H44)</f>
        <v>0</v>
      </c>
    </row>
    <row r="45" spans="1:13" ht="13.5" customHeight="1" x14ac:dyDescent="0.15">
      <c r="A45" s="8"/>
      <c r="B45" s="34"/>
      <c r="C45" s="37" t="s">
        <v>81</v>
      </c>
      <c r="E45" s="10"/>
      <c r="F45" s="10"/>
      <c r="G45" s="35"/>
      <c r="H45" s="35"/>
      <c r="I45" s="36">
        <f>SUM(G45:H45)</f>
        <v>0</v>
      </c>
    </row>
    <row r="46" spans="1:13" ht="13.5" customHeight="1" x14ac:dyDescent="0.15">
      <c r="A46" s="8"/>
      <c r="B46" s="34"/>
      <c r="C46" s="37" t="s">
        <v>82</v>
      </c>
      <c r="E46" s="10"/>
      <c r="F46" s="10"/>
      <c r="G46" s="38">
        <f>IF(H42="",0,IF(H42=0,0,IF(G45="",0,ROUND(G45/H42*100,1))))</f>
        <v>0</v>
      </c>
      <c r="H46" s="38">
        <f>IF(H42="",0,IF(H42=0,0,IF(H45="",0,ROUND(H45/H42*100,1))))</f>
        <v>0</v>
      </c>
      <c r="I46" s="38">
        <f>IF(H42="",0,IF(H42=0,0,IF(I45="",0,ROUND(I45/H42*100,1))))</f>
        <v>0</v>
      </c>
    </row>
    <row r="47" spans="1:13" ht="13.5" customHeight="1" x14ac:dyDescent="0.15">
      <c r="A47" s="8"/>
      <c r="B47" s="172" t="str">
        <f>IF(M48=FALSE,"入力不要","")</f>
        <v>入力不要</v>
      </c>
      <c r="C47" s="37"/>
      <c r="E47" s="10"/>
      <c r="F47" s="10"/>
      <c r="G47" s="171"/>
      <c r="H47" s="171"/>
      <c r="I47" s="171"/>
    </row>
    <row r="48" spans="1:13" ht="13.5" customHeight="1" x14ac:dyDescent="0.15">
      <c r="A48" s="8"/>
      <c r="B48" s="12" t="s">
        <v>194</v>
      </c>
      <c r="C48" t="s">
        <v>79</v>
      </c>
      <c r="E48" s="10"/>
      <c r="F48" s="10"/>
      <c r="G48" s="10"/>
      <c r="H48" s="257"/>
      <c r="I48" s="223"/>
      <c r="M48" s="137" t="b">
        <f>報告書!S30</f>
        <v>0</v>
      </c>
    </row>
    <row r="49" spans="1:20" ht="13.5" customHeight="1" x14ac:dyDescent="0.15">
      <c r="A49" s="8"/>
      <c r="B49" s="16"/>
      <c r="E49" s="10"/>
      <c r="F49" s="10"/>
      <c r="G49" s="162" t="s">
        <v>17</v>
      </c>
      <c r="H49" s="32" t="s">
        <v>10</v>
      </c>
      <c r="I49" s="33" t="s">
        <v>11</v>
      </c>
    </row>
    <row r="50" spans="1:20" ht="13.5" customHeight="1" x14ac:dyDescent="0.15">
      <c r="A50" s="8"/>
      <c r="B50" s="34"/>
      <c r="C50" s="37" t="s">
        <v>80</v>
      </c>
      <c r="E50" s="10"/>
      <c r="F50" s="10"/>
      <c r="G50" s="35"/>
      <c r="H50" s="35"/>
      <c r="I50" s="36">
        <f>SUM(G50:H50)</f>
        <v>0</v>
      </c>
    </row>
    <row r="51" spans="1:20" ht="13.5" customHeight="1" x14ac:dyDescent="0.15">
      <c r="A51" s="8"/>
      <c r="B51" s="34"/>
      <c r="C51" s="37" t="s">
        <v>81</v>
      </c>
      <c r="E51" s="10"/>
      <c r="F51" s="10"/>
      <c r="G51" s="35"/>
      <c r="H51" s="35"/>
      <c r="I51" s="36">
        <f>SUM(G51:H51)</f>
        <v>0</v>
      </c>
    </row>
    <row r="52" spans="1:20" ht="13.5" customHeight="1" x14ac:dyDescent="0.15">
      <c r="A52" s="8"/>
      <c r="B52" s="34"/>
      <c r="C52" s="37" t="s">
        <v>82</v>
      </c>
      <c r="E52" s="10"/>
      <c r="F52" s="10"/>
      <c r="G52" s="38">
        <f>IF(H48="",0,IF(H48=0,0,IF(G51="",0,ROUND(G51/H48*100,1))))</f>
        <v>0</v>
      </c>
      <c r="H52" s="38">
        <f>IF(H48="",0,IF(H48=0,0,IF(H51="",0,ROUND(H51/H48*100,1))))</f>
        <v>0</v>
      </c>
      <c r="I52" s="38">
        <f>IF(H48="",0,IF(H48=0,0,IF(I51="",0,ROUND(I51/H48*100,1))))</f>
        <v>0</v>
      </c>
    </row>
    <row r="53" spans="1:20" ht="13.5" customHeight="1" x14ac:dyDescent="0.15">
      <c r="A53" s="8"/>
      <c r="B53" s="172"/>
      <c r="C53" s="37"/>
      <c r="E53" s="10"/>
      <c r="F53" s="10"/>
      <c r="G53" s="171"/>
      <c r="H53" s="171"/>
      <c r="I53" s="171"/>
    </row>
    <row r="54" spans="1:20" ht="18" customHeight="1" x14ac:dyDescent="0.15">
      <c r="A54" s="11" t="s">
        <v>12</v>
      </c>
      <c r="E54" s="13"/>
      <c r="F54" s="13"/>
      <c r="G54" s="14"/>
      <c r="H54" s="14"/>
      <c r="I54" s="14"/>
      <c r="J54" s="14"/>
    </row>
    <row r="55" spans="1:20" ht="140.25" customHeight="1" x14ac:dyDescent="0.15">
      <c r="A55" s="15"/>
      <c r="B55" s="185"/>
      <c r="C55" s="186"/>
      <c r="D55" s="186"/>
      <c r="E55" s="186"/>
      <c r="F55" s="186"/>
      <c r="G55" s="186"/>
      <c r="H55" s="186"/>
      <c r="I55" s="186"/>
      <c r="J55" s="187"/>
      <c r="K55" s="2" t="str">
        <f>IF(LEN(B55)=0,"",IF(512-LEN(B55)&gt;0,"残り" &amp; 512-LEN(B55) &amp; "文字",IF(512-LEN(B55)=0,"","文字数がオーバーしています")))</f>
        <v/>
      </c>
    </row>
    <row r="56" spans="1:20" ht="21.75" customHeight="1" x14ac:dyDescent="0.15">
      <c r="A56" s="12"/>
      <c r="B56" s="39"/>
      <c r="C56" s="39"/>
      <c r="D56" s="39"/>
      <c r="E56" s="39"/>
      <c r="F56" s="39"/>
      <c r="G56" s="39"/>
      <c r="H56" s="39"/>
      <c r="I56" s="39"/>
      <c r="J56" s="39"/>
    </row>
    <row r="57" spans="1:20" ht="18" customHeight="1" x14ac:dyDescent="0.15">
      <c r="A57" s="11" t="s">
        <v>13</v>
      </c>
      <c r="E57" s="13"/>
      <c r="F57" s="13"/>
      <c r="G57" s="149"/>
      <c r="H57" s="14"/>
      <c r="I57" s="14"/>
      <c r="J57" s="148" t="str">
        <f>IF(OR(AND(S84&lt;&gt;1,K84&lt;&gt;I9), AND(S82&lt;&gt;1,K82&lt;&gt;I9), AND(S80&lt;&gt;1,K80&lt;&gt;I9), AND(S78&lt;&gt;1,K78&lt;&gt;I9), AND(S76&lt;&gt;1,K76&lt;&gt;I9), AND(S74&lt;&gt;1,K74&lt;&gt;I9), AND(S72&lt;&gt;1,K72&lt;&gt;I9), AND(S70&lt;&gt;1,K70&lt;&gt;I9), AND(S68&lt;&gt;1,K68&lt;&gt;I9), AND(S66&lt;&gt;1,K66&lt;&gt;I9), AND(S64&lt;&gt;1,K64&lt;&gt;I9), AND(S62&lt;&gt;1,K62&lt;&gt;I9), AND(S60&lt;&gt;1,K60&lt;&gt;I9)), "実数の合計が有効回答者数と一致しない共通評価項目があります", IF(OR(B85="", B83="", B81="", B79="", B77="", B75="", B73="", B71="", B69="", B67="", B65="", B63="", B61=""), "コメント欄を必ず入力してください", ""))</f>
        <v>コメント欄を必ず入力してください</v>
      </c>
    </row>
    <row r="58" spans="1:20" ht="27.75" customHeight="1" x14ac:dyDescent="0.15">
      <c r="A58" s="258"/>
      <c r="B58" s="272" t="s">
        <v>14</v>
      </c>
      <c r="C58" s="273"/>
      <c r="D58" s="273"/>
      <c r="E58" s="273"/>
      <c r="F58" s="274"/>
      <c r="G58" s="221" t="s">
        <v>1</v>
      </c>
      <c r="H58" s="222"/>
      <c r="I58" s="222"/>
      <c r="J58" s="223"/>
    </row>
    <row r="59" spans="1:20" ht="22.5" customHeight="1" x14ac:dyDescent="0.15">
      <c r="A59" s="258"/>
      <c r="B59" s="269" t="s">
        <v>21</v>
      </c>
      <c r="C59" s="270"/>
      <c r="D59" s="270"/>
      <c r="E59" s="270"/>
      <c r="F59" s="271"/>
      <c r="G59" s="30" t="s">
        <v>15</v>
      </c>
      <c r="H59" s="40" t="s">
        <v>22</v>
      </c>
      <c r="I59" s="17" t="s">
        <v>23</v>
      </c>
      <c r="J59" s="40" t="s">
        <v>16</v>
      </c>
      <c r="K59" t="s">
        <v>78</v>
      </c>
    </row>
    <row r="60" spans="1:20" ht="56.25" customHeight="1" x14ac:dyDescent="0.15">
      <c r="A60" s="258"/>
      <c r="B60" s="259" t="s">
        <v>160</v>
      </c>
      <c r="C60" s="260"/>
      <c r="D60" s="260"/>
      <c r="E60" s="260"/>
      <c r="F60" s="260"/>
      <c r="G60" s="41"/>
      <c r="H60" s="41"/>
      <c r="I60" s="41"/>
      <c r="J60" s="41"/>
      <c r="K60">
        <f>SUM(G60:J60)</f>
        <v>0</v>
      </c>
      <c r="S60" s="137">
        <v>0</v>
      </c>
      <c r="T60" s="137">
        <v>1</v>
      </c>
    </row>
    <row r="61" spans="1:20" ht="60" customHeight="1" x14ac:dyDescent="0.15">
      <c r="A61" s="258"/>
      <c r="B61" s="261"/>
      <c r="C61" s="262"/>
      <c r="D61" s="262"/>
      <c r="E61" s="262"/>
      <c r="F61" s="262"/>
      <c r="G61" s="262"/>
      <c r="H61" s="262"/>
      <c r="I61" s="262"/>
      <c r="J61" s="263"/>
      <c r="K61" s="2" t="str">
        <f>IF(LEN(B61)=0,"",IF(256-LEN(B61)&gt;0,"残り" &amp; 256-LEN(B61) &amp; "文字",IF(256-LEN(B61)=0,"","文字数がオーバーしています")))</f>
        <v/>
      </c>
      <c r="T61" s="137">
        <v>1</v>
      </c>
    </row>
    <row r="62" spans="1:20" ht="56.25" customHeight="1" x14ac:dyDescent="0.15">
      <c r="A62" s="258"/>
      <c r="B62" s="259" t="s">
        <v>161</v>
      </c>
      <c r="C62" s="260"/>
      <c r="D62" s="260"/>
      <c r="E62" s="260"/>
      <c r="F62" s="260"/>
      <c r="G62" s="41"/>
      <c r="H62" s="41"/>
      <c r="I62" s="41"/>
      <c r="J62" s="41"/>
      <c r="K62">
        <f>SUM(G62:J62)</f>
        <v>0</v>
      </c>
      <c r="S62" s="137">
        <v>0</v>
      </c>
      <c r="T62" s="137">
        <v>2</v>
      </c>
    </row>
    <row r="63" spans="1:20" ht="60" customHeight="1" x14ac:dyDescent="0.15">
      <c r="A63" s="258"/>
      <c r="B63" s="261"/>
      <c r="C63" s="262"/>
      <c r="D63" s="262"/>
      <c r="E63" s="262"/>
      <c r="F63" s="262"/>
      <c r="G63" s="262"/>
      <c r="H63" s="262"/>
      <c r="I63" s="262"/>
      <c r="J63" s="263"/>
      <c r="K63" s="2" t="str">
        <f>IF(LEN(B63)=0,"",IF(256-LEN(B63)&gt;0,"残り" &amp; 256-LEN(B63) &amp; "文字",IF(256-LEN(B63)=0,"","文字数がオーバーしています")))</f>
        <v/>
      </c>
      <c r="T63" s="137">
        <v>2</v>
      </c>
    </row>
    <row r="64" spans="1:20" ht="56.25" customHeight="1" x14ac:dyDescent="0.15">
      <c r="A64" s="258"/>
      <c r="B64" s="259" t="s">
        <v>162</v>
      </c>
      <c r="C64" s="260"/>
      <c r="D64" s="260"/>
      <c r="E64" s="260"/>
      <c r="F64" s="260"/>
      <c r="G64" s="41"/>
      <c r="H64" s="41"/>
      <c r="I64" s="41"/>
      <c r="J64" s="41"/>
      <c r="K64">
        <f>SUM(G64:J64)</f>
        <v>0</v>
      </c>
      <c r="S64" s="137">
        <v>0</v>
      </c>
      <c r="T64" s="137">
        <v>3</v>
      </c>
    </row>
    <row r="65" spans="1:20" ht="60" customHeight="1" x14ac:dyDescent="0.15">
      <c r="A65" s="258"/>
      <c r="B65" s="261"/>
      <c r="C65" s="262"/>
      <c r="D65" s="262"/>
      <c r="E65" s="262"/>
      <c r="F65" s="262"/>
      <c r="G65" s="262"/>
      <c r="H65" s="262"/>
      <c r="I65" s="262"/>
      <c r="J65" s="263"/>
      <c r="K65" s="2" t="str">
        <f>IF(LEN(B65)=0,"",IF(256-LEN(B65)&gt;0,"残り" &amp; 256-LEN(B65) &amp; "文字",IF(256-LEN(B65)=0,"","文字数がオーバーしています")))</f>
        <v/>
      </c>
      <c r="T65" s="137">
        <v>3</v>
      </c>
    </row>
    <row r="66" spans="1:20" ht="56.25" customHeight="1" x14ac:dyDescent="0.15">
      <c r="A66" s="258"/>
      <c r="B66" s="259" t="s">
        <v>177</v>
      </c>
      <c r="C66" s="260"/>
      <c r="D66" s="260"/>
      <c r="E66" s="260"/>
      <c r="F66" s="260"/>
      <c r="G66" s="41"/>
      <c r="H66" s="41"/>
      <c r="I66" s="41"/>
      <c r="J66" s="41"/>
      <c r="K66">
        <f>SUM(G66:J66)</f>
        <v>0</v>
      </c>
      <c r="S66" s="137">
        <v>0</v>
      </c>
      <c r="T66" s="137">
        <v>18</v>
      </c>
    </row>
    <row r="67" spans="1:20" ht="60" customHeight="1" x14ac:dyDescent="0.15">
      <c r="A67" s="258"/>
      <c r="B67" s="261"/>
      <c r="C67" s="262"/>
      <c r="D67" s="262"/>
      <c r="E67" s="262"/>
      <c r="F67" s="262"/>
      <c r="G67" s="262"/>
      <c r="H67" s="262"/>
      <c r="I67" s="262"/>
      <c r="J67" s="263"/>
      <c r="K67" s="2" t="str">
        <f>IF(LEN(B67)=0,"",IF(256-LEN(B67)&gt;0,"残り" &amp; 256-LEN(B67) &amp; "文字",IF(256-LEN(B67)=0,"","文字数がオーバーしています")))</f>
        <v/>
      </c>
      <c r="T67" s="137">
        <v>18</v>
      </c>
    </row>
    <row r="68" spans="1:20" ht="56.25" customHeight="1" x14ac:dyDescent="0.15">
      <c r="A68" s="258"/>
      <c r="B68" s="259" t="s">
        <v>178</v>
      </c>
      <c r="C68" s="260"/>
      <c r="D68" s="260"/>
      <c r="E68" s="260"/>
      <c r="F68" s="260"/>
      <c r="G68" s="41"/>
      <c r="H68" s="41"/>
      <c r="I68" s="41"/>
      <c r="J68" s="41"/>
      <c r="K68">
        <f>SUM(G68:J68)</f>
        <v>0</v>
      </c>
      <c r="S68" s="137">
        <v>0</v>
      </c>
      <c r="T68" s="137">
        <v>19</v>
      </c>
    </row>
    <row r="69" spans="1:20" ht="60" customHeight="1" x14ac:dyDescent="0.15">
      <c r="A69" s="258"/>
      <c r="B69" s="261"/>
      <c r="C69" s="262"/>
      <c r="D69" s="262"/>
      <c r="E69" s="262"/>
      <c r="F69" s="262"/>
      <c r="G69" s="262"/>
      <c r="H69" s="262"/>
      <c r="I69" s="262"/>
      <c r="J69" s="263"/>
      <c r="K69" s="2" t="str">
        <f>IF(LEN(B69)=0,"",IF(256-LEN(B69)&gt;0,"残り" &amp; 256-LEN(B69) &amp; "文字",IF(256-LEN(B69)=0,"","文字数がオーバーしています")))</f>
        <v/>
      </c>
      <c r="T69" s="137">
        <v>19</v>
      </c>
    </row>
    <row r="70" spans="1:20" ht="56.25" customHeight="1" x14ac:dyDescent="0.15">
      <c r="A70" s="258"/>
      <c r="B70" s="259" t="s">
        <v>179</v>
      </c>
      <c r="C70" s="260"/>
      <c r="D70" s="260"/>
      <c r="E70" s="260"/>
      <c r="F70" s="260"/>
      <c r="G70" s="41"/>
      <c r="H70" s="41"/>
      <c r="I70" s="41"/>
      <c r="J70" s="41"/>
      <c r="K70">
        <f>SUM(G70:J70)</f>
        <v>0</v>
      </c>
      <c r="S70" s="137">
        <v>0</v>
      </c>
      <c r="T70" s="137">
        <v>20</v>
      </c>
    </row>
    <row r="71" spans="1:20" ht="60" customHeight="1" x14ac:dyDescent="0.15">
      <c r="A71" s="258"/>
      <c r="B71" s="261"/>
      <c r="C71" s="262"/>
      <c r="D71" s="262"/>
      <c r="E71" s="262"/>
      <c r="F71" s="262"/>
      <c r="G71" s="262"/>
      <c r="H71" s="262"/>
      <c r="I71" s="262"/>
      <c r="J71" s="263"/>
      <c r="K71" s="2" t="str">
        <f>IF(LEN(B71)=0,"",IF(256-LEN(B71)&gt;0,"残り" &amp; 256-LEN(B71) &amp; "文字",IF(256-LEN(B71)=0,"","文字数がオーバーしています")))</f>
        <v/>
      </c>
      <c r="T71" s="137">
        <v>20</v>
      </c>
    </row>
    <row r="72" spans="1:20" ht="56.25" customHeight="1" x14ac:dyDescent="0.15">
      <c r="A72" s="258"/>
      <c r="B72" s="259" t="s">
        <v>180</v>
      </c>
      <c r="C72" s="260"/>
      <c r="D72" s="260"/>
      <c r="E72" s="260"/>
      <c r="F72" s="260"/>
      <c r="G72" s="41"/>
      <c r="H72" s="41"/>
      <c r="I72" s="41"/>
      <c r="J72" s="41"/>
      <c r="K72">
        <f>SUM(G72:J72)</f>
        <v>0</v>
      </c>
      <c r="S72" s="137">
        <v>0</v>
      </c>
      <c r="T72" s="137">
        <v>21</v>
      </c>
    </row>
    <row r="73" spans="1:20" ht="60" customHeight="1" x14ac:dyDescent="0.15">
      <c r="A73" s="258"/>
      <c r="B73" s="261"/>
      <c r="C73" s="262"/>
      <c r="D73" s="262"/>
      <c r="E73" s="262"/>
      <c r="F73" s="262"/>
      <c r="G73" s="262"/>
      <c r="H73" s="262"/>
      <c r="I73" s="262"/>
      <c r="J73" s="263"/>
      <c r="K73" s="2" t="str">
        <f>IF(LEN(B73)=0,"",IF(256-LEN(B73)&gt;0,"残り" &amp; 256-LEN(B73) &amp; "文字",IF(256-LEN(B73)=0,"","文字数がオーバーしています")))</f>
        <v/>
      </c>
      <c r="T73" s="137">
        <v>21</v>
      </c>
    </row>
    <row r="74" spans="1:20" ht="56.25" customHeight="1" x14ac:dyDescent="0.15">
      <c r="A74" s="258"/>
      <c r="B74" s="259" t="s">
        <v>181</v>
      </c>
      <c r="C74" s="260"/>
      <c r="D74" s="260"/>
      <c r="E74" s="260"/>
      <c r="F74" s="260"/>
      <c r="G74" s="41"/>
      <c r="H74" s="41"/>
      <c r="I74" s="41"/>
      <c r="J74" s="41"/>
      <c r="K74">
        <f>SUM(G74:J74)</f>
        <v>0</v>
      </c>
      <c r="S74" s="137">
        <v>0</v>
      </c>
      <c r="T74" s="137">
        <v>22</v>
      </c>
    </row>
    <row r="75" spans="1:20" ht="60" customHeight="1" x14ac:dyDescent="0.15">
      <c r="A75" s="258"/>
      <c r="B75" s="261"/>
      <c r="C75" s="262"/>
      <c r="D75" s="262"/>
      <c r="E75" s="262"/>
      <c r="F75" s="262"/>
      <c r="G75" s="262"/>
      <c r="H75" s="262"/>
      <c r="I75" s="262"/>
      <c r="J75" s="263"/>
      <c r="K75" s="2" t="str">
        <f>IF(LEN(B75)=0,"",IF(256-LEN(B75)&gt;0,"残り" &amp; 256-LEN(B75) &amp; "文字",IF(256-LEN(B75)=0,"","文字数がオーバーしています")))</f>
        <v/>
      </c>
      <c r="T75" s="137">
        <v>22</v>
      </c>
    </row>
    <row r="76" spans="1:20" ht="56.25" customHeight="1" x14ac:dyDescent="0.15">
      <c r="A76" s="258"/>
      <c r="B76" s="259" t="s">
        <v>182</v>
      </c>
      <c r="C76" s="260"/>
      <c r="D76" s="260"/>
      <c r="E76" s="260"/>
      <c r="F76" s="260"/>
      <c r="G76" s="41"/>
      <c r="H76" s="41"/>
      <c r="I76" s="41"/>
      <c r="J76" s="41"/>
      <c r="K76">
        <f>SUM(G76:J76)</f>
        <v>0</v>
      </c>
      <c r="S76" s="137">
        <v>0</v>
      </c>
      <c r="T76" s="137">
        <v>23</v>
      </c>
    </row>
    <row r="77" spans="1:20" ht="60" customHeight="1" x14ac:dyDescent="0.15">
      <c r="A77" s="258"/>
      <c r="B77" s="261"/>
      <c r="C77" s="262"/>
      <c r="D77" s="262"/>
      <c r="E77" s="262"/>
      <c r="F77" s="262"/>
      <c r="G77" s="262"/>
      <c r="H77" s="262"/>
      <c r="I77" s="262"/>
      <c r="J77" s="263"/>
      <c r="K77" s="2" t="str">
        <f>IF(LEN(B77)=0,"",IF(256-LEN(B77)&gt;0,"残り" &amp; 256-LEN(B77) &amp; "文字",IF(256-LEN(B77)=0,"","文字数がオーバーしています")))</f>
        <v/>
      </c>
      <c r="T77" s="137">
        <v>23</v>
      </c>
    </row>
    <row r="78" spans="1:20" ht="56.25" customHeight="1" x14ac:dyDescent="0.15">
      <c r="A78" s="258"/>
      <c r="B78" s="259" t="s">
        <v>183</v>
      </c>
      <c r="C78" s="260"/>
      <c r="D78" s="260"/>
      <c r="E78" s="260"/>
      <c r="F78" s="260"/>
      <c r="G78" s="41"/>
      <c r="H78" s="41"/>
      <c r="I78" s="41"/>
      <c r="J78" s="41"/>
      <c r="K78">
        <f>SUM(G78:J78)</f>
        <v>0</v>
      </c>
      <c r="S78" s="137">
        <v>0</v>
      </c>
      <c r="T78" s="137">
        <v>24</v>
      </c>
    </row>
    <row r="79" spans="1:20" ht="60" customHeight="1" x14ac:dyDescent="0.15">
      <c r="A79" s="258"/>
      <c r="B79" s="261"/>
      <c r="C79" s="262"/>
      <c r="D79" s="262"/>
      <c r="E79" s="262"/>
      <c r="F79" s="262"/>
      <c r="G79" s="262"/>
      <c r="H79" s="262"/>
      <c r="I79" s="262"/>
      <c r="J79" s="263"/>
      <c r="K79" s="2" t="str">
        <f>IF(LEN(B79)=0,"",IF(256-LEN(B79)&gt;0,"残り" &amp; 256-LEN(B79) &amp; "文字",IF(256-LEN(B79)=0,"","文字数がオーバーしています")))</f>
        <v/>
      </c>
      <c r="T79" s="137">
        <v>24</v>
      </c>
    </row>
    <row r="80" spans="1:20" ht="56.25" customHeight="1" x14ac:dyDescent="0.15">
      <c r="A80" s="258"/>
      <c r="B80" s="259" t="s">
        <v>184</v>
      </c>
      <c r="C80" s="260"/>
      <c r="D80" s="260"/>
      <c r="E80" s="260"/>
      <c r="F80" s="260"/>
      <c r="G80" s="41"/>
      <c r="H80" s="41"/>
      <c r="I80" s="41"/>
      <c r="J80" s="41"/>
      <c r="K80">
        <f>SUM(G80:J80)</f>
        <v>0</v>
      </c>
      <c r="S80" s="137">
        <v>0</v>
      </c>
      <c r="T80" s="137">
        <v>25</v>
      </c>
    </row>
    <row r="81" spans="1:20" ht="60" customHeight="1" x14ac:dyDescent="0.15">
      <c r="A81" s="258"/>
      <c r="B81" s="261"/>
      <c r="C81" s="262"/>
      <c r="D81" s="262"/>
      <c r="E81" s="262"/>
      <c r="F81" s="262"/>
      <c r="G81" s="262"/>
      <c r="H81" s="262"/>
      <c r="I81" s="262"/>
      <c r="J81" s="263"/>
      <c r="K81" s="2" t="str">
        <f>IF(LEN(B81)=0,"",IF(256-LEN(B81)&gt;0,"残り" &amp; 256-LEN(B81) &amp; "文字",IF(256-LEN(B81)=0,"","文字数がオーバーしています")))</f>
        <v/>
      </c>
      <c r="T81" s="137">
        <v>25</v>
      </c>
    </row>
    <row r="82" spans="1:20" ht="56.25" customHeight="1" x14ac:dyDescent="0.15">
      <c r="A82" s="258"/>
      <c r="B82" s="259" t="s">
        <v>185</v>
      </c>
      <c r="C82" s="260"/>
      <c r="D82" s="260"/>
      <c r="E82" s="260"/>
      <c r="F82" s="260"/>
      <c r="G82" s="41"/>
      <c r="H82" s="41"/>
      <c r="I82" s="41"/>
      <c r="J82" s="41"/>
      <c r="K82">
        <f>SUM(G82:J82)</f>
        <v>0</v>
      </c>
      <c r="S82" s="137">
        <v>0</v>
      </c>
      <c r="T82" s="137">
        <v>26</v>
      </c>
    </row>
    <row r="83" spans="1:20" ht="60" customHeight="1" x14ac:dyDescent="0.15">
      <c r="A83" s="258"/>
      <c r="B83" s="261"/>
      <c r="C83" s="262"/>
      <c r="D83" s="262"/>
      <c r="E83" s="262"/>
      <c r="F83" s="262"/>
      <c r="G83" s="262"/>
      <c r="H83" s="262"/>
      <c r="I83" s="262"/>
      <c r="J83" s="263"/>
      <c r="K83" s="2" t="str">
        <f>IF(LEN(B83)=0,"",IF(256-LEN(B83)&gt;0,"残り" &amp; 256-LEN(B83) &amp; "文字",IF(256-LEN(B83)=0,"","文字数がオーバーしています")))</f>
        <v/>
      </c>
      <c r="T83" s="137">
        <v>26</v>
      </c>
    </row>
    <row r="84" spans="1:20" ht="56.25" customHeight="1" x14ac:dyDescent="0.15">
      <c r="A84" s="258"/>
      <c r="B84" s="259" t="s">
        <v>186</v>
      </c>
      <c r="C84" s="260"/>
      <c r="D84" s="260"/>
      <c r="E84" s="260"/>
      <c r="F84" s="260"/>
      <c r="G84" s="41"/>
      <c r="H84" s="41"/>
      <c r="I84" s="41"/>
      <c r="J84" s="41"/>
      <c r="K84">
        <f>SUM(G84:J84)</f>
        <v>0</v>
      </c>
      <c r="S84" s="137">
        <v>0</v>
      </c>
      <c r="T84" s="137">
        <v>27</v>
      </c>
    </row>
    <row r="85" spans="1:20" ht="60" customHeight="1" x14ac:dyDescent="0.15">
      <c r="A85" s="258"/>
      <c r="B85" s="261"/>
      <c r="C85" s="262"/>
      <c r="D85" s="262"/>
      <c r="E85" s="262"/>
      <c r="F85" s="262"/>
      <c r="G85" s="262"/>
      <c r="H85" s="262"/>
      <c r="I85" s="262"/>
      <c r="J85" s="263"/>
      <c r="K85" s="2" t="str">
        <f>IF(LEN(B85)=0,"",IF(256-LEN(B85)&gt;0,"残り" &amp; 256-LEN(B85) &amp; "文字",IF(256-LEN(B85)=0,"","文字数がオーバーしています")))</f>
        <v/>
      </c>
      <c r="T85" s="137">
        <v>27</v>
      </c>
    </row>
  </sheetData>
  <sheetProtection algorithmName="SHA-512" hashValue="+kfcmTi7K7UleLXQxax6mui8/MrZYpOMT/CQW64LzQB7AwxnL95f3J1JIM8MEbngHdRG3NrXtt89v58WIlh+iA==" saltValue="TVjB4TG1XJYuKJUedr0g6g==" spinCount="100000" sheet="1" objects="1" scenarios="1" formatCells="0"/>
  <mergeCells count="57">
    <mergeCell ref="A2:J2"/>
    <mergeCell ref="B71:J71"/>
    <mergeCell ref="A72:A73"/>
    <mergeCell ref="B73:J73"/>
    <mergeCell ref="B74:F74"/>
    <mergeCell ref="B70:F70"/>
    <mergeCell ref="B72:F72"/>
    <mergeCell ref="B66:F66"/>
    <mergeCell ref="B68:F68"/>
    <mergeCell ref="A66:A67"/>
    <mergeCell ref="B67:J67"/>
    <mergeCell ref="A68:A69"/>
    <mergeCell ref="B69:J69"/>
    <mergeCell ref="A74:A75"/>
    <mergeCell ref="B75:J75"/>
    <mergeCell ref="B55:J55"/>
    <mergeCell ref="A58:A59"/>
    <mergeCell ref="A64:A65"/>
    <mergeCell ref="B65:J65"/>
    <mergeCell ref="G58:J58"/>
    <mergeCell ref="B59:F59"/>
    <mergeCell ref="B58:F58"/>
    <mergeCell ref="B64:F64"/>
    <mergeCell ref="B81:J81"/>
    <mergeCell ref="A62:A63"/>
    <mergeCell ref="B63:J63"/>
    <mergeCell ref="B60:F60"/>
    <mergeCell ref="B62:F62"/>
    <mergeCell ref="B61:J61"/>
    <mergeCell ref="A60:A61"/>
    <mergeCell ref="A70:A71"/>
    <mergeCell ref="E4:J4"/>
    <mergeCell ref="C4:D4"/>
    <mergeCell ref="H6:I6"/>
    <mergeCell ref="C3:D3"/>
    <mergeCell ref="E3:J3"/>
    <mergeCell ref="H42:I42"/>
    <mergeCell ref="H48:I48"/>
    <mergeCell ref="A84:A85"/>
    <mergeCell ref="B84:F84"/>
    <mergeCell ref="B85:J85"/>
    <mergeCell ref="A82:A83"/>
    <mergeCell ref="B82:F82"/>
    <mergeCell ref="B83:J83"/>
    <mergeCell ref="A76:A77"/>
    <mergeCell ref="B76:F76"/>
    <mergeCell ref="B77:J77"/>
    <mergeCell ref="A78:A79"/>
    <mergeCell ref="B78:F78"/>
    <mergeCell ref="B79:J79"/>
    <mergeCell ref="A80:A81"/>
    <mergeCell ref="B80:F80"/>
    <mergeCell ref="H12:I12"/>
    <mergeCell ref="H18:I18"/>
    <mergeCell ref="H24:I24"/>
    <mergeCell ref="H30:I30"/>
    <mergeCell ref="H36:I36"/>
  </mergeCells>
  <phoneticPr fontId="2"/>
  <conditionalFormatting sqref="B12:I16">
    <cfRule type="expression" dxfId="20" priority="7" stopIfTrue="1">
      <formula>$M$12=FALSE</formula>
    </cfRule>
  </conditionalFormatting>
  <conditionalFormatting sqref="B18:I22">
    <cfRule type="expression" dxfId="19" priority="8" stopIfTrue="1">
      <formula>$M$18=FALSE</formula>
    </cfRule>
  </conditionalFormatting>
  <conditionalFormatting sqref="B24:I28">
    <cfRule type="expression" dxfId="18" priority="9" stopIfTrue="1">
      <formula>$M$24=FALSE</formula>
    </cfRule>
  </conditionalFormatting>
  <conditionalFormatting sqref="B30:I34">
    <cfRule type="expression" dxfId="17" priority="10" stopIfTrue="1">
      <formula>$M$30=FALSE</formula>
    </cfRule>
  </conditionalFormatting>
  <conditionalFormatting sqref="B36:I40">
    <cfRule type="expression" dxfId="16" priority="11" stopIfTrue="1">
      <formula>$M$36=FALSE</formula>
    </cfRule>
  </conditionalFormatting>
  <conditionalFormatting sqref="B42:I46">
    <cfRule type="expression" dxfId="15" priority="12" stopIfTrue="1">
      <formula>$M$42=FALSE</formula>
    </cfRule>
  </conditionalFormatting>
  <conditionalFormatting sqref="B48:I52">
    <cfRule type="expression" dxfId="14" priority="13" stopIfTrue="1">
      <formula>$M$48=FALSE</formula>
    </cfRule>
  </conditionalFormatting>
  <dataValidations count="6">
    <dataValidation type="textLength" imeMode="hiragana" operator="lessThanOrEqual" allowBlank="1" showErrorMessage="1" errorTitle="もう一度入力してください！" error="文字数がオーバーしました。_x000a_（256文字までになるように短くしてください。）_x000a_" sqref="B75:J75 B85:J85 B83:J83 B81:J81 B79:J79 B77:J77 B65:J65 B63:J63 B61:J61 B67:J67 B69:J69 B71:J71 B73:J73" xr:uid="{00000000-0002-0000-0300-000000000000}">
      <formula1>256</formula1>
    </dataValidation>
    <dataValidation type="whole" imeMode="disabled" operator="greaterThanOrEqual" allowBlank="1" showErrorMessage="1" errorTitle="もう一度入力してください！" error="数値が正しくありません。" sqref="G74:J74 G84:J84 G82:J82 G80:J80 G78:J78 G76:J76 G64:J64 G62:J62 G60:J60 G66:J66 G68:J68 G70:J70 G72:J72" xr:uid="{00000000-0002-0000-03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56:J56" xr:uid="{00000000-0002-0000-0300-000002000000}">
      <formula1>512</formula1>
    </dataValidation>
    <dataValidation type="whole" imeMode="disabled" operator="greaterThanOrEqual" allowBlank="1" showErrorMessage="1" errorTitle="もう一度入力してください！" error="数値が正しくありません。_x000a_" sqref="G8:H9 G14:H15 G20:H21 G26:H27 G32:H33 G38:H39 G44:H45 G50:H51" xr:uid="{00000000-0002-0000-03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H5:I5 E3:J4 E5:G6 E12:G12 E18:G18 E24:G24 E30:G30 E36:G36 E42:G42 E48:G48" xr:uid="{00000000-0002-0000-0300-000004000000}">
      <formula1>128</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55:J55" xr:uid="{00000000-0002-0000-0300-000005000000}">
      <formula1>512</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3" manualBreakCount="3">
    <brk id="53" max="9" man="1"/>
    <brk id="59" max="9" man="1"/>
    <brk id="73"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C8204-2EE4-4CB3-9636-2E4C5C027347}">
  <dimension ref="A1:T7"/>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9" style="137"/>
  </cols>
  <sheetData>
    <row r="1" spans="1:20" ht="18" customHeight="1" x14ac:dyDescent="0.15">
      <c r="A1" s="5" t="str">
        <f>"〔利用者調査" &amp;  IF(K1="","","( " &amp; K1 &amp; " )")  &amp; "：" &amp; 報告書!C24 &amp; "〕"</f>
        <v>〔利用者調査：生活介護〕</v>
      </c>
      <c r="B1"/>
      <c r="I1" s="2"/>
      <c r="J1" s="147" t="s">
        <v>158</v>
      </c>
      <c r="K1" s="7"/>
      <c r="L1" s="7">
        <v>0</v>
      </c>
      <c r="M1" s="137"/>
      <c r="N1" s="133" t="s">
        <v>157</v>
      </c>
    </row>
    <row r="2" spans="1:20" ht="18" customHeight="1" x14ac:dyDescent="0.15">
      <c r="A2" s="275" t="str">
        <f>"　《事業所名： " &amp; 報告書!B31 &amp; "》"</f>
        <v>　《事業所名： 》</v>
      </c>
      <c r="B2" s="275"/>
      <c r="C2" s="275"/>
      <c r="D2" s="275"/>
      <c r="E2" s="275"/>
      <c r="F2" s="275"/>
      <c r="G2" s="275"/>
      <c r="H2" s="275"/>
      <c r="I2" s="275"/>
      <c r="J2" s="275"/>
    </row>
    <row r="3" spans="1:20" ht="18" customHeight="1" x14ac:dyDescent="0.15">
      <c r="A3" s="11" t="s">
        <v>13</v>
      </c>
      <c r="E3" s="13"/>
      <c r="F3" s="13"/>
      <c r="G3" s="170"/>
      <c r="H3" s="14"/>
      <c r="I3" s="14"/>
      <c r="J3" s="148" t="str">
        <f ca="1">IF(M5=FALSE,"対象外サービスにつき入力不要", IF(OR(AND(S6&lt;&gt;1,K6&lt;&gt;INDIRECT("利Ｂ!I$15"))), "実数の合計が有効回答者数と一致しない共通評価項目があります", IF(OR(B7=""), "コメント欄を必ず入力してください", "")))</f>
        <v>対象外サービスにつき入力不要</v>
      </c>
    </row>
    <row r="4" spans="1:20" ht="27.75" customHeight="1" x14ac:dyDescent="0.15">
      <c r="A4" s="258"/>
      <c r="B4" s="272" t="s">
        <v>14</v>
      </c>
      <c r="C4" s="273"/>
      <c r="D4" s="273"/>
      <c r="E4" s="273"/>
      <c r="F4" s="274"/>
      <c r="G4" s="221" t="s">
        <v>1</v>
      </c>
      <c r="H4" s="222"/>
      <c r="I4" s="222"/>
      <c r="J4" s="223"/>
    </row>
    <row r="5" spans="1:20" ht="22.5" customHeight="1" x14ac:dyDescent="0.15">
      <c r="A5" s="258"/>
      <c r="B5" s="269" t="s">
        <v>18</v>
      </c>
      <c r="C5" s="270"/>
      <c r="D5" s="270"/>
      <c r="E5" s="270"/>
      <c r="F5" s="271"/>
      <c r="G5" s="168" t="s">
        <v>15</v>
      </c>
      <c r="H5" s="40" t="s">
        <v>19</v>
      </c>
      <c r="I5" s="17" t="s">
        <v>20</v>
      </c>
      <c r="J5" s="40" t="s">
        <v>16</v>
      </c>
      <c r="K5" t="s">
        <v>77</v>
      </c>
      <c r="M5" t="b">
        <f>報告書!S24</f>
        <v>0</v>
      </c>
    </row>
    <row r="6" spans="1:20" ht="56.25" customHeight="1" x14ac:dyDescent="0.15">
      <c r="A6" s="258"/>
      <c r="B6" s="259" t="s">
        <v>163</v>
      </c>
      <c r="C6" s="260"/>
      <c r="D6" s="260"/>
      <c r="E6" s="260"/>
      <c r="F6" s="260"/>
      <c r="G6" s="41"/>
      <c r="H6" s="41"/>
      <c r="I6" s="41"/>
      <c r="J6" s="41"/>
      <c r="K6">
        <f>SUM(G6:J6)</f>
        <v>0</v>
      </c>
      <c r="S6" s="137">
        <v>0</v>
      </c>
      <c r="T6" s="137">
        <v>4</v>
      </c>
    </row>
    <row r="7" spans="1:20" ht="60" customHeight="1" x14ac:dyDescent="0.15">
      <c r="A7" s="258"/>
      <c r="B7" s="261"/>
      <c r="C7" s="262"/>
      <c r="D7" s="262"/>
      <c r="E7" s="262"/>
      <c r="F7" s="262"/>
      <c r="G7" s="262"/>
      <c r="H7" s="262"/>
      <c r="I7" s="262"/>
      <c r="J7" s="263"/>
      <c r="K7" s="2" t="str">
        <f>IF(LEN(B7)=0,"",IF(256-LEN(B7)&gt;0,"残り" &amp; 256-LEN(B7) &amp; "文字",IF(256-LEN(B7)=0,"","文字数がオーバーしています")))</f>
        <v/>
      </c>
      <c r="T7" s="137">
        <v>4</v>
      </c>
    </row>
  </sheetData>
  <sheetProtection algorithmName="SHA-512" hashValue="iH7dZHNnKUGe5Bbx778IFrJySOS9fQTfEBpkpzQQc9mKjApvI2u/zQHcjEw16+EZqFSaoKXH++sx1ib3PNtK1A==" saltValue="O3N3gjIiA058aHVYgX0uvg==" spinCount="100000" sheet="1" objects="1" scenarios="1" formatCells="0"/>
  <mergeCells count="8">
    <mergeCell ref="A2:J2"/>
    <mergeCell ref="A6:A7"/>
    <mergeCell ref="B6:F6"/>
    <mergeCell ref="B7:J7"/>
    <mergeCell ref="A4:A5"/>
    <mergeCell ref="B4:F4"/>
    <mergeCell ref="G4:J4"/>
    <mergeCell ref="B5:F5"/>
  </mergeCells>
  <phoneticPr fontId="2"/>
  <conditionalFormatting sqref="B4:J7">
    <cfRule type="expression" dxfId="13" priority="1" stopIfTrue="1">
      <formula>$M$5=FALSE</formula>
    </cfRule>
  </conditionalFormatting>
  <dataValidations count="2">
    <dataValidation type="whole" imeMode="disabled" operator="greaterThanOrEqual" allowBlank="1" showErrorMessage="1" errorTitle="もう一度入力してください！" error="数値が正しくありません。" sqref="G6:J6" xr:uid="{2139F4D3-65F3-457C-93BB-8D3668A9A933}">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_x000a_" sqref="B7:J7" xr:uid="{592FB64D-9E2B-4499-9B5B-041154A57F15}">
      <formula1>256</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4A862-A737-4C2E-AA31-40AB9A7B24AE}">
  <dimension ref="A1:T7"/>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9" style="137"/>
  </cols>
  <sheetData>
    <row r="1" spans="1:20" ht="18" customHeight="1" x14ac:dyDescent="0.15">
      <c r="A1" s="5" t="str">
        <f>"〔利用者調査" &amp;  IF(K1="","","( " &amp; K1 &amp; " )")  &amp; "：" &amp; 報告書!C25 &amp; "〕"</f>
        <v>〔利用者調査：自立訓練（機能訓練）〕</v>
      </c>
      <c r="B1"/>
      <c r="I1" s="2"/>
      <c r="J1" s="147" t="s">
        <v>158</v>
      </c>
      <c r="K1" s="7"/>
      <c r="L1" s="7">
        <v>0</v>
      </c>
      <c r="M1" s="137"/>
      <c r="N1" s="133" t="s">
        <v>157</v>
      </c>
    </row>
    <row r="2" spans="1:20" ht="18" customHeight="1" x14ac:dyDescent="0.15">
      <c r="A2" s="275" t="str">
        <f>"　《事業所名： " &amp; 報告書!B31 &amp; "》"</f>
        <v>　《事業所名： 》</v>
      </c>
      <c r="B2" s="275"/>
      <c r="C2" s="275"/>
      <c r="D2" s="275"/>
      <c r="E2" s="275"/>
      <c r="F2" s="275"/>
      <c r="G2" s="275"/>
      <c r="H2" s="275"/>
      <c r="I2" s="275"/>
      <c r="J2" s="275"/>
    </row>
    <row r="3" spans="1:20" ht="18" customHeight="1" x14ac:dyDescent="0.15">
      <c r="A3" s="11" t="s">
        <v>13</v>
      </c>
      <c r="E3" s="13"/>
      <c r="F3" s="13"/>
      <c r="G3" s="170"/>
      <c r="H3" s="14"/>
      <c r="I3" s="14"/>
      <c r="J3" s="148" t="str">
        <f ca="1">IF(M5=FALSE,"対象外サービスにつき入力不要", IF(OR(AND(S6&lt;&gt;1,K6&lt;&gt;INDIRECT("利Ｂ!I$21"))), "実数の合計が有効回答者数と一致しない共通評価項目があります", IF(OR(B7=""), "コメント欄を必ず入力してください", "")))</f>
        <v>対象外サービスにつき入力不要</v>
      </c>
    </row>
    <row r="4" spans="1:20" ht="27.75" customHeight="1" x14ac:dyDescent="0.15">
      <c r="A4" s="258"/>
      <c r="B4" s="272" t="s">
        <v>14</v>
      </c>
      <c r="C4" s="273"/>
      <c r="D4" s="273"/>
      <c r="E4" s="273"/>
      <c r="F4" s="274"/>
      <c r="G4" s="221" t="s">
        <v>1</v>
      </c>
      <c r="H4" s="222"/>
      <c r="I4" s="222"/>
      <c r="J4" s="223"/>
    </row>
    <row r="5" spans="1:20" ht="22.5" customHeight="1" x14ac:dyDescent="0.15">
      <c r="A5" s="258"/>
      <c r="B5" s="269" t="s">
        <v>18</v>
      </c>
      <c r="C5" s="270"/>
      <c r="D5" s="270"/>
      <c r="E5" s="270"/>
      <c r="F5" s="271"/>
      <c r="G5" s="168" t="s">
        <v>15</v>
      </c>
      <c r="H5" s="40" t="s">
        <v>19</v>
      </c>
      <c r="I5" s="17" t="s">
        <v>20</v>
      </c>
      <c r="J5" s="40" t="s">
        <v>16</v>
      </c>
      <c r="K5" t="s">
        <v>77</v>
      </c>
      <c r="M5" t="b">
        <f>報告書!S25</f>
        <v>0</v>
      </c>
    </row>
    <row r="6" spans="1:20" ht="56.25" customHeight="1" x14ac:dyDescent="0.15">
      <c r="A6" s="258"/>
      <c r="B6" s="259" t="s">
        <v>164</v>
      </c>
      <c r="C6" s="260"/>
      <c r="D6" s="260"/>
      <c r="E6" s="260"/>
      <c r="F6" s="260"/>
      <c r="G6" s="41"/>
      <c r="H6" s="41"/>
      <c r="I6" s="41"/>
      <c r="J6" s="41"/>
      <c r="K6">
        <f>SUM(G6:J6)</f>
        <v>0</v>
      </c>
      <c r="S6" s="137">
        <v>0</v>
      </c>
      <c r="T6" s="137">
        <v>5</v>
      </c>
    </row>
    <row r="7" spans="1:20" ht="60" customHeight="1" x14ac:dyDescent="0.15">
      <c r="A7" s="258"/>
      <c r="B7" s="261"/>
      <c r="C7" s="262"/>
      <c r="D7" s="262"/>
      <c r="E7" s="262"/>
      <c r="F7" s="262"/>
      <c r="G7" s="262"/>
      <c r="H7" s="262"/>
      <c r="I7" s="262"/>
      <c r="J7" s="263"/>
      <c r="K7" s="2" t="str">
        <f>IF(LEN(B7)=0,"",IF(256-LEN(B7)&gt;0,"残り" &amp; 256-LEN(B7) &amp; "文字",IF(256-LEN(B7)=0,"","文字数がオーバーしています")))</f>
        <v/>
      </c>
      <c r="T7" s="137">
        <v>5</v>
      </c>
    </row>
  </sheetData>
  <sheetProtection algorithmName="SHA-512" hashValue="97J8mj0FjoCUCSfDJSh0tnH/c7l0rze6CM2aAMX8BM7rStRsOJ48hC1L1UGQrsGsXDQgpH6DVHhLV+C6XrmKHQ==" saltValue="xwiEu+Eo5xqkVIF3+txhNg==" spinCount="100000" sheet="1" objects="1" scenarios="1" formatCells="0"/>
  <mergeCells count="8">
    <mergeCell ref="A2:J2"/>
    <mergeCell ref="A6:A7"/>
    <mergeCell ref="B6:F6"/>
    <mergeCell ref="B7:J7"/>
    <mergeCell ref="A4:A5"/>
    <mergeCell ref="B4:F4"/>
    <mergeCell ref="G4:J4"/>
    <mergeCell ref="B5:F5"/>
  </mergeCells>
  <phoneticPr fontId="2"/>
  <conditionalFormatting sqref="B4:J7">
    <cfRule type="expression" dxfId="12" priority="1" stopIfTrue="1">
      <formula>$M$5=FALSE</formula>
    </cfRule>
  </conditionalFormatting>
  <dataValidations count="2">
    <dataValidation type="whole" imeMode="disabled" operator="greaterThanOrEqual" allowBlank="1" showErrorMessage="1" errorTitle="もう一度入力してください！" error="数値が正しくありません。" sqref="G6:J6" xr:uid="{472F50C1-8F1B-4D3E-8B81-09A11CC4615C}">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_x000a_" sqref="B7:J7" xr:uid="{40B4B955-CF59-4CA5-BD59-68A765B07F97}">
      <formula1>256</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752D9-0250-416A-9818-067417009FE5}">
  <dimension ref="A1:T7"/>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9" style="137"/>
  </cols>
  <sheetData>
    <row r="1" spans="1:20" ht="18" customHeight="1" x14ac:dyDescent="0.15">
      <c r="A1" s="5" t="str">
        <f>"〔利用者調査" &amp;  IF(K1="","","( " &amp; K1 &amp; " )")  &amp; "：" &amp; 報告書!C26 &amp; "〕"</f>
        <v>〔利用者調査：自立訓練（生活訓練）〕</v>
      </c>
      <c r="B1"/>
      <c r="I1" s="2"/>
      <c r="J1" s="147" t="s">
        <v>158</v>
      </c>
      <c r="K1" s="7"/>
      <c r="L1" s="7">
        <v>0</v>
      </c>
      <c r="M1" s="137"/>
      <c r="N1" s="133" t="s">
        <v>157</v>
      </c>
    </row>
    <row r="2" spans="1:20" ht="18" customHeight="1" x14ac:dyDescent="0.15">
      <c r="A2" s="275" t="str">
        <f>"　《事業所名： " &amp; 報告書!B31 &amp; "》"</f>
        <v>　《事業所名： 》</v>
      </c>
      <c r="B2" s="275"/>
      <c r="C2" s="275"/>
      <c r="D2" s="275"/>
      <c r="E2" s="275"/>
      <c r="F2" s="275"/>
      <c r="G2" s="275"/>
      <c r="H2" s="275"/>
      <c r="I2" s="275"/>
      <c r="J2" s="275"/>
    </row>
    <row r="3" spans="1:20" ht="18" customHeight="1" x14ac:dyDescent="0.15">
      <c r="A3" s="11" t="s">
        <v>13</v>
      </c>
      <c r="E3" s="13"/>
      <c r="F3" s="13"/>
      <c r="G3" s="170"/>
      <c r="H3" s="14"/>
      <c r="I3" s="14"/>
      <c r="J3" s="148" t="str">
        <f ca="1">IF(M5=FALSE,"対象外サービスにつき入力不要", IF(OR(AND(S6&lt;&gt;1,K6&lt;&gt;INDIRECT("利Ｂ!I$27"))), "実数の合計が有効回答者数と一致しない共通評価項目があります", IF(OR(B7=""), "コメント欄を必ず入力してください", "")))</f>
        <v>対象外サービスにつき入力不要</v>
      </c>
    </row>
    <row r="4" spans="1:20" ht="27.75" customHeight="1" x14ac:dyDescent="0.15">
      <c r="A4" s="258"/>
      <c r="B4" s="272" t="s">
        <v>14</v>
      </c>
      <c r="C4" s="273"/>
      <c r="D4" s="273"/>
      <c r="E4" s="273"/>
      <c r="F4" s="274"/>
      <c r="G4" s="221" t="s">
        <v>1</v>
      </c>
      <c r="H4" s="222"/>
      <c r="I4" s="222"/>
      <c r="J4" s="223"/>
    </row>
    <row r="5" spans="1:20" ht="22.5" customHeight="1" x14ac:dyDescent="0.15">
      <c r="A5" s="258"/>
      <c r="B5" s="269" t="s">
        <v>18</v>
      </c>
      <c r="C5" s="270"/>
      <c r="D5" s="270"/>
      <c r="E5" s="270"/>
      <c r="F5" s="271"/>
      <c r="G5" s="168" t="s">
        <v>15</v>
      </c>
      <c r="H5" s="40" t="s">
        <v>19</v>
      </c>
      <c r="I5" s="17" t="s">
        <v>20</v>
      </c>
      <c r="J5" s="40" t="s">
        <v>16</v>
      </c>
      <c r="K5" t="s">
        <v>77</v>
      </c>
      <c r="M5" t="b">
        <f>報告書!S26</f>
        <v>0</v>
      </c>
    </row>
    <row r="6" spans="1:20" ht="56.25" customHeight="1" x14ac:dyDescent="0.15">
      <c r="A6" s="258"/>
      <c r="B6" s="259" t="s">
        <v>165</v>
      </c>
      <c r="C6" s="260"/>
      <c r="D6" s="260"/>
      <c r="E6" s="260"/>
      <c r="F6" s="260"/>
      <c r="G6" s="41"/>
      <c r="H6" s="41"/>
      <c r="I6" s="41"/>
      <c r="J6" s="41"/>
      <c r="K6">
        <f>SUM(G6:J6)</f>
        <v>0</v>
      </c>
      <c r="S6" s="137">
        <v>0</v>
      </c>
      <c r="T6" s="137">
        <v>6</v>
      </c>
    </row>
    <row r="7" spans="1:20" ht="60" customHeight="1" x14ac:dyDescent="0.15">
      <c r="A7" s="258"/>
      <c r="B7" s="261"/>
      <c r="C7" s="262"/>
      <c r="D7" s="262"/>
      <c r="E7" s="262"/>
      <c r="F7" s="262"/>
      <c r="G7" s="262"/>
      <c r="H7" s="262"/>
      <c r="I7" s="262"/>
      <c r="J7" s="263"/>
      <c r="K7" s="2" t="str">
        <f>IF(LEN(B7)=0,"",IF(256-LEN(B7)&gt;0,"残り" &amp; 256-LEN(B7) &amp; "文字",IF(256-LEN(B7)=0,"","文字数がオーバーしています")))</f>
        <v/>
      </c>
      <c r="T7" s="137">
        <v>6</v>
      </c>
    </row>
  </sheetData>
  <sheetProtection algorithmName="SHA-512" hashValue="EVkiXqTE7ki/Uizr/2pDtdzJEoA2JAEUMCWg/ESKEBtXCgJQY8bpV+PoduVpc+SH8qtwCMXZbCjKhEA8smN9KA==" saltValue="rtZNM/OadKBiKK5igqVt7A==" spinCount="100000" sheet="1" objects="1" scenarios="1" formatCells="0"/>
  <mergeCells count="8">
    <mergeCell ref="A2:J2"/>
    <mergeCell ref="A6:A7"/>
    <mergeCell ref="B6:F6"/>
    <mergeCell ref="B7:J7"/>
    <mergeCell ref="A4:A5"/>
    <mergeCell ref="B4:F4"/>
    <mergeCell ref="G4:J4"/>
    <mergeCell ref="B5:F5"/>
  </mergeCells>
  <phoneticPr fontId="2"/>
  <conditionalFormatting sqref="B4:J7">
    <cfRule type="expression" dxfId="11" priority="1" stopIfTrue="1">
      <formula>$M$5=FALSE</formula>
    </cfRule>
  </conditionalFormatting>
  <dataValidations count="2">
    <dataValidation type="whole" imeMode="disabled" operator="greaterThanOrEqual" allowBlank="1" showErrorMessage="1" errorTitle="もう一度入力してください！" error="数値が正しくありません。" sqref="G6:J6" xr:uid="{E40C18C9-62EB-4A76-9D73-A69CA6CEBC6C}">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_x000a_" sqref="B7:J7" xr:uid="{2695F6B1-2BD8-4AED-944C-A61C01FE9607}">
      <formula1>256</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A5E10-FB6A-42C4-8EB6-06E71BF0D535}">
  <dimension ref="A1:T13"/>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9" style="137"/>
  </cols>
  <sheetData>
    <row r="1" spans="1:20" ht="18" customHeight="1" x14ac:dyDescent="0.15">
      <c r="A1" s="5" t="str">
        <f>"〔利用者調査" &amp;  IF(K1="","","( " &amp; K1 &amp; " )")  &amp; "：" &amp; 報告書!C27 &amp; "〕"</f>
        <v>〔利用者調査：宿泊型自立訓練〕</v>
      </c>
      <c r="B1"/>
      <c r="I1" s="2"/>
      <c r="J1" s="147" t="s">
        <v>158</v>
      </c>
      <c r="K1" s="7"/>
      <c r="L1" s="7">
        <v>0</v>
      </c>
      <c r="M1" s="137"/>
      <c r="N1" s="133" t="s">
        <v>157</v>
      </c>
    </row>
    <row r="2" spans="1:20" ht="18" customHeight="1" x14ac:dyDescent="0.15">
      <c r="A2" s="275" t="str">
        <f>"　《事業所名： " &amp; 報告書!B31 &amp; "》"</f>
        <v>　《事業所名： 》</v>
      </c>
      <c r="B2" s="275"/>
      <c r="C2" s="275"/>
      <c r="D2" s="275"/>
      <c r="E2" s="275"/>
      <c r="F2" s="275"/>
      <c r="G2" s="275"/>
      <c r="H2" s="275"/>
      <c r="I2" s="275"/>
      <c r="J2" s="275"/>
    </row>
    <row r="3" spans="1:20" ht="18" customHeight="1" x14ac:dyDescent="0.15">
      <c r="A3" s="11" t="s">
        <v>13</v>
      </c>
      <c r="E3" s="13"/>
      <c r="F3" s="13"/>
      <c r="G3" s="170"/>
      <c r="H3" s="14"/>
      <c r="I3" s="14"/>
      <c r="J3" s="148" t="str">
        <f ca="1">IF(M5=FALSE,"対象外サービスにつき入力不要", IF(OR(AND(S6&lt;&gt;1,K6&lt;&gt;INDIRECT("利Ｂ!I$33")), AND(S8&lt;&gt;1,K8&lt;&gt;INDIRECT("利Ｂ!I$33")), AND(S10&lt;&gt;1,K10&lt;&gt;INDIRECT("利Ｂ!I$33")), AND(S12&lt;&gt;1,K12&lt;&gt;INDIRECT("利Ｂ!I$33"))), "実数の合計が有効回答者数と一致しない共通評価項目があります", IF(OR(B7="", B9="", B11="", B13=""), "コメント欄を必ず入力してください", "")))</f>
        <v>対象外サービスにつき入力不要</v>
      </c>
    </row>
    <row r="4" spans="1:20" ht="27.75" customHeight="1" x14ac:dyDescent="0.15">
      <c r="A4" s="258"/>
      <c r="B4" s="272" t="s">
        <v>14</v>
      </c>
      <c r="C4" s="273"/>
      <c r="D4" s="273"/>
      <c r="E4" s="273"/>
      <c r="F4" s="274"/>
      <c r="G4" s="221" t="s">
        <v>1</v>
      </c>
      <c r="H4" s="222"/>
      <c r="I4" s="222"/>
      <c r="J4" s="223"/>
    </row>
    <row r="5" spans="1:20" ht="22.5" customHeight="1" x14ac:dyDescent="0.15">
      <c r="A5" s="258"/>
      <c r="B5" s="269" t="s">
        <v>18</v>
      </c>
      <c r="C5" s="270"/>
      <c r="D5" s="270"/>
      <c r="E5" s="270"/>
      <c r="F5" s="271"/>
      <c r="G5" s="168" t="s">
        <v>15</v>
      </c>
      <c r="H5" s="40" t="s">
        <v>19</v>
      </c>
      <c r="I5" s="17" t="s">
        <v>20</v>
      </c>
      <c r="J5" s="40" t="s">
        <v>16</v>
      </c>
      <c r="K5" t="s">
        <v>77</v>
      </c>
      <c r="M5" t="b">
        <f>報告書!S27</f>
        <v>0</v>
      </c>
    </row>
    <row r="6" spans="1:20" ht="56.25" customHeight="1" x14ac:dyDescent="0.15">
      <c r="A6" s="258"/>
      <c r="B6" s="259" t="s">
        <v>166</v>
      </c>
      <c r="C6" s="260"/>
      <c r="D6" s="260"/>
      <c r="E6" s="260"/>
      <c r="F6" s="260"/>
      <c r="G6" s="41"/>
      <c r="H6" s="41"/>
      <c r="I6" s="41"/>
      <c r="J6" s="41"/>
      <c r="K6">
        <f>SUM(G6:J6)</f>
        <v>0</v>
      </c>
      <c r="S6" s="137">
        <v>0</v>
      </c>
      <c r="T6" s="137">
        <v>7</v>
      </c>
    </row>
    <row r="7" spans="1:20" ht="60" customHeight="1" x14ac:dyDescent="0.15">
      <c r="A7" s="258"/>
      <c r="B7" s="261"/>
      <c r="C7" s="262"/>
      <c r="D7" s="262"/>
      <c r="E7" s="262"/>
      <c r="F7" s="262"/>
      <c r="G7" s="262"/>
      <c r="H7" s="262"/>
      <c r="I7" s="262"/>
      <c r="J7" s="263"/>
      <c r="K7" s="2" t="str">
        <f>IF(LEN(B7)=0,"",IF(256-LEN(B7)&gt;0,"残り" &amp; 256-LEN(B7) &amp; "文字",IF(256-LEN(B7)=0,"","文字数がオーバーしています")))</f>
        <v/>
      </c>
      <c r="T7" s="137">
        <v>7</v>
      </c>
    </row>
    <row r="8" spans="1:20" ht="56.25" customHeight="1" x14ac:dyDescent="0.15">
      <c r="A8" s="258"/>
      <c r="B8" s="259" t="s">
        <v>167</v>
      </c>
      <c r="C8" s="260"/>
      <c r="D8" s="260"/>
      <c r="E8" s="260"/>
      <c r="F8" s="260"/>
      <c r="G8" s="41"/>
      <c r="H8" s="41"/>
      <c r="I8" s="41"/>
      <c r="J8" s="41"/>
      <c r="K8">
        <f>SUM(G8:J8)</f>
        <v>0</v>
      </c>
      <c r="S8" s="137">
        <v>0</v>
      </c>
      <c r="T8" s="137">
        <v>8</v>
      </c>
    </row>
    <row r="9" spans="1:20" ht="60" customHeight="1" x14ac:dyDescent="0.15">
      <c r="A9" s="258"/>
      <c r="B9" s="261"/>
      <c r="C9" s="262"/>
      <c r="D9" s="262"/>
      <c r="E9" s="262"/>
      <c r="F9" s="262"/>
      <c r="G9" s="262"/>
      <c r="H9" s="262"/>
      <c r="I9" s="262"/>
      <c r="J9" s="263"/>
      <c r="K9" s="2" t="str">
        <f>IF(LEN(B9)=0,"",IF(256-LEN(B9)&gt;0,"残り" &amp; 256-LEN(B9) &amp; "文字",IF(256-LEN(B9)=0,"","文字数がオーバーしています")))</f>
        <v/>
      </c>
      <c r="T9" s="137">
        <v>8</v>
      </c>
    </row>
    <row r="10" spans="1:20" ht="56.25" customHeight="1" x14ac:dyDescent="0.15">
      <c r="A10" s="258"/>
      <c r="B10" s="259" t="s">
        <v>168</v>
      </c>
      <c r="C10" s="260"/>
      <c r="D10" s="260"/>
      <c r="E10" s="260"/>
      <c r="F10" s="260"/>
      <c r="G10" s="41"/>
      <c r="H10" s="41"/>
      <c r="I10" s="41"/>
      <c r="J10" s="41"/>
      <c r="K10">
        <f>SUM(G10:J10)</f>
        <v>0</v>
      </c>
      <c r="S10" s="137">
        <v>0</v>
      </c>
      <c r="T10" s="137">
        <v>9</v>
      </c>
    </row>
    <row r="11" spans="1:20" ht="60" customHeight="1" x14ac:dyDescent="0.15">
      <c r="A11" s="258"/>
      <c r="B11" s="261"/>
      <c r="C11" s="262"/>
      <c r="D11" s="262"/>
      <c r="E11" s="262"/>
      <c r="F11" s="262"/>
      <c r="G11" s="262"/>
      <c r="H11" s="262"/>
      <c r="I11" s="262"/>
      <c r="J11" s="263"/>
      <c r="K11" s="2" t="str">
        <f>IF(LEN(B11)=0,"",IF(256-LEN(B11)&gt;0,"残り" &amp; 256-LEN(B11) &amp; "文字",IF(256-LEN(B11)=0,"","文字数がオーバーしています")))</f>
        <v/>
      </c>
      <c r="T11" s="137">
        <v>9</v>
      </c>
    </row>
    <row r="12" spans="1:20" ht="56.25" customHeight="1" x14ac:dyDescent="0.15">
      <c r="A12" s="258"/>
      <c r="B12" s="259" t="s">
        <v>169</v>
      </c>
      <c r="C12" s="260"/>
      <c r="D12" s="260"/>
      <c r="E12" s="260"/>
      <c r="F12" s="260"/>
      <c r="G12" s="41"/>
      <c r="H12" s="41"/>
      <c r="I12" s="41"/>
      <c r="J12" s="41"/>
      <c r="K12">
        <f>SUM(G12:J12)</f>
        <v>0</v>
      </c>
      <c r="S12" s="137">
        <v>0</v>
      </c>
      <c r="T12" s="137">
        <v>10</v>
      </c>
    </row>
    <row r="13" spans="1:20" ht="60" customHeight="1" x14ac:dyDescent="0.15">
      <c r="A13" s="258"/>
      <c r="B13" s="261"/>
      <c r="C13" s="262"/>
      <c r="D13" s="262"/>
      <c r="E13" s="262"/>
      <c r="F13" s="262"/>
      <c r="G13" s="262"/>
      <c r="H13" s="262"/>
      <c r="I13" s="262"/>
      <c r="J13" s="263"/>
      <c r="K13" s="2" t="str">
        <f>IF(LEN(B13)=0,"",IF(256-LEN(B13)&gt;0,"残り" &amp; 256-LEN(B13) &amp; "文字",IF(256-LEN(B13)=0,"","文字数がオーバーしています")))</f>
        <v/>
      </c>
      <c r="T13" s="137">
        <v>10</v>
      </c>
    </row>
  </sheetData>
  <sheetProtection algorithmName="SHA-512" hashValue="jEzycI32MzAC/GRSQzfIEBaxH9/xkU7vY0NVKxm39N5UAor6zJ8PxSNg917C6Gz5cei3nw92oI4IRY8KAhJz4g==" saltValue="PSFPAO/eq2wkswtz2QqpjQ==" spinCount="100000" sheet="1" objects="1" scenarios="1" formatCells="0"/>
  <mergeCells count="17">
    <mergeCell ref="A2:J2"/>
    <mergeCell ref="A6:A7"/>
    <mergeCell ref="B6:F6"/>
    <mergeCell ref="B7:J7"/>
    <mergeCell ref="A4:A5"/>
    <mergeCell ref="B4:F4"/>
    <mergeCell ref="G4:J4"/>
    <mergeCell ref="B5:F5"/>
    <mergeCell ref="A12:A13"/>
    <mergeCell ref="B12:F12"/>
    <mergeCell ref="B13:J13"/>
    <mergeCell ref="A8:A9"/>
    <mergeCell ref="B8:F8"/>
    <mergeCell ref="B9:J9"/>
    <mergeCell ref="A10:A11"/>
    <mergeCell ref="B10:F10"/>
    <mergeCell ref="B11:J11"/>
  </mergeCells>
  <phoneticPr fontId="2"/>
  <conditionalFormatting sqref="B4:J13">
    <cfRule type="expression" dxfId="10" priority="1" stopIfTrue="1">
      <formula>$M$5=FALSE</formula>
    </cfRule>
  </conditionalFormatting>
  <dataValidations count="2">
    <dataValidation type="whole" imeMode="disabled" operator="greaterThanOrEqual" allowBlank="1" showErrorMessage="1" errorTitle="もう一度入力してください！" error="数値が正しくありません。" sqref="G6:J6 G8:J8 G10:J10 G12:J12" xr:uid="{CA608D67-6B58-42ED-9EF9-F261AB9C1C9A}">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_x000a_" sqref="B7:J7 B9:J9 B11:J11 B13:J13" xr:uid="{80C89BC9-A1A9-460D-B4C8-9AEA74D52089}">
      <formula1>256</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B47F7-77D2-463C-8364-29F88A6ECE82}">
  <dimension ref="A1:T11"/>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9" style="137"/>
  </cols>
  <sheetData>
    <row r="1" spans="1:20" ht="18" customHeight="1" x14ac:dyDescent="0.15">
      <c r="A1" s="5" t="str">
        <f>"〔利用者調査" &amp;  IF(K1="","","( " &amp; K1 &amp; " )")  &amp; "：" &amp; 報告書!C28 &amp; "〕"</f>
        <v>〔利用者調査：就労移行支援〕</v>
      </c>
      <c r="B1"/>
      <c r="I1" s="2"/>
      <c r="J1" s="147" t="s">
        <v>158</v>
      </c>
      <c r="K1" s="7"/>
      <c r="L1" s="7">
        <v>0</v>
      </c>
      <c r="M1" s="137"/>
      <c r="N1" s="133" t="s">
        <v>157</v>
      </c>
    </row>
    <row r="2" spans="1:20" ht="18" customHeight="1" x14ac:dyDescent="0.15">
      <c r="A2" s="275" t="str">
        <f>"　《事業所名： " &amp; 報告書!B31 &amp; "》"</f>
        <v>　《事業所名： 》</v>
      </c>
      <c r="B2" s="275"/>
      <c r="C2" s="275"/>
      <c r="D2" s="275"/>
      <c r="E2" s="275"/>
      <c r="F2" s="275"/>
      <c r="G2" s="275"/>
      <c r="H2" s="275"/>
      <c r="I2" s="275"/>
      <c r="J2" s="275"/>
    </row>
    <row r="3" spans="1:20" ht="18" customHeight="1" x14ac:dyDescent="0.15">
      <c r="A3" s="11" t="s">
        <v>13</v>
      </c>
      <c r="E3" s="13"/>
      <c r="F3" s="13"/>
      <c r="G3" s="170"/>
      <c r="H3" s="14"/>
      <c r="I3" s="14"/>
      <c r="J3" s="148" t="str">
        <f ca="1">IF(M5=FALSE,"対象外サービスにつき入力不要", IF(OR(AND(S6&lt;&gt;1,K6&lt;&gt;INDIRECT("利Ｂ!I$39")), AND(S8&lt;&gt;1,K8&lt;&gt;INDIRECT("利Ｂ!I$39")), AND(S10&lt;&gt;1,K10&lt;&gt;INDIRECT("利Ｂ!I$39"))), "実数の合計が有効回答者数と一致しない共通評価項目があります", IF(OR(B7="", B9="", B11=""), "コメント欄を必ず入力してください", "")))</f>
        <v>対象外サービスにつき入力不要</v>
      </c>
    </row>
    <row r="4" spans="1:20" ht="27.75" customHeight="1" x14ac:dyDescent="0.15">
      <c r="A4" s="258"/>
      <c r="B4" s="272" t="s">
        <v>14</v>
      </c>
      <c r="C4" s="273"/>
      <c r="D4" s="273"/>
      <c r="E4" s="273"/>
      <c r="F4" s="274"/>
      <c r="G4" s="221" t="s">
        <v>1</v>
      </c>
      <c r="H4" s="222"/>
      <c r="I4" s="222"/>
      <c r="J4" s="223"/>
    </row>
    <row r="5" spans="1:20" ht="22.5" customHeight="1" x14ac:dyDescent="0.15">
      <c r="A5" s="258"/>
      <c r="B5" s="269" t="s">
        <v>18</v>
      </c>
      <c r="C5" s="270"/>
      <c r="D5" s="270"/>
      <c r="E5" s="270"/>
      <c r="F5" s="271"/>
      <c r="G5" s="168" t="s">
        <v>15</v>
      </c>
      <c r="H5" s="40" t="s">
        <v>19</v>
      </c>
      <c r="I5" s="17" t="s">
        <v>20</v>
      </c>
      <c r="J5" s="40" t="s">
        <v>16</v>
      </c>
      <c r="K5" t="s">
        <v>77</v>
      </c>
      <c r="M5" t="b">
        <f>報告書!S28</f>
        <v>0</v>
      </c>
    </row>
    <row r="6" spans="1:20" ht="56.25" customHeight="1" x14ac:dyDescent="0.15">
      <c r="A6" s="258"/>
      <c r="B6" s="259" t="s">
        <v>170</v>
      </c>
      <c r="C6" s="260"/>
      <c r="D6" s="260"/>
      <c r="E6" s="260"/>
      <c r="F6" s="260"/>
      <c r="G6" s="41"/>
      <c r="H6" s="41"/>
      <c r="I6" s="41"/>
      <c r="J6" s="41"/>
      <c r="K6">
        <f>SUM(G6:J6)</f>
        <v>0</v>
      </c>
      <c r="S6" s="137">
        <v>0</v>
      </c>
      <c r="T6" s="137">
        <v>11</v>
      </c>
    </row>
    <row r="7" spans="1:20" ht="60" customHeight="1" x14ac:dyDescent="0.15">
      <c r="A7" s="258"/>
      <c r="B7" s="261"/>
      <c r="C7" s="262"/>
      <c r="D7" s="262"/>
      <c r="E7" s="262"/>
      <c r="F7" s="262"/>
      <c r="G7" s="262"/>
      <c r="H7" s="262"/>
      <c r="I7" s="262"/>
      <c r="J7" s="263"/>
      <c r="K7" s="2" t="str">
        <f>IF(LEN(B7)=0,"",IF(256-LEN(B7)&gt;0,"残り" &amp; 256-LEN(B7) &amp; "文字",IF(256-LEN(B7)=0,"","文字数がオーバーしています")))</f>
        <v/>
      </c>
      <c r="T7" s="137">
        <v>11</v>
      </c>
    </row>
    <row r="8" spans="1:20" ht="56.25" customHeight="1" x14ac:dyDescent="0.15">
      <c r="A8" s="258"/>
      <c r="B8" s="259" t="s">
        <v>171</v>
      </c>
      <c r="C8" s="260"/>
      <c r="D8" s="260"/>
      <c r="E8" s="260"/>
      <c r="F8" s="260"/>
      <c r="G8" s="41"/>
      <c r="H8" s="41"/>
      <c r="I8" s="41"/>
      <c r="J8" s="41"/>
      <c r="K8">
        <f>SUM(G8:J8)</f>
        <v>0</v>
      </c>
      <c r="S8" s="137">
        <v>0</v>
      </c>
      <c r="T8" s="137">
        <v>12</v>
      </c>
    </row>
    <row r="9" spans="1:20" ht="60" customHeight="1" x14ac:dyDescent="0.15">
      <c r="A9" s="258"/>
      <c r="B9" s="261"/>
      <c r="C9" s="262"/>
      <c r="D9" s="262"/>
      <c r="E9" s="262"/>
      <c r="F9" s="262"/>
      <c r="G9" s="262"/>
      <c r="H9" s="262"/>
      <c r="I9" s="262"/>
      <c r="J9" s="263"/>
      <c r="K9" s="2" t="str">
        <f>IF(LEN(B9)=0,"",IF(256-LEN(B9)&gt;0,"残り" &amp; 256-LEN(B9) &amp; "文字",IF(256-LEN(B9)=0,"","文字数がオーバーしています")))</f>
        <v/>
      </c>
      <c r="T9" s="137">
        <v>12</v>
      </c>
    </row>
    <row r="10" spans="1:20" ht="56.25" customHeight="1" x14ac:dyDescent="0.15">
      <c r="A10" s="258"/>
      <c r="B10" s="259" t="s">
        <v>172</v>
      </c>
      <c r="C10" s="260"/>
      <c r="D10" s="260"/>
      <c r="E10" s="260"/>
      <c r="F10" s="260"/>
      <c r="G10" s="41"/>
      <c r="H10" s="41"/>
      <c r="I10" s="41"/>
      <c r="J10" s="41"/>
      <c r="K10">
        <f>SUM(G10:J10)</f>
        <v>0</v>
      </c>
      <c r="S10" s="137">
        <v>0</v>
      </c>
      <c r="T10" s="137">
        <v>13</v>
      </c>
    </row>
    <row r="11" spans="1:20" ht="60" customHeight="1" x14ac:dyDescent="0.15">
      <c r="A11" s="258"/>
      <c r="B11" s="261"/>
      <c r="C11" s="262"/>
      <c r="D11" s="262"/>
      <c r="E11" s="262"/>
      <c r="F11" s="262"/>
      <c r="G11" s="262"/>
      <c r="H11" s="262"/>
      <c r="I11" s="262"/>
      <c r="J11" s="263"/>
      <c r="K11" s="2" t="str">
        <f>IF(LEN(B11)=0,"",IF(256-LEN(B11)&gt;0,"残り" &amp; 256-LEN(B11) &amp; "文字",IF(256-LEN(B11)=0,"","文字数がオーバーしています")))</f>
        <v/>
      </c>
      <c r="T11" s="137">
        <v>13</v>
      </c>
    </row>
  </sheetData>
  <sheetProtection algorithmName="SHA-512" hashValue="gP1lac6XJ3+wPw/f4+Nfs4tIyQuQse2A4HjHRnUZeBEkpLEgBT/jRgdlmy+aEoIOAn0ECouvt+Ocvc8cVAesnA==" saltValue="xNcyCR5yNZikLsig932uJg==" spinCount="100000" sheet="1" objects="1" scenarios="1" formatCells="0"/>
  <mergeCells count="14">
    <mergeCell ref="A2:J2"/>
    <mergeCell ref="A6:A7"/>
    <mergeCell ref="B6:F6"/>
    <mergeCell ref="B7:J7"/>
    <mergeCell ref="A4:A5"/>
    <mergeCell ref="B4:F4"/>
    <mergeCell ref="G4:J4"/>
    <mergeCell ref="B5:F5"/>
    <mergeCell ref="A8:A9"/>
    <mergeCell ref="B8:F8"/>
    <mergeCell ref="B9:J9"/>
    <mergeCell ref="A10:A11"/>
    <mergeCell ref="B10:F10"/>
    <mergeCell ref="B11:J11"/>
  </mergeCells>
  <phoneticPr fontId="2"/>
  <conditionalFormatting sqref="B4:J11">
    <cfRule type="expression" dxfId="9" priority="1" stopIfTrue="1">
      <formula>$M$5=FALSE</formula>
    </cfRule>
  </conditionalFormatting>
  <dataValidations count="2">
    <dataValidation type="whole" imeMode="disabled" operator="greaterThanOrEqual" allowBlank="1" showErrorMessage="1" errorTitle="もう一度入力してください！" error="数値が正しくありません。" sqref="G6:J6 G8:J8 G10:J10" xr:uid="{6E38B82A-D12D-461A-B48A-A2A190A941A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_x000a_" sqref="B7:J7 B9:J9 B11:J11" xr:uid="{C364DE97-EEBC-4874-B309-6A46E79C5202}">
      <formula1>256</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A67F4-1114-475D-8C93-3B7283111714}">
  <dimension ref="A1:T9"/>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9" style="137"/>
  </cols>
  <sheetData>
    <row r="1" spans="1:20" ht="18" customHeight="1" x14ac:dyDescent="0.15">
      <c r="A1" s="5" t="str">
        <f>"〔利用者調査" &amp;  IF(K1="","","( " &amp; K1 &amp; " )")  &amp; "：" &amp; 報告書!C29 &amp; "〕"</f>
        <v>〔利用者調査：就労継続支援（Ａ型）〕</v>
      </c>
      <c r="B1"/>
      <c r="I1" s="2"/>
      <c r="J1" s="147" t="s">
        <v>158</v>
      </c>
      <c r="K1" s="7"/>
      <c r="L1" s="7">
        <v>0</v>
      </c>
      <c r="M1" s="137"/>
      <c r="N1" s="133" t="s">
        <v>157</v>
      </c>
    </row>
    <row r="2" spans="1:20" ht="18" customHeight="1" x14ac:dyDescent="0.15">
      <c r="A2" s="275" t="str">
        <f>"　《事業所名： " &amp; 報告書!B31 &amp; "》"</f>
        <v>　《事業所名： 》</v>
      </c>
      <c r="B2" s="275"/>
      <c r="C2" s="275"/>
      <c r="D2" s="275"/>
      <c r="E2" s="275"/>
      <c r="F2" s="275"/>
      <c r="G2" s="275"/>
      <c r="H2" s="275"/>
      <c r="I2" s="275"/>
      <c r="J2" s="275"/>
    </row>
    <row r="3" spans="1:20" ht="18" customHeight="1" x14ac:dyDescent="0.15">
      <c r="A3" s="11" t="s">
        <v>13</v>
      </c>
      <c r="E3" s="13"/>
      <c r="F3" s="13"/>
      <c r="G3" s="170"/>
      <c r="H3" s="14"/>
      <c r="I3" s="14"/>
      <c r="J3" s="148" t="str">
        <f ca="1">IF(M5=FALSE,"対象外サービスにつき入力不要", IF(OR(AND(S6&lt;&gt;1,K6&lt;&gt;INDIRECT("利Ｂ!I$45")), AND(S8&lt;&gt;1,K8&lt;&gt;INDIRECT("利Ｂ!I$45"))), "実数の合計が有効回答者数と一致しない共通評価項目があります", IF(OR(B7="", B9=""), "コメント欄を必ず入力してください", "")))</f>
        <v>対象外サービスにつき入力不要</v>
      </c>
    </row>
    <row r="4" spans="1:20" ht="27.75" customHeight="1" x14ac:dyDescent="0.15">
      <c r="A4" s="258"/>
      <c r="B4" s="272" t="s">
        <v>14</v>
      </c>
      <c r="C4" s="273"/>
      <c r="D4" s="273"/>
      <c r="E4" s="273"/>
      <c r="F4" s="274"/>
      <c r="G4" s="221" t="s">
        <v>1</v>
      </c>
      <c r="H4" s="222"/>
      <c r="I4" s="222"/>
      <c r="J4" s="223"/>
    </row>
    <row r="5" spans="1:20" ht="22.5" customHeight="1" x14ac:dyDescent="0.15">
      <c r="A5" s="258"/>
      <c r="B5" s="269" t="s">
        <v>18</v>
      </c>
      <c r="C5" s="270"/>
      <c r="D5" s="270"/>
      <c r="E5" s="270"/>
      <c r="F5" s="271"/>
      <c r="G5" s="168" t="s">
        <v>15</v>
      </c>
      <c r="H5" s="40" t="s">
        <v>19</v>
      </c>
      <c r="I5" s="17" t="s">
        <v>20</v>
      </c>
      <c r="J5" s="40" t="s">
        <v>16</v>
      </c>
      <c r="K5" t="s">
        <v>77</v>
      </c>
      <c r="M5" t="b">
        <f>報告書!S29</f>
        <v>0</v>
      </c>
    </row>
    <row r="6" spans="1:20" ht="56.25" customHeight="1" x14ac:dyDescent="0.15">
      <c r="A6" s="258"/>
      <c r="B6" s="259" t="s">
        <v>173</v>
      </c>
      <c r="C6" s="260"/>
      <c r="D6" s="260"/>
      <c r="E6" s="260"/>
      <c r="F6" s="260"/>
      <c r="G6" s="41"/>
      <c r="H6" s="41"/>
      <c r="I6" s="41"/>
      <c r="J6" s="41"/>
      <c r="K6">
        <f>SUM(G6:J6)</f>
        <v>0</v>
      </c>
      <c r="S6" s="137">
        <v>0</v>
      </c>
      <c r="T6" s="137">
        <v>14</v>
      </c>
    </row>
    <row r="7" spans="1:20" ht="60" customHeight="1" x14ac:dyDescent="0.15">
      <c r="A7" s="258"/>
      <c r="B7" s="261"/>
      <c r="C7" s="262"/>
      <c r="D7" s="262"/>
      <c r="E7" s="262"/>
      <c r="F7" s="262"/>
      <c r="G7" s="262"/>
      <c r="H7" s="262"/>
      <c r="I7" s="262"/>
      <c r="J7" s="263"/>
      <c r="K7" s="2" t="str">
        <f>IF(LEN(B7)=0,"",IF(256-LEN(B7)&gt;0,"残り" &amp; 256-LEN(B7) &amp; "文字",IF(256-LEN(B7)=0,"","文字数がオーバーしています")))</f>
        <v/>
      </c>
      <c r="T7" s="137">
        <v>14</v>
      </c>
    </row>
    <row r="8" spans="1:20" ht="56.25" customHeight="1" x14ac:dyDescent="0.15">
      <c r="A8" s="258"/>
      <c r="B8" s="259" t="s">
        <v>174</v>
      </c>
      <c r="C8" s="260"/>
      <c r="D8" s="260"/>
      <c r="E8" s="260"/>
      <c r="F8" s="260"/>
      <c r="G8" s="41"/>
      <c r="H8" s="41"/>
      <c r="I8" s="41"/>
      <c r="J8" s="41"/>
      <c r="K8">
        <f>SUM(G8:J8)</f>
        <v>0</v>
      </c>
      <c r="S8" s="137">
        <v>0</v>
      </c>
      <c r="T8" s="137">
        <v>15</v>
      </c>
    </row>
    <row r="9" spans="1:20" ht="60" customHeight="1" x14ac:dyDescent="0.15">
      <c r="A9" s="258"/>
      <c r="B9" s="261"/>
      <c r="C9" s="262"/>
      <c r="D9" s="262"/>
      <c r="E9" s="262"/>
      <c r="F9" s="262"/>
      <c r="G9" s="262"/>
      <c r="H9" s="262"/>
      <c r="I9" s="262"/>
      <c r="J9" s="263"/>
      <c r="K9" s="2" t="str">
        <f>IF(LEN(B9)=0,"",IF(256-LEN(B9)&gt;0,"残り" &amp; 256-LEN(B9) &amp; "文字",IF(256-LEN(B9)=0,"","文字数がオーバーしています")))</f>
        <v/>
      </c>
      <c r="T9" s="137">
        <v>15</v>
      </c>
    </row>
  </sheetData>
  <sheetProtection algorithmName="SHA-512" hashValue="I9xFb+VC8gnPlWIj9UXhakoAdUGkK+tO175VFBsrTn6vIDYOrWXfYEccQLHuVkZWbnZHPnpKM1gJ3yiKd4wszg==" saltValue="7W34yefXg7ozke9r3l+rwQ==" spinCount="100000" sheet="1" objects="1" scenarios="1" formatCells="0"/>
  <mergeCells count="11">
    <mergeCell ref="A4:A5"/>
    <mergeCell ref="B4:F4"/>
    <mergeCell ref="G4:J4"/>
    <mergeCell ref="B5:F5"/>
    <mergeCell ref="A2:J2"/>
    <mergeCell ref="A6:A7"/>
    <mergeCell ref="B6:F6"/>
    <mergeCell ref="B7:J7"/>
    <mergeCell ref="A8:A9"/>
    <mergeCell ref="B8:F8"/>
    <mergeCell ref="B9:J9"/>
  </mergeCells>
  <phoneticPr fontId="2"/>
  <conditionalFormatting sqref="B4:J9">
    <cfRule type="expression" dxfId="8" priority="1" stopIfTrue="1">
      <formula>$M$5=FALSE</formula>
    </cfRule>
  </conditionalFormatting>
  <dataValidations count="2">
    <dataValidation type="whole" imeMode="disabled" operator="greaterThanOrEqual" allowBlank="1" showErrorMessage="1" errorTitle="もう一度入力してください！" error="数値が正しくありません。" sqref="G6:J6 G8:J8" xr:uid="{5153B9CE-1BB8-46F4-B659-2BEB027F3D91}">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_x000a_" sqref="B7:J7 B9:J9" xr:uid="{C5D6012D-6B38-46D1-AC5C-53EDC9F02139}">
      <formula1>256</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報告書</vt:lpstr>
      <vt:lpstr>理念・方針等</vt:lpstr>
      <vt:lpstr>利Ｂ</vt:lpstr>
      <vt:lpstr>利（生活）</vt:lpstr>
      <vt:lpstr>利（自立（機能））</vt:lpstr>
      <vt:lpstr>利（自立（生活））</vt:lpstr>
      <vt:lpstr>利（自立（宿泊））</vt:lpstr>
      <vt:lpstr>利（就労移行）</vt:lpstr>
      <vt:lpstr>利（就労（A型））</vt:lpstr>
      <vt:lpstr>利（就労（B型））</vt:lpstr>
      <vt:lpstr>組織マネ</vt:lpstr>
      <vt:lpstr>サービス分析（プロセス・実施共通）</vt:lpstr>
      <vt:lpstr>サ（生活）</vt:lpstr>
      <vt:lpstr>サ（自立（機能））</vt:lpstr>
      <vt:lpstr>サ（自立（生活））</vt:lpstr>
      <vt:lpstr>サ（自立（宿泊））</vt:lpstr>
      <vt:lpstr>サ（就労移行）</vt:lpstr>
      <vt:lpstr>サ（就労（A型））</vt:lpstr>
      <vt:lpstr>サ（就労（B型））</vt:lpstr>
      <vt:lpstr>力を入れている</vt:lpstr>
      <vt:lpstr>全体講評</vt:lpstr>
      <vt:lpstr>'サ（自立（機能））'!Print_Area</vt:lpstr>
      <vt:lpstr>'サ（自立（宿泊））'!Print_Area</vt:lpstr>
      <vt:lpstr>'サ（自立（生活））'!Print_Area</vt:lpstr>
      <vt:lpstr>'サ（就労（A型））'!Print_Area</vt:lpstr>
      <vt:lpstr>'サ（就労（B型））'!Print_Area</vt:lpstr>
      <vt:lpstr>'サ（就労移行）'!Print_Area</vt:lpstr>
      <vt:lpstr>'サ（生活）'!Print_Area</vt:lpstr>
      <vt:lpstr>'サービス分析（プロセス・実施共通）'!Print_Area</vt:lpstr>
      <vt:lpstr>全体講評!Print_Area</vt:lpstr>
      <vt:lpstr>組織マネ!Print_Area</vt:lpstr>
      <vt:lpstr>報告書!Print_Area</vt:lpstr>
      <vt:lpstr>'利（自立（機能））'!Print_Area</vt:lpstr>
      <vt:lpstr>'利（自立（宿泊））'!Print_Area</vt:lpstr>
      <vt:lpstr>'利（自立（生活））'!Print_Area</vt:lpstr>
      <vt:lpstr>'利（就労（A型））'!Print_Area</vt:lpstr>
      <vt:lpstr>'利（就労（B型））'!Print_Area</vt:lpstr>
      <vt:lpstr>'利（就労移行）'!Print_Area</vt:lpstr>
      <vt:lpstr>'利（生活）'!Print_Area</vt:lpstr>
      <vt:lpstr>利Ｂ!Print_Area</vt:lpstr>
      <vt:lpstr>理念・方針等!Print_Area</vt:lpstr>
      <vt:lpstr>力を入れている!Print_Area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A-BY.松本雅貴</cp:lastModifiedBy>
  <cp:lastPrinted>2019-03-26T12:49:21Z</cp:lastPrinted>
  <dcterms:created xsi:type="dcterms:W3CDTF">2002-06-03T00:57:06Z</dcterms:created>
  <dcterms:modified xsi:type="dcterms:W3CDTF">2022-03-23T13:32:21Z</dcterms:modified>
</cp:coreProperties>
</file>