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drawings/drawing4.xml" ContentType="application/vnd.openxmlformats-officedocument.drawing+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drawings/drawing5.xml" ContentType="application/vnd.openxmlformats-officedocument.drawing+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on\A-BY.Inc. Dropbox\1.職人部\PJ0808006 とうきょう福祉ナビゲーション\20次改修\2122045 福ナビ20次改修評価下期\9.納品物\1.帳票関連\Excel\1.評価結果報告書\サービス項目中心版\"/>
    </mc:Choice>
  </mc:AlternateContent>
  <xr:revisionPtr revIDLastSave="0" documentId="13_ncr:1_{E180AE8B-841A-41D0-8431-1A062B3C4C57}" xr6:coauthVersionLast="47" xr6:coauthVersionMax="47" xr10:uidLastSave="{00000000-0000-0000-0000-000000000000}"/>
  <workbookProtection workbookAlgorithmName="SHA-512" workbookHashValue="+iqGfOFuLqZl5qaibiQncM1WIWswlO/Azhi5XzjyvQtI6PfG3CPctvZq+XYfsMmaQHaNDQEBDPXox062wIQA4A==" workbookSaltValue="3E997eC0YMUWDOLUiUq0Ug==" workbookSpinCount="100000" lockStructure="1"/>
  <bookViews>
    <workbookView xWindow="1170" yWindow="1170" windowWidth="18720" windowHeight="13035" tabRatio="937" xr2:uid="{00000000-000D-0000-FFFF-FFFF00000000}"/>
  </bookViews>
  <sheets>
    <sheet name="評価結果報告書" sheetId="72" r:id="rId1"/>
    <sheet name="理念・方針等" sheetId="77" r:id="rId2"/>
    <sheet name="利用者調査Ｄ" sheetId="71" r:id="rId3"/>
    <sheet name="サービス分析" sheetId="53" r:id="rId4"/>
    <sheet name="利用者保護" sheetId="74" r:id="rId5"/>
    <sheet name="事業者が特に力を入れている取り組み" sheetId="76" r:id="rId6"/>
    <sheet name="全体の評価講評" sheetId="66" r:id="rId7"/>
  </sheets>
  <definedNames>
    <definedName name="check1">AND(#REF!="",#REF!="",#REF!="",#REF!="",#REF!="",#REF!="")</definedName>
    <definedName name="check2" localSheetId="4">IF(OR(AND(#REF!="",#REF!=""),AND(NOT(#REF!=""),NOT(#REF!=""))),check3,IF(AND(#REF!="",NOT(#REF!="")),"講評タイトル②を入力してください",IF(AND(NOT(#REF!=""),#REF!=""),"講評内容②を入力してください",check3)))</definedName>
    <definedName name="check2">IF(OR(AND(#REF!="",#REF!=""),AND(NOT(#REF!=""),NOT(#REF!=""))),check3,IF(AND(#REF!="",NOT(#REF!="")),"講評タイトル②を入力してください",IF(AND(NOT(#REF!=""),#REF!=""),"講評内容②を入力してください",check3)))</definedName>
    <definedName name="check3">IF(OR(AND(#REF!="",#REF!=""),AND(NOT(#REF!=""),NOT(#REF!=""))),"",IF(AND(#REF!="",NOT(#REF!="")),"講評タイトル③を入力してください",IF(AND(NOT(#REF!=""),#REF!=""),"講評内容③を入力してください","")))</definedName>
    <definedName name="chkBox_Kaigo">"chkBox_AnsSel"</definedName>
    <definedName name="HGcase1_3">IF(AND(LEN(利用者保護!$B$25)=0,LEN(利用者保護!$B$26)=0,LEN(利用者保護!$B$27)=0,LEN(利用者保護!$B$28)=0,LEN(利用者保護!$B$29)=0,LEN(利用者保護!$B$30)=0),"入力してください","")</definedName>
    <definedName name="HGcase2_3">IF(AND(LEN(利用者保護!$B$25)=0,LEN(利用者保護!$B$26)=0),"講評①は必須、②③は任意","")</definedName>
    <definedName name="HGcase3_3">IF(AND(LEN(利用者保護!$B$25)=0,LEN(利用者保護!$B$26)&lt;&gt;0),"講評タイトル①を入力してください",IF(AND(LEN(利用者保護!$B$25)&lt;&gt;0,LEN(利用者保護!$B$26)=0),"講評本文①を入力してください",""))</definedName>
    <definedName name="HGcase4_3">IF(AND(LEN(利用者保護!$B$25)&lt;&gt;0,LEN(利用者保護!$B$26)&lt;&gt;0,LEN(利用者保護!$B$27)&lt;&gt;0,LEN(利用者保護!$B$28)=0),"講評本文②を入力してください","")</definedName>
    <definedName name="HGcase5_3">IF(AND(LEN(利用者保護!$B$25)&lt;&gt;0,LEN(利用者保護!$B$26)&lt;&gt;0,LEN(利用者保護!$B$27)=0,LEN(利用者保護!$B$28)&lt;&gt;0),"講評タイトル②を入力してください","")</definedName>
    <definedName name="HGcase6_3">IF(AND(LEN(利用者保護!$B$25)&lt;&gt;0,LEN(利用者保護!$B$26)&lt;&gt;0,LEN(利用者保護!$B$27)&lt;&gt;0,LEN(利用者保護!$B$28)&lt;&gt;0,LEN(利用者保護!$B$29)=0,LEN(利用者保護!$B$30)&lt;&gt;0),"講評タイトル③を入力してください","")</definedName>
    <definedName name="HGcase7_3">IF(AND(LEN(利用者保護!$B$25)&lt;&gt;0,LEN(利用者保護!$B$26)&lt;&gt;0,LEN(利用者保護!$B$27)&lt;&gt;0,LEN(利用者保護!$B$28)&lt;&gt;0,LEN(利用者保護!$B$29)&lt;&gt;0,LEN(利用者保護!$B$30)=0),"講評本文③を入力してください","")</definedName>
    <definedName name="HGcase8_3">IF(AND(LEN(利用者保護!$B$25)&lt;&gt;0,LEN(利用者保護!$B$26)&lt;&gt;0,LEN(利用者保護!$B$29)=0,LEN(利用者保護!$B$30)&lt;&gt;0),"講評タイトル③を入力してください","")</definedName>
    <definedName name="HGcase9_3">IF(AND(LEN(利用者保護!$B$25)&lt;&gt;0,LEN(利用者保護!$B$26)&lt;&gt;0,LEN(利用者保護!$B$29)&lt;&gt;0,LEN(利用者保護!$B$30)=0),"講評本文③を入力してください","")</definedName>
    <definedName name="HGcheckA_3">IF(LEN(HGcase1_3)&lt;&gt;0,HGcase1_3,IF(LEN(HGcase2_3)&lt;&gt;0,HGcase2_3,IF(LEN(HGcase3_3)&lt;&gt;0,HGcase3_3,IF(LEN(HGcase4_3)&lt;&gt;0,HGcase4_3,IF(LEN(HGcase5_3)&lt;&gt;0,HGcase5_3,"")))))</definedName>
    <definedName name="HGcheckB_3">IF(LEN(HGcase6_3)&lt;&gt;0,HGcase6_3,IF(LEN(HGcase7_3)&lt;&gt;0,HGcase7_3,IF(LEN(HGcase8_3)&lt;&gt;0,HGcase8_3,IF(LEN(HGcase9_3)&lt;&gt;0,HGcase9_3,""))))</definedName>
    <definedName name="_xlnm.Print_Area" localSheetId="3">サービス分析!$A$1:$F$200</definedName>
    <definedName name="_xlnm.Print_Area" localSheetId="5">事業者が特に力を入れている取り組み!$A$1:$AG$23</definedName>
    <definedName name="_xlnm.Print_Area" localSheetId="6">全体の評価講評!$A$1:$D$16</definedName>
    <definedName name="_xlnm.Print_Area" localSheetId="0">評価結果報告書!$A$2:$O$43</definedName>
    <definedName name="_xlnm.Print_Area" localSheetId="2">利用者調査Ｄ!$A$1:$J$57</definedName>
    <definedName name="_xlnm.Print_Area" localSheetId="4">利用者保護!$A$1:$F$30</definedName>
    <definedName name="_xlnm.Print_Area" localSheetId="1">理念・方針等!$A$1:$D$10</definedName>
    <definedName name="SBcase1_1">IF(AND(LEN(サービス分析!$B$15)=0,LEN(サービス分析!$B$16)=0,LEN(サービス分析!$B$17)=0,LEN(サービス分析!$B$18)=0,LEN(サービス分析!$B$19)=0,LEN(サービス分析!$B$20)=0),"サブカテゴリー1の講評を入力してください","")</definedName>
    <definedName name="SBcase1_2">IF(AND(LEN(サービス分析!$B$37)=0,LEN(サービス分析!$B$38)=0,LEN(サービス分析!$B$39)=0,LEN(サービス分析!$B$40)=0,LEN(サービス分析!$B$41)=0,LEN(サービス分析!$B$42)=0),"サブカテゴリー2の講評を入力してください","")</definedName>
    <definedName name="SBcase1_3">IF(AND(LEN(サービス分析!$B$69)=0,LEN(サービス分析!$B$70)=0,LEN(サービス分析!$B$71)=0,LEN(サービス分析!$B$72)=0,LEN(サービス分析!$B$73)=0,LEN(サービス分析!$B$74)=0),"サブカテゴリー3の講評を入力してください","")</definedName>
    <definedName name="SBcase1_5">IF(AND(LEN(サービス分析!$B$89)=0,LEN(サービス分析!$B$90)=0,LEN(サービス分析!$B$91)=0,LEN(サービス分析!$B$92)=0,LEN(サービス分析!$B$93)=0,LEN(サービス分析!$B$94)=0),"サブカテゴリー5の講評を入力してください","")</definedName>
    <definedName name="SBcase1_6">IF(AND(LEN(サービス分析!$B$110)=0,LEN(サービス分析!$B$111)=0,LEN(サービス分析!$B$112)=0,LEN(サービス分析!$B$113)=0,LEN(サービス分析!$B$114)=0,LEN(サービス分析!$B$115)=0),"サブカテゴリー6の講評を入力してください","")</definedName>
    <definedName name="SBcase2_1">IF(AND(LEN(サービス分析!$B$15)=0,LEN(サービス分析!$B$16)=0),"講評①は必須、②③は任意","")</definedName>
    <definedName name="SBcase2_2">IF(AND(LEN(サービス分析!$B$37)=0,LEN(サービス分析!$B$38)=0),"講評①は必須、②③は任意","")</definedName>
    <definedName name="SBcase2_3">IF(AND(LEN(サービス分析!$B$69)=0,LEN(サービス分析!$B$70)=0),"講評①は必須、②③は任意","")</definedName>
    <definedName name="SBcase2_5">IF(AND(LEN(サービス分析!$B$89)=0,LEN(サービス分析!$B$90)=0),"講評①は必須、②③は任意","")</definedName>
    <definedName name="SBcase2_6">IF(AND(LEN(サービス分析!$B$110)=0,LEN(サービス分析!$B$111)=0),"講評①は必須、②③は任意","")</definedName>
    <definedName name="SBcase3_1">IF(AND(LEN(サービス分析!$B$15)=0,LEN(サービス分析!$B$16)&lt;&gt;0),"講評タイトル①を入力してください",IF(AND(LEN(サービス分析!$B$15)&lt;&gt;0,LEN(サービス分析!$B$16)=0),"講評本文①を入力してください",""))</definedName>
    <definedName name="SBcase3_2">IF(AND(LEN(サービス分析!$B$37)=0,LEN(サービス分析!$B$38)&lt;&gt;0),"講評タイトル①を入力してください",IF(AND(LEN(サービス分析!$B$37)&lt;&gt;0,LEN(サービス分析!$B$38)=0),"講評本文①を入力してください",""))</definedName>
    <definedName name="SBcase3_3">IF(AND(LEN(サービス分析!$B$69)=0,LEN(サービス分析!$B$70)&lt;&gt;0),"講評タイトル①を入力してください",IF(AND(LEN(サービス分析!$B$69)&lt;&gt;0,LEN(サービス分析!$B$70)=0),"講評本文①を入力してください",""))</definedName>
    <definedName name="SBcase3_5">IF(AND(LEN(サービス分析!$B$89)=0,LEN(サービス分析!$B$90)&lt;&gt;0),"講評タイトル①を入力してください",IF(AND(LEN(サービス分析!$B$89)&lt;&gt;0,LEN(サービス分析!$B$90)=0),"講評本文①を入力してください",""))</definedName>
    <definedName name="SBcase3_6">IF(AND(LEN(サービス分析!$B$110)=0,LEN(サービス分析!$B$111)&lt;&gt;0),"講評タイトル①を入力してください",IF(AND(LEN(サービス分析!$B$110)&lt;&gt;0,LEN(サービス分析!$B$111)=0),"講評本文①を入力してください",""))</definedName>
    <definedName name="SBcase4_1">IF(AND(LEN(サービス分析!$B$15)&lt;&gt;0,LEN(サービス分析!$B$16)&lt;&gt;0,LEN(サービス分析!$B$17)&lt;&gt;0,LEN(サービス分析!$B$18)=0),"講評本文②を入力してください","")</definedName>
    <definedName name="SBcase4_2">IF(AND(LEN(サービス分析!$B$37)&lt;&gt;0,LEN(サービス分析!$B$38)&lt;&gt;0,LEN(サービス分析!$B$39)&lt;&gt;0,LEN(サービス分析!$B$40)=0),"講評本文②を入力してください","")</definedName>
    <definedName name="SBcase4_3">IF(AND(LEN(サービス分析!$B$69)&lt;&gt;0,LEN(サービス分析!$B$70)&lt;&gt;0,LEN(サービス分析!$B$71)&lt;&gt;0,LEN(サービス分析!$B$72)=0),"講評本文②を入力してください","")</definedName>
    <definedName name="SBcase4_5">IF(AND(LEN(サービス分析!$B$89)&lt;&gt;0,LEN(サービス分析!$B$90)&lt;&gt;0,LEN(サービス分析!$B$91)&lt;&gt;0,LEN(サービス分析!$B$92)=0),"講評本文②を入力してください","")</definedName>
    <definedName name="SBcase4_6">IF(AND(LEN(サービス分析!$B$110)&lt;&gt;0,LEN(サービス分析!$B$111)&lt;&gt;0,LEN(サービス分析!$B$112)&lt;&gt;0,LEN(サービス分析!$B$113)=0),"講評本文②を入力してください","")</definedName>
    <definedName name="SBcase5_1">IF(AND(LEN(サービス分析!$B$15)&lt;&gt;0,LEN(サービス分析!$B$16)&lt;&gt;0,LEN(サービス分析!$B$17)=0,LEN(サービス分析!$B$18)&lt;&gt;0),"講評タイトル②を入力してください","")</definedName>
    <definedName name="SBcase5_2">IF(AND(LEN(サービス分析!$B$37)&lt;&gt;0,LEN(サービス分析!$B$38)&lt;&gt;0,LEN(サービス分析!$B$39)=0,LEN(サービス分析!$B$40)&lt;&gt;0),"講評タイトル②を入力してください","")</definedName>
    <definedName name="SBcase5_3">IF(AND(LEN(サービス分析!$B$69)&lt;&gt;0,LEN(サービス分析!$B$70)&lt;&gt;0,LEN(サービス分析!$B$71)=0,LEN(サービス分析!$B$72)&lt;&gt;0),"講評タイトル②を入力してください","")</definedName>
    <definedName name="SBcase5_5">IF(AND(LEN(サービス分析!$B$89)&lt;&gt;0,LEN(サービス分析!$B$90)&lt;&gt;0,LEN(サービス分析!$B$91)=0,LEN(サービス分析!$B$92)&lt;&gt;0),"講評タイトル②を入力してください","")</definedName>
    <definedName name="SBcase5_6">IF(AND(LEN(サービス分析!$B$110)&lt;&gt;0,LEN(サービス分析!$B$111)&lt;&gt;0,LEN(サービス分析!$B$112)=0,LEN(サービス分析!$B$113)&lt;&gt;0),"講評タイトル②を入力してください","")</definedName>
    <definedName name="SBcase6_1">IF(AND(LEN(サービス分析!$B$15)&lt;&gt;0,LEN(サービス分析!$B$16)&lt;&gt;0,LEN(サービス分析!$B$17)&lt;&gt;0,LEN(サービス分析!$B$18)&lt;&gt;0,LEN(サービス分析!$B$19)=0,LEN(サービス分析!$B$20)&lt;&gt;0),"講評タイトル③を入力してください","")</definedName>
    <definedName name="SBcase6_2">IF(AND(LEN(サービス分析!$B$37)&lt;&gt;0,LEN(サービス分析!$B$38)&lt;&gt;0,LEN(サービス分析!$B$39)&lt;&gt;0,LEN(サービス分析!$B$40)&lt;&gt;0,LEN(サービス分析!$B$41)=0,LEN(サービス分析!$B$42)&lt;&gt;0),"講評タイトル③を入力してください","")</definedName>
    <definedName name="SBcase6_3">IF(AND(LEN(サービス分析!$B$69)&lt;&gt;0,LEN(サービス分析!$B$70)&lt;&gt;0,LEN(サービス分析!$B$71)&lt;&gt;0,LEN(サービス分析!$B$72)&lt;&gt;0,LEN(サービス分析!$B$73)=0,LEN(サービス分析!$B$74)&lt;&gt;0),"講評タイトル③を入力してください","")</definedName>
    <definedName name="SBcase6_5">IF(AND(LEN(サービス分析!$B$89)&lt;&gt;0,LEN(サービス分析!$B$90)&lt;&gt;0,LEN(サービス分析!$B$91)&lt;&gt;0,LEN(サービス分析!$B$92)&lt;&gt;0,LEN(サービス分析!$B$93)=0,LEN(サービス分析!$B$94)&lt;&gt;0),"講評タイトル③を入力してください","")</definedName>
    <definedName name="SBcase6_6">IF(AND(LEN(サービス分析!$B$110)&lt;&gt;0,LEN(サービス分析!$B$111)&lt;&gt;0,LEN(サービス分析!$B$112)&lt;&gt;0,LEN(サービス分析!$B$113)&lt;&gt;0,LEN(サービス分析!$B$114)=0,LEN(サービス分析!$B$115)&lt;&gt;0),"講評タイトル③を入力してください","")</definedName>
    <definedName name="SBcase7_1">IF(AND(LEN(サービス分析!$B$15)&lt;&gt;0,LEN(サービス分析!$B$16)&lt;&gt;0,LEN(サービス分析!$B$17)&lt;&gt;0,LEN(サービス分析!$B$18)&lt;&gt;0,LEN(サービス分析!$B$19)&lt;&gt;0,LEN(サービス分析!$B$20)=0),"講評本文③を入力してください","")</definedName>
    <definedName name="SBcase7_2">IF(AND(LEN(サービス分析!$B$37)&lt;&gt;0,LEN(サービス分析!$B$38)&lt;&gt;0,LEN(サービス分析!$B$39)&lt;&gt;0,LEN(サービス分析!$B$40)&lt;&gt;0,LEN(サービス分析!$B$41)&lt;&gt;0,LEN(サービス分析!$B$42)=0),"講評本文③を入力してください","")</definedName>
    <definedName name="SBcase7_3">IF(AND(LEN(サービス分析!$B$69)&lt;&gt;0,LEN(サービス分析!$B$70)&lt;&gt;0,LEN(サービス分析!$B$71)&lt;&gt;0,LEN(サービス分析!$B$72)&lt;&gt;0,LEN(サービス分析!$B$73)&lt;&gt;0,LEN(サービス分析!$B$74)=0),"講評本文③を入力してください","")</definedName>
    <definedName name="SBcase7_5">IF(AND(LEN(サービス分析!$B$89)&lt;&gt;0,LEN(サービス分析!$B$90)&lt;&gt;0,LEN(サービス分析!$B$91)&lt;&gt;0,LEN(サービス分析!$B$92)&lt;&gt;0,LEN(サービス分析!$B$93)&lt;&gt;0,LEN(サービス分析!$B$94)=0),"講評本文③を入力してください","")</definedName>
    <definedName name="SBcase7_6">IF(AND(LEN(サービス分析!$B$110)&lt;&gt;0,LEN(サービス分析!$B$111)&lt;&gt;0,LEN(サービス分析!$B$112)&lt;&gt;0,LEN(サービス分析!$B$113)&lt;&gt;0,LEN(サービス分析!$B$114)&lt;&gt;0,LEN(サービス分析!$B$115)=0),"講評本文③を入力してください","")</definedName>
    <definedName name="SBcase8_1">IF(AND(LEN(サービス分析!$B$15)&lt;&gt;0,LEN(サービス分析!$B$16)&lt;&gt;0,LEN(サービス分析!$B$19)=0,LEN(サービス分析!$B$20)&lt;&gt;0),"講評タイトル③を入力してください","")</definedName>
    <definedName name="SBcase8_2">IF(AND(LEN(サービス分析!$B$37)&lt;&gt;0,LEN(サービス分析!$B$38)&lt;&gt;0,LEN(サービス分析!$B$41)=0,LEN(サービス分析!$B$42)&lt;&gt;0),"講評タイトル③を入力してください","")</definedName>
    <definedName name="SBcase8_3">IF(AND(LEN(サービス分析!$B$69)&lt;&gt;0,LEN(サービス分析!$B$70)&lt;&gt;0,LEN(サービス分析!$B$73)=0,LEN(サービス分析!$B$74)&lt;&gt;0),"講評タイトル③を入力してください","")</definedName>
    <definedName name="SBcase8_5">IF(AND(LEN(サービス分析!$B$89)&lt;&gt;0,LEN(サービス分析!$B$90)&lt;&gt;0,LEN(サービス分析!$B$93)=0,LEN(サービス分析!$B$94)&lt;&gt;0),"講評タイトル③を入力してください","")</definedName>
    <definedName name="SBcase8_6">IF(AND(LEN(サービス分析!$B$110)&lt;&gt;0,LEN(サービス分析!$B$111)&lt;&gt;0,LEN(サービス分析!$B$114)=0,LEN(サービス分析!$B$115)&lt;&gt;0),"講評タイトル③を入力してください","")</definedName>
    <definedName name="SBcase9_1">IF(AND(LEN(サービス分析!$B$15)&lt;&gt;0,LEN(サービス分析!$B$16)&lt;&gt;0,LEN(サービス分析!$B$19)&lt;&gt;0,LEN(サービス分析!$B$20)=0),"講評本文③を入力してください","")</definedName>
    <definedName name="SBcase9_2">IF(AND(LEN(サービス分析!$B$37)&lt;&gt;0,LEN(サービス分析!$B$38)&lt;&gt;0,LEN(サービス分析!$B$41)&lt;&gt;0,LEN(サービス分析!$B$42)=0),"講評本文③を入力してください","")</definedName>
    <definedName name="SBcase9_3">IF(AND(LEN(サービス分析!$B$69)&lt;&gt;0,LEN(サービス分析!$B$70)&lt;&gt;0,LEN(サービス分析!$B$73)&lt;&gt;0,LEN(サービス分析!$B$74)=0),"講評本文③を入力してください","")</definedName>
    <definedName name="SBcase9_5">IF(AND(LEN(サービス分析!$B$89)&lt;&gt;0,LEN(サービス分析!$B$90)&lt;&gt;0,LEN(サービス分析!$B$93)&lt;&gt;0,LEN(サービス分析!$B$94)=0),"講評本文③を入力してください","")</definedName>
    <definedName name="SBcase9_6">IF(AND(LEN(サービス分析!$B$110)&lt;&gt;0,LEN(サービス分析!$B$111)&lt;&gt;0,LEN(サービス分析!$B$114)&lt;&gt;0,LEN(サービス分析!$B$115)=0),"講評本文③を入力してください","")</definedName>
    <definedName name="SBcaseB1_1">IF(AND(LEN(サービス分析!$B$128)=0,LEN(サービス分析!$B$129)=0,LEN(サービス分析!$B$130)=0,LEN(サービス分析!$B$131)=0,LEN(サービス分析!$B$132)=0,LEN(サービス分析!$B$133)=0),"評価項目1の講評を入力してください","")</definedName>
    <definedName name="SBcaseB1_2">IF(AND(LEN(サービス分析!$B$142)=0,LEN(サービス分析!$B$143)=0,LEN(サービス分析!$B$144)=0,LEN(サービス分析!$B$145)=0,LEN(サービス分析!$B$146)=0,LEN(サービス分析!$B$147)=0),"評価項目2の講評を入力してください","")</definedName>
    <definedName name="SBcaseB1_3">IF(AND(LEN(サービス分析!$B$156)=0,LEN(サービス分析!$B$157)=0,LEN(サービス分析!$B$158)=0,LEN(サービス分析!$B$159)=0,LEN(サービス分析!$B$160)=0,LEN(サービス分析!$B$161)=0),"評価項目3の講評を入力してください","")</definedName>
    <definedName name="SBcaseB1_4">IF(AND(LEN(サービス分析!$B$170)=0,LEN(サービス分析!$B$171)=0,LEN(サービス分析!$B$172)=0,LEN(サービス分析!$B$173)=0,LEN(サービス分析!$B$174)=0,LEN(サービス分析!$B$175)=0),"評価項目4の講評を入力してください","")</definedName>
    <definedName name="SBcaseB1_5">IF(AND(LEN(サービス分析!$B$182)=0,LEN(サービス分析!$B$183)=0,LEN(サービス分析!$B$184)=0,LEN(サービス分析!$B$185)=0,LEN(サービス分析!$B$186)=0,LEN(サービス分析!$B$187)=0),"評価項目5の講評を入力してください","")</definedName>
    <definedName name="SBcaseB1_6">IF(AND(LEN(サービス分析!$B$195)=0,LEN(サービス分析!$B$196)=0,LEN(サービス分析!$B$197)=0,LEN(サービス分析!$B$198)=0,LEN(サービス分析!$B$199)=0,LEN(サービス分析!$B$200)=0),"評価項目6の講評を入力してください","")</definedName>
    <definedName name="SBcaseB2_1">IF(AND(LEN(サービス分析!$B$128)=0,LEN(サービス分析!$B$129)=0),"講評①は必須、②③は任意","")</definedName>
    <definedName name="SBcaseB2_2">IF(AND(LEN(サービス分析!$B$142)=0,LEN(サービス分析!$B$143)=0),"講評①は必須、②③は任意","")</definedName>
    <definedName name="SBcaseB2_3">IF(AND(LEN(サービス分析!$B$156)=0,LEN(サービス分析!$B$157)=0),"講評①は必須、②③は任意","")</definedName>
    <definedName name="SBcaseB2_4">IF(AND(LEN(サービス分析!$B$170)=0,LEN(サービス分析!$B$171)=0),"講評①は必須、②③は任意","")</definedName>
    <definedName name="SBcaseB2_5">IF(AND(LEN(サービス分析!$B$182)=0,LEN(サービス分析!$B$183)=0),"講評①は必須、②③は任意","")</definedName>
    <definedName name="SBcaseB2_6">IF(AND(LEN(サービス分析!$B$195)=0,LEN(サービス分析!$B$196)=0),"講評①は必須、②③は任意","")</definedName>
    <definedName name="SBcaseB3_1">IF(AND(LEN(サービス分析!$B$128)=0,LEN(サービス分析!$B$129)&lt;&gt;0),"講評タイトル①を入力してください",IF(AND(LEN(サービス分析!$B$128)&lt;&gt;0,LEN(サービス分析!$B$129)=0),"講評本文①を入力してください",""))</definedName>
    <definedName name="SBcaseB3_2">IF(AND(LEN(サービス分析!$B$142)=0,LEN(サービス分析!$B$143)&lt;&gt;0),"講評タイトル①を入力してください",IF(AND(LEN(サービス分析!$B$142)&lt;&gt;0,LEN(サービス分析!$B$143)=0),"講評本文①を入力してください",""))</definedName>
    <definedName name="SBcaseB3_3">IF(AND(LEN(サービス分析!$B$156)=0,LEN(サービス分析!$B$157)&lt;&gt;0),"講評タイトル①を入力してください",IF(AND(LEN(サービス分析!$B$156)&lt;&gt;0,LEN(サービス分析!$B$157)=0),"講評本文①を入力してください",""))</definedName>
    <definedName name="SBcaseB3_4">IF(AND(LEN(サービス分析!$B$170)=0,LEN(サービス分析!$B$171)&lt;&gt;0),"講評タイトル①を入力してください",IF(AND(LEN(サービス分析!$B$170)&lt;&gt;0,LEN(サービス分析!$B$171)=0),"講評本文①を入力してください",""))</definedName>
    <definedName name="SBcaseB3_5">IF(AND(LEN(サービス分析!$B$182)=0,LEN(サービス分析!$B$183)&lt;&gt;0),"講評タイトル①を入力してください",IF(AND(LEN(サービス分析!$B$182)&lt;&gt;0,LEN(サービス分析!$B$183)=0),"講評本文①を入力してください",""))</definedName>
    <definedName name="SBcaseB3_6">IF(AND(LEN(サービス分析!$B$195)=0,LEN(サービス分析!$B$196)&lt;&gt;0),"講評タイトル①を入力してください",IF(AND(LEN(サービス分析!$B$195)&lt;&gt;0,LEN(サービス分析!$B$196)=0),"講評本文①を入力してください",""))</definedName>
    <definedName name="SBcaseB4_1">IF(AND(LEN(サービス分析!$B$128)&lt;&gt;0,LEN(サービス分析!$B$129)&lt;&gt;0,LEN(サービス分析!$B$130)&lt;&gt;0,LEN(サービス分析!$B$131)=0),"講評本文②を入力してください","")</definedName>
    <definedName name="SBcaseB4_2">IF(AND(LEN(サービス分析!$B$142)&lt;&gt;0,LEN(サービス分析!$B$143)&lt;&gt;0,LEN(サービス分析!$B$144)&lt;&gt;0,LEN(サービス分析!$B$145)=0),"講評本文②を入力してください","")</definedName>
    <definedName name="SBcaseB4_3">IF(AND(LEN(サービス分析!$B$156)&lt;&gt;0,LEN(サービス分析!$B$157)&lt;&gt;0,LEN(サービス分析!$B$158)&lt;&gt;0,LEN(サービス分析!$B$159)=0),"講評本文②を入力してください","")</definedName>
    <definedName name="SBcaseB4_4">IF(AND(LEN(サービス分析!$B$170)&lt;&gt;0,LEN(サービス分析!$B$171)&lt;&gt;0,LEN(サービス分析!$B$172)&lt;&gt;0,LEN(サービス分析!$B$173)=0),"講評本文②を入力してください","")</definedName>
    <definedName name="SBcaseB4_5">IF(AND(LEN(サービス分析!$B$182)&lt;&gt;0,LEN(サービス分析!$B$183)&lt;&gt;0,LEN(サービス分析!$B$184)&lt;&gt;0,LEN(サービス分析!$B$185)=0),"講評本文②を入力してください","")</definedName>
    <definedName name="SBcaseB4_6">IF(AND(LEN(サービス分析!$B$195)&lt;&gt;0,LEN(サービス分析!$B$196)&lt;&gt;0,LEN(サービス分析!$B$197)&lt;&gt;0,LEN(サービス分析!$B$198)=0),"講評本文②を入力してください","")</definedName>
    <definedName name="SBcaseB5_1">IF(AND(LEN(サービス分析!$B$128)&lt;&gt;0,LEN(サービス分析!$B$129)&lt;&gt;0,LEN(サービス分析!$B$130)=0,LEN(サービス分析!$B$131)&lt;&gt;0),"講評タイトル②を入力してください","")</definedName>
    <definedName name="SBcaseB5_2">IF(AND(LEN(サービス分析!$B$142)&lt;&gt;0,LEN(サービス分析!$B$143)&lt;&gt;0,LEN(サービス分析!$B$144)=0,LEN(サービス分析!$B$145)&lt;&gt;0),"講評タイトル②を入力してください","")</definedName>
    <definedName name="SBcaseB5_3">IF(AND(LEN(サービス分析!$B$156)&lt;&gt;0,LEN(サービス分析!$B$157)&lt;&gt;0,LEN(サービス分析!$B$158)=0,LEN(サービス分析!$B$159)&lt;&gt;0),"講評タイトル②を入力してください","")</definedName>
    <definedName name="SBcaseB5_4">IF(AND(LEN(サービス分析!$B$170)&lt;&gt;0,LEN(サービス分析!$B$171)&lt;&gt;0,LEN(サービス分析!$B$172)=0,LEN(サービス分析!$B$173)&lt;&gt;0),"講評タイトル②を入力してください","")</definedName>
    <definedName name="SBcaseB5_5">IF(AND(LEN(サービス分析!$B$182)&lt;&gt;0,LEN(サービス分析!$B$183)&lt;&gt;0,LEN(サービス分析!$B$184)=0,LEN(サービス分析!$B$185)&lt;&gt;0),"講評タイトル②を入力してください","")</definedName>
    <definedName name="SBcaseB5_6">IF(AND(LEN(サービス分析!$B$195)&lt;&gt;0,LEN(サービス分析!$B$196)&lt;&gt;0,LEN(サービス分析!$B$197)=0,LEN(サービス分析!$B$198)&lt;&gt;0),"講評タイトル②を入力してください","")</definedName>
    <definedName name="SBcaseB6_1">IF(AND(LEN(サービス分析!$B$128)&lt;&gt;0,LEN(サービス分析!$B$129)&lt;&gt;0,LEN(サービス分析!$B$130)&lt;&gt;0,LEN(サービス分析!$B$131)&lt;&gt;0,LEN(サービス分析!$B$132)=0,LEN(サービス分析!$B$133)&lt;&gt;0),"講評タイトル③を入力してください","")</definedName>
    <definedName name="SBcaseB6_2">IF(AND(LEN(サービス分析!$B$142)&lt;&gt;0,LEN(サービス分析!$B$143)&lt;&gt;0,LEN(サービス分析!$B$144)&lt;&gt;0,LEN(サービス分析!$B$145)&lt;&gt;0,LEN(サービス分析!$B$146)=0,LEN(サービス分析!$B$147)&lt;&gt;0),"講評タイトル③を入力してください","")</definedName>
    <definedName name="SBcaseB6_3">IF(AND(LEN(サービス分析!$B$156)&lt;&gt;0,LEN(サービス分析!$B$157)&lt;&gt;0,LEN(サービス分析!$B$158)&lt;&gt;0,LEN(サービス分析!$B$159)&lt;&gt;0,LEN(サービス分析!$B$160)=0,LEN(サービス分析!$B$161)&lt;&gt;0),"講評タイトル③を入力してください","")</definedName>
    <definedName name="SBcaseB6_4">IF(AND(LEN(サービス分析!$B$170)&lt;&gt;0,LEN(サービス分析!$B$171)&lt;&gt;0,LEN(サービス分析!$B$172)&lt;&gt;0,LEN(サービス分析!$B$173)&lt;&gt;0,LEN(サービス分析!$B$174)=0,LEN(サービス分析!$B$175)&lt;&gt;0),"講評タイトル③を入力してください","")</definedName>
    <definedName name="SBcaseB6_5">IF(AND(LEN(サービス分析!$B$182)&lt;&gt;0,LEN(サービス分析!$B$183)&lt;&gt;0,LEN(サービス分析!$B$184)&lt;&gt;0,LEN(サービス分析!$B$185)&lt;&gt;0,LEN(サービス分析!$B$186)=0,LEN(サービス分析!$B$187)&lt;&gt;0),"講評タイトル③を入力してください","")</definedName>
    <definedName name="SBcaseB6_6">IF(AND(LEN(サービス分析!$B$195)&lt;&gt;0,LEN(サービス分析!$B$196)&lt;&gt;0,LEN(サービス分析!$B$197)&lt;&gt;0,LEN(サービス分析!$B$198)&lt;&gt;0,LEN(サービス分析!$B$199)=0,LEN(サービス分析!$B$200)&lt;&gt;0),"講評タイトル③を入力してください","")</definedName>
    <definedName name="SBcaseB7_1">IF(AND(LEN(サービス分析!$B$128)&lt;&gt;0,LEN(サービス分析!$B$129)&lt;&gt;0,LEN(サービス分析!$B$130)&lt;&gt;0,LEN(サービス分析!$B$131)&lt;&gt;0,LEN(サービス分析!$B$132)&lt;&gt;0,LEN(サービス分析!$B$133)=0),"講評本文③を入力してください","")</definedName>
    <definedName name="SBcaseB7_2">IF(AND(LEN(サービス分析!$B$142)&lt;&gt;0,LEN(サービス分析!$B$143)&lt;&gt;0,LEN(サービス分析!$B$144)&lt;&gt;0,LEN(サービス分析!$B$145)&lt;&gt;0,LEN(サービス分析!$B$146)&lt;&gt;0,LEN(サービス分析!$B$147)=0),"講評本文③を入力してください","")</definedName>
    <definedName name="SBcaseB7_3">IF(AND(LEN(サービス分析!$B$156)&lt;&gt;0,LEN(サービス分析!$B$157)&lt;&gt;0,LEN(サービス分析!$B$158)&lt;&gt;0,LEN(サービス分析!$B$159)&lt;&gt;0,LEN(サービス分析!$B$160)&lt;&gt;0,LEN(サービス分析!$B$161)=0),"講評本文③を入力してください","")</definedName>
    <definedName name="SBcaseB7_4">IF(AND(LEN(サービス分析!$B$170)&lt;&gt;0,LEN(サービス分析!$B$171)&lt;&gt;0,LEN(サービス分析!$B$172)&lt;&gt;0,LEN(サービス分析!$B$173)&lt;&gt;0,LEN(サービス分析!$B$174)&lt;&gt;0,LEN(サービス分析!$B$175)=0),"講評本文③を入力してください","")</definedName>
    <definedName name="SBcaseB7_5">IF(AND(LEN(サービス分析!$B$182)&lt;&gt;0,LEN(サービス分析!$B$183)&lt;&gt;0,LEN(サービス分析!$B$184)&lt;&gt;0,LEN(サービス分析!$B$185)&lt;&gt;0,LEN(サービス分析!$B$186)&lt;&gt;0,LEN(サービス分析!$B$187)=0),"講評本文③を入力してください","")</definedName>
    <definedName name="SBcaseB7_6">IF(AND(LEN(サービス分析!$B$195)&lt;&gt;0,LEN(サービス分析!$B$196)&lt;&gt;0,LEN(サービス分析!$B$197)&lt;&gt;0,LEN(サービス分析!$B$198)&lt;&gt;0,LEN(サービス分析!$B$199)&lt;&gt;0,LEN(サービス分析!$B$200)=0),"講評本文③を入力してください","")</definedName>
    <definedName name="SBcaseB8_1">IF(AND(LEN(サービス分析!$B$128)&lt;&gt;0,LEN(サービス分析!$B$129)&lt;&gt;0,LEN(サービス分析!$B$132)=0,LEN(サービス分析!$B$133)&lt;&gt;0),"講評タイトル③を入力してください","")</definedName>
    <definedName name="SBcaseB8_2">IF(AND(LEN(サービス分析!$B$142)&lt;&gt;0,LEN(サービス分析!$B$143)&lt;&gt;0,LEN(サービス分析!$B$146)=0,LEN(サービス分析!$B$147)&lt;&gt;0),"講評タイトル③を入力してください","")</definedName>
    <definedName name="SBcaseB8_3">IF(AND(LEN(サービス分析!$B$156)&lt;&gt;0,LEN(サービス分析!$B$157)&lt;&gt;0,LEN(サービス分析!$B$160)=0,LEN(サービス分析!$B$161)&lt;&gt;0),"講評タイトル③を入力してください","")</definedName>
    <definedName name="SBcaseB8_4">IF(AND(LEN(サービス分析!$B$170)&lt;&gt;0,LEN(サービス分析!$B$171)&lt;&gt;0,LEN(サービス分析!$B$174)=0,LEN(サービス分析!$B$175)&lt;&gt;0),"講評タイトル③を入力してください","")</definedName>
    <definedName name="SBcaseB8_5">IF(AND(LEN(サービス分析!$B$182)&lt;&gt;0,LEN(サービス分析!$B$183)&lt;&gt;0,LEN(サービス分析!$B$186)=0,LEN(サービス分析!$B$187)&lt;&gt;0),"講評タイトル③を入力してください","")</definedName>
    <definedName name="SBcaseB8_6">IF(AND(LEN(サービス分析!$B$195)&lt;&gt;0,LEN(サービス分析!$B$196)&lt;&gt;0,LEN(サービス分析!$B$199)=0,LEN(サービス分析!$B$200)&lt;&gt;0),"講評タイトル③を入力してください","")</definedName>
    <definedName name="SBcaseB9_1">IF(AND(LEN(サービス分析!$B$128)&lt;&gt;0,LEN(サービス分析!$B$129)&lt;&gt;0,LEN(サービス分析!$B$132)&lt;&gt;0,LEN(サービス分析!$B$133)=0),"講評本文③を入力してください","")</definedName>
    <definedName name="SBcaseB9_2">IF(AND(LEN(サービス分析!$B$142)&lt;&gt;0,LEN(サービス分析!$B$143)&lt;&gt;0,LEN(サービス分析!$B$146)&lt;&gt;0,LEN(サービス分析!$B$147)=0),"講評本文③を入力してください","")</definedName>
    <definedName name="SBcaseB9_3">IF(AND(LEN(サービス分析!$B$156)&lt;&gt;0,LEN(サービス分析!$B$157)&lt;&gt;0,LEN(サービス分析!$B$160)&lt;&gt;0,LEN(サービス分析!$B$161)=0),"講評本文③を入力してください","")</definedName>
    <definedName name="SBcaseB9_4">IF(AND(LEN(サービス分析!$B$170)&lt;&gt;0,LEN(サービス分析!$B$171)&lt;&gt;0,LEN(サービス分析!$B$174)&lt;&gt;0,LEN(サービス分析!$B$175)=0),"講評本文③を入力してください","")</definedName>
    <definedName name="SBcaseB9_5">IF(AND(LEN(サービス分析!$B$182)&lt;&gt;0,LEN(サービス分析!$B$183)&lt;&gt;0,LEN(サービス分析!$B$186)&lt;&gt;0,LEN(サービス分析!$B$187)=0),"講評本文③を入力してください","")</definedName>
    <definedName name="SBcaseB9_6">IF(AND(LEN(サービス分析!$B$195)&lt;&gt;0,LEN(サービス分析!$B$196)&lt;&gt;0,LEN(サービス分析!$B$199)&lt;&gt;0,LEN(サービス分析!$B$200)=0),"講評本文③を入力してください","")</definedName>
    <definedName name="SBcheckA_1">IF(LEN(SBcase1_1)&lt;&gt;0,SBcase1_1,IF(LEN(SBcase2_1)&lt;&gt;0,SBcase2_1,IF(LEN(SBcase3_1)&lt;&gt;0,SBcase3_1,IF(LEN(SBcase4_1)&lt;&gt;0,SBcase4_1,IF(LEN(SBcase5_1)&lt;&gt;0,SBcase5_1,"")))))</definedName>
    <definedName name="SBcheckA_2">IF(LEN(SBcase1_2)&lt;&gt;0,SBcase1_2,IF(LEN(SBcase2_2)&lt;&gt;0,SBcase2_2,IF(LEN(SBcase3_2)&lt;&gt;0,SBcase3_2,IF(LEN(SBcase4_2)&lt;&gt;0,SBcase4_2,IF(LEN(SBcase5_2)&lt;&gt;0,SBcase5_2,"")))))</definedName>
    <definedName name="SBcheckA_3">IF(LEN(SBcase1_3)&lt;&gt;0,SBcase1_3,IF(LEN(SBcase2_3)&lt;&gt;0,SBcase2_3,IF(LEN(SBcase3_3)&lt;&gt;0,SBcase3_3,IF(LEN(SBcase4_3)&lt;&gt;0,SBcase4_3,IF(LEN(SBcase5_3)&lt;&gt;0,SBcase5_3,"")))))</definedName>
    <definedName name="SBcheckA_5">IF(LEN(SBcase1_5)&lt;&gt;0,SBcase1_5,IF(LEN(SBcase2_5)&lt;&gt;0,SBcase2_5,IF(LEN(SBcase3_5)&lt;&gt;0,SBcase3_5,IF(LEN(SBcase4_5)&lt;&gt;0,SBcase4_5,IF(LEN(SBcase5_5)&lt;&gt;0,SBcase5_5,"")))))</definedName>
    <definedName name="SBcheckA_6">IF(LEN(SBcase1_6)&lt;&gt;0,SBcase1_6,IF(LEN(SBcase2_6)&lt;&gt;0,SBcase2_6,IF(LEN(SBcase3_6)&lt;&gt;0,SBcase3_6,IF(LEN(SBcase4_6)&lt;&gt;0,SBcase4_6,IF(LEN(SBcase5_6)&lt;&gt;0,SBcase5_6,"")))))</definedName>
    <definedName name="SBcheckB_1">IF(LEN(SBcase6_1)&lt;&gt;0,SBcase6_1,IF(LEN(SBcase7_1)&lt;&gt;0,SBcase7_1,IF(LEN(SBcase8_1)&lt;&gt;0,SBcase8_1,IF(LEN(SBcase9_1)&lt;&gt;0,SBcase9_1,""))))</definedName>
    <definedName name="SBcheckB_2">IF(LEN(SBcase6_2)&lt;&gt;0,SBcase6_2,IF(LEN(SBcase7_2)&lt;&gt;0,SBcase7_2,IF(LEN(SBcase8_2)&lt;&gt;0,SBcase8_2,IF(LEN(SBcase9_2)&lt;&gt;0,SBcase9_2,""))))</definedName>
    <definedName name="SBcheckB_3">IF(LEN(SBcase6_3)&lt;&gt;0,SBcase6_3,IF(LEN(SBcase7_3)&lt;&gt;0,SBcase7_3,IF(LEN(SBcase8_3)&lt;&gt;0,SBcase8_3,IF(LEN(SBcase9_3)&lt;&gt;0,SBcase9_3,""))))</definedName>
    <definedName name="SBcheckB_5">IF(LEN(SBcase6_5)&lt;&gt;0,SBcase6_5,IF(LEN(SBcase7_5)&lt;&gt;0,SBcase7_5,IF(LEN(SBcase8_5)&lt;&gt;0,SBcase8_5,IF(LEN(SBcase9_5)&lt;&gt;0,SBcase9_5,""))))</definedName>
    <definedName name="SBcheckB_6">IF(LEN(SBcase6_6)&lt;&gt;0,SBcase6_6,IF(LEN(SBcase7_6)&lt;&gt;0,SBcase7_6,IF(LEN(SBcase8_6)&lt;&gt;0,SBcase8_6,IF(LEN(SBcase9_6)&lt;&gt;0,SBcase9_6,""))))</definedName>
    <definedName name="SBcheckBA_1">IF(LEN(SBcaseB1_1)&lt;&gt;0,SBcaseB1_1,IF(LEN(SBcaseB2_1)&lt;&gt;0,SBcaseB2_1,IF(LEN(SBcaseB3_1)&lt;&gt;0,SBcaseB3_1,IF(LEN(SBcaseB4_1)&lt;&gt;0,SBcaseB4_1,IF(LEN(SBcaseB5_1)&lt;&gt;0,SBcaseB5_1,"")))))</definedName>
    <definedName name="SBcheckBA_2">IF(LEN(SBcaseB1_2)&lt;&gt;0,SBcaseB1_2,IF(LEN(SBcaseB2_2)&lt;&gt;0,SBcaseB2_2,IF(LEN(SBcaseB3_2)&lt;&gt;0,SBcaseB3_2,IF(LEN(SBcaseB4_2)&lt;&gt;0,SBcaseB4_2,IF(LEN(SBcaseB5_2)&lt;&gt;0,SBcaseB5_2,"")))))</definedName>
    <definedName name="SBcheckBA_3">IF(LEN(SBcaseB1_3)&lt;&gt;0,SBcaseB1_3,IF(LEN(SBcaseB2_3)&lt;&gt;0,SBcaseB2_3,IF(LEN(SBcaseB3_3)&lt;&gt;0,SBcaseB3_3,IF(LEN(SBcaseB4_3)&lt;&gt;0,SBcaseB4_3,IF(LEN(SBcaseB5_3)&lt;&gt;0,SBcaseB5_3,"")))))</definedName>
    <definedName name="SBcheckBA_4">IF(LEN(SBcaseB1_4)&lt;&gt;0,SBcaseB1_4,IF(LEN(SBcaseB2_4)&lt;&gt;0,SBcaseB2_4,IF(LEN(SBcaseB3_4)&lt;&gt;0,SBcaseB3_4,IF(LEN(SBcaseB4_4)&lt;&gt;0,SBcaseB4_4,IF(LEN(SBcaseB5_4)&lt;&gt;0,SBcaseB5_4,"")))))</definedName>
    <definedName name="SBcheckBA_5">IF(LEN(SBcaseB1_5)&lt;&gt;0,SBcaseB1_5,IF(LEN(SBcaseB2_5)&lt;&gt;0,SBcaseB2_5,IF(LEN(SBcaseB3_5)&lt;&gt;0,SBcaseB3_5,IF(LEN(SBcaseB4_5)&lt;&gt;0,SBcaseB4_5,IF(LEN(SBcaseB5_5)&lt;&gt;0,SBcaseB5_5,"")))))</definedName>
    <definedName name="SBcheckBA_6">IF(LEN(SBcaseB1_6)&lt;&gt;0,SBcaseB1_6,IF(LEN(SBcaseB2_6)&lt;&gt;0,SBcaseB2_6,IF(LEN(SBcaseB3_6)&lt;&gt;0,SBcaseB3_6,IF(LEN(SBcaseB4_6)&lt;&gt;0,SBcaseB4_6,IF(LEN(SBcaseB5_6)&lt;&gt;0,SBcaseB5_6,"")))))</definedName>
    <definedName name="SBcheckBB_1">IF(LEN(SBcaseB6_1)&lt;&gt;0,SBcaseB6_1,IF(LEN(SBcaseB7_1)&lt;&gt;0,SBcaseB7_1,IF(LEN(SBcaseB8_1)&lt;&gt;0,SBcaseB8_1,IF(LEN(SBcaseB9_1)&lt;&gt;0,SBcaseB9_1,""))))</definedName>
    <definedName name="SBcheckBB_2">IF(LEN(SBcaseB6_2)&lt;&gt;0,SBcaseB6_2,IF(LEN(SBcaseB7_2)&lt;&gt;0,SBcaseB7_2,IF(LEN(SBcaseB8_2)&lt;&gt;0,SBcaseB8_2,IF(LEN(SBcaseB9_2)&lt;&gt;0,SBcaseB9_2,""))))</definedName>
    <definedName name="SBcheckBB_3">IF(LEN(SBcaseB6_3)&lt;&gt;0,SBcaseB6_3,IF(LEN(SBcaseB7_3)&lt;&gt;0,SBcaseB7_3,IF(LEN(SBcaseB8_3)&lt;&gt;0,SBcaseB8_3,IF(LEN(SBcaseB9_3)&lt;&gt;0,SBcaseB9_3,""))))</definedName>
    <definedName name="SBcheckBB_4">IF(LEN(SBcaseB6_4)&lt;&gt;0,SBcaseB6_4,IF(LEN(SBcaseB7_4)&lt;&gt;0,SBcaseB7_4,IF(LEN(SBcaseB8_4)&lt;&gt;0,SBcaseB8_4,IF(LEN(SBcaseB9_4)&lt;&gt;0,SBcaseB9_4,""))))</definedName>
    <definedName name="SBcheckBB_5">IF(LEN(SBcaseB6_5)&lt;&gt;0,SBcaseB6_5,IF(LEN(SBcaseB7_5)&lt;&gt;0,SBcaseB7_5,IF(LEN(SBcaseB8_5)&lt;&gt;0,SBcaseB8_5,IF(LEN(SBcaseB9_5)&lt;&gt;0,SBcaseB9_5,""))))</definedName>
    <definedName name="SBcheckBB_6">IF(LEN(SBcaseB6_6)&lt;&gt;0,SBcaseB6_6,IF(LEN(SBcaseB7_6)&lt;&gt;0,SBcaseB7_6,IF(LEN(SBcaseB8_6)&lt;&gt;0,SBcaseB8_6,IF(LEN(SBcaseB9_6)&lt;&gt;0,SBcaseB9_6,""))))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5" i="76" l="1"/>
  <c r="AP10" i="76"/>
  <c r="AP5" i="76"/>
  <c r="AO15" i="76"/>
  <c r="AO10" i="76"/>
  <c r="AO5" i="76"/>
  <c r="AN15" i="76"/>
  <c r="AN10" i="76"/>
  <c r="AN5" i="76"/>
  <c r="F15" i="76"/>
  <c r="F10" i="76"/>
  <c r="F5" i="76"/>
  <c r="L15" i="76"/>
  <c r="L10" i="76"/>
  <c r="L5" i="76"/>
  <c r="D24" i="74"/>
  <c r="G30" i="74"/>
  <c r="G29" i="74"/>
  <c r="G28" i="74"/>
  <c r="G27" i="74"/>
  <c r="G26" i="74"/>
  <c r="G25" i="74"/>
  <c r="F5" i="74"/>
  <c r="I17" i="74"/>
  <c r="C16" i="74"/>
  <c r="F17" i="74"/>
  <c r="D17" i="74"/>
  <c r="R23" i="74"/>
  <c r="Q23" i="74"/>
  <c r="P23" i="74"/>
  <c r="R22" i="74"/>
  <c r="Q22" i="74"/>
  <c r="P22" i="74"/>
  <c r="R21" i="74"/>
  <c r="Q21" i="74"/>
  <c r="P21" i="74"/>
  <c r="R20" i="74"/>
  <c r="Q20" i="74"/>
  <c r="P20" i="74"/>
  <c r="R19" i="74"/>
  <c r="Q19" i="74"/>
  <c r="P19" i="74"/>
  <c r="I12" i="74"/>
  <c r="C11" i="74"/>
  <c r="F12" i="74"/>
  <c r="D12" i="74"/>
  <c r="R15" i="74"/>
  <c r="Q15" i="74"/>
  <c r="P15" i="74"/>
  <c r="R14" i="74"/>
  <c r="Q14" i="74"/>
  <c r="P14" i="74"/>
  <c r="I7" i="74"/>
  <c r="C6" i="74"/>
  <c r="F7" i="74"/>
  <c r="D7" i="74"/>
  <c r="R10" i="74"/>
  <c r="Q10" i="74"/>
  <c r="P10" i="74"/>
  <c r="R9" i="74"/>
  <c r="Q9" i="74"/>
  <c r="P9" i="74"/>
  <c r="D194" i="53"/>
  <c r="G200" i="53"/>
  <c r="G199" i="53"/>
  <c r="G198" i="53"/>
  <c r="G197" i="53"/>
  <c r="G196" i="53"/>
  <c r="G195" i="53"/>
  <c r="F120" i="53"/>
  <c r="I189" i="53"/>
  <c r="C188" i="53"/>
  <c r="F189" i="53"/>
  <c r="D189" i="53"/>
  <c r="R193" i="53"/>
  <c r="Q193" i="53"/>
  <c r="P193" i="53"/>
  <c r="R192" i="53"/>
  <c r="Q192" i="53"/>
  <c r="P192" i="53"/>
  <c r="R191" i="53"/>
  <c r="Q191" i="53"/>
  <c r="P191" i="53"/>
  <c r="D181" i="53"/>
  <c r="G187" i="53"/>
  <c r="G186" i="53"/>
  <c r="G185" i="53"/>
  <c r="G184" i="53"/>
  <c r="G183" i="53"/>
  <c r="G182" i="53"/>
  <c r="I177" i="53"/>
  <c r="C176" i="53"/>
  <c r="F177" i="53"/>
  <c r="D177" i="53"/>
  <c r="R180" i="53"/>
  <c r="Q180" i="53"/>
  <c r="P180" i="53"/>
  <c r="R179" i="53"/>
  <c r="Q179" i="53"/>
  <c r="P179" i="53"/>
  <c r="D169" i="53"/>
  <c r="G175" i="53"/>
  <c r="G174" i="53"/>
  <c r="G173" i="53"/>
  <c r="G172" i="53"/>
  <c r="G171" i="53"/>
  <c r="G170" i="53"/>
  <c r="I163" i="53"/>
  <c r="C162" i="53"/>
  <c r="F163" i="53"/>
  <c r="D163" i="53"/>
  <c r="R168" i="53"/>
  <c r="Q168" i="53"/>
  <c r="P168" i="53"/>
  <c r="R167" i="53"/>
  <c r="Q167" i="53"/>
  <c r="P167" i="53"/>
  <c r="R166" i="53"/>
  <c r="Q166" i="53"/>
  <c r="P166" i="53"/>
  <c r="R165" i="53"/>
  <c r="Q165" i="53"/>
  <c r="P165" i="53"/>
  <c r="D155" i="53"/>
  <c r="G161" i="53"/>
  <c r="G160" i="53"/>
  <c r="G159" i="53"/>
  <c r="G158" i="53"/>
  <c r="G157" i="53"/>
  <c r="G156" i="53"/>
  <c r="I149" i="53"/>
  <c r="C148" i="53"/>
  <c r="F149" i="53"/>
  <c r="D149" i="53"/>
  <c r="R154" i="53"/>
  <c r="Q154" i="53"/>
  <c r="P154" i="53"/>
  <c r="R153" i="53"/>
  <c r="Q153" i="53"/>
  <c r="P153" i="53"/>
  <c r="R152" i="53"/>
  <c r="Q152" i="53"/>
  <c r="P152" i="53"/>
  <c r="R151" i="53"/>
  <c r="Q151" i="53"/>
  <c r="P151" i="53"/>
  <c r="D141" i="53"/>
  <c r="G147" i="53"/>
  <c r="G146" i="53"/>
  <c r="G145" i="53"/>
  <c r="G144" i="53"/>
  <c r="G143" i="53"/>
  <c r="G142" i="53"/>
  <c r="I135" i="53"/>
  <c r="C134" i="53"/>
  <c r="F135" i="53"/>
  <c r="D135" i="53"/>
  <c r="R140" i="53"/>
  <c r="Q140" i="53"/>
  <c r="P140" i="53"/>
  <c r="R139" i="53"/>
  <c r="Q139" i="53"/>
  <c r="P139" i="53"/>
  <c r="R138" i="53"/>
  <c r="Q138" i="53"/>
  <c r="P138" i="53"/>
  <c r="R137" i="53"/>
  <c r="Q137" i="53"/>
  <c r="P137" i="53"/>
  <c r="D127" i="53"/>
  <c r="G133" i="53"/>
  <c r="G132" i="53"/>
  <c r="G131" i="53"/>
  <c r="G130" i="53"/>
  <c r="G129" i="53"/>
  <c r="G128" i="53"/>
  <c r="I122" i="53"/>
  <c r="C121" i="53"/>
  <c r="F122" i="53"/>
  <c r="D122" i="53"/>
  <c r="R126" i="53"/>
  <c r="Q126" i="53"/>
  <c r="P126" i="53"/>
  <c r="R125" i="53"/>
  <c r="Q125" i="53"/>
  <c r="P125" i="53"/>
  <c r="R124" i="53"/>
  <c r="Q124" i="53"/>
  <c r="P124" i="53"/>
  <c r="D109" i="53"/>
  <c r="G115" i="53"/>
  <c r="G114" i="53"/>
  <c r="G113" i="53"/>
  <c r="G112" i="53"/>
  <c r="G111" i="53"/>
  <c r="G110" i="53"/>
  <c r="F96" i="53"/>
  <c r="I105" i="53"/>
  <c r="C104" i="53"/>
  <c r="F105" i="53"/>
  <c r="D105" i="53"/>
  <c r="R108" i="53"/>
  <c r="Q108" i="53"/>
  <c r="P108" i="53"/>
  <c r="R107" i="53"/>
  <c r="Q107" i="53"/>
  <c r="P107" i="53"/>
  <c r="I98" i="53"/>
  <c r="C97" i="53"/>
  <c r="F98" i="53"/>
  <c r="D98" i="53"/>
  <c r="R103" i="53"/>
  <c r="Q103" i="53"/>
  <c r="P103" i="53"/>
  <c r="R102" i="53"/>
  <c r="Q102" i="53"/>
  <c r="P102" i="53"/>
  <c r="R101" i="53"/>
  <c r="Q101" i="53"/>
  <c r="P101" i="53"/>
  <c r="R100" i="53"/>
  <c r="Q100" i="53"/>
  <c r="P100" i="53"/>
  <c r="D88" i="53"/>
  <c r="G94" i="53"/>
  <c r="G93" i="53"/>
  <c r="G92" i="53"/>
  <c r="G91" i="53"/>
  <c r="G90" i="53"/>
  <c r="G89" i="53"/>
  <c r="F76" i="53"/>
  <c r="I84" i="53"/>
  <c r="C83" i="53"/>
  <c r="F84" i="53"/>
  <c r="D84" i="53"/>
  <c r="R87" i="53"/>
  <c r="Q87" i="53"/>
  <c r="P87" i="53"/>
  <c r="R86" i="53"/>
  <c r="Q86" i="53"/>
  <c r="P86" i="53"/>
  <c r="I78" i="53"/>
  <c r="C77" i="53"/>
  <c r="F78" i="53"/>
  <c r="D78" i="53"/>
  <c r="R82" i="53"/>
  <c r="Q82" i="53"/>
  <c r="P82" i="53"/>
  <c r="R81" i="53"/>
  <c r="Q81" i="53"/>
  <c r="P81" i="53"/>
  <c r="R80" i="53"/>
  <c r="Q80" i="53"/>
  <c r="P80" i="53"/>
  <c r="D68" i="53"/>
  <c r="G74" i="53"/>
  <c r="G73" i="53"/>
  <c r="G72" i="53"/>
  <c r="G71" i="53"/>
  <c r="G70" i="53"/>
  <c r="G69" i="53"/>
  <c r="F44" i="53"/>
  <c r="I64" i="53"/>
  <c r="C63" i="53"/>
  <c r="F64" i="53"/>
  <c r="D64" i="53"/>
  <c r="R67" i="53"/>
  <c r="Q67" i="53"/>
  <c r="P67" i="53"/>
  <c r="R66" i="53"/>
  <c r="Q66" i="53"/>
  <c r="P66" i="53"/>
  <c r="I59" i="53"/>
  <c r="C58" i="53"/>
  <c r="F59" i="53"/>
  <c r="D59" i="53"/>
  <c r="R62" i="53"/>
  <c r="Q62" i="53"/>
  <c r="P62" i="53"/>
  <c r="R61" i="53"/>
  <c r="Q61" i="53"/>
  <c r="P61" i="53"/>
  <c r="I52" i="53"/>
  <c r="C51" i="53"/>
  <c r="F52" i="53"/>
  <c r="D52" i="53"/>
  <c r="R57" i="53"/>
  <c r="Q57" i="53"/>
  <c r="P57" i="53"/>
  <c r="R56" i="53"/>
  <c r="Q56" i="53"/>
  <c r="P56" i="53"/>
  <c r="R55" i="53"/>
  <c r="Q55" i="53"/>
  <c r="P55" i="53"/>
  <c r="R54" i="53"/>
  <c r="Q54" i="53"/>
  <c r="P54" i="53"/>
  <c r="I46" i="53"/>
  <c r="C45" i="53"/>
  <c r="F46" i="53"/>
  <c r="D46" i="53"/>
  <c r="R50" i="53"/>
  <c r="Q50" i="53"/>
  <c r="P50" i="53"/>
  <c r="R49" i="53"/>
  <c r="Q49" i="53"/>
  <c r="P49" i="53"/>
  <c r="R48" i="53"/>
  <c r="Q48" i="53"/>
  <c r="P48" i="53"/>
  <c r="D36" i="53"/>
  <c r="G42" i="53"/>
  <c r="G41" i="53"/>
  <c r="G40" i="53"/>
  <c r="G39" i="53"/>
  <c r="G38" i="53"/>
  <c r="G37" i="53"/>
  <c r="F22" i="53"/>
  <c r="I30" i="53"/>
  <c r="C29" i="53"/>
  <c r="F30" i="53"/>
  <c r="D30" i="53"/>
  <c r="R35" i="53"/>
  <c r="Q35" i="53"/>
  <c r="P35" i="53"/>
  <c r="R34" i="53"/>
  <c r="Q34" i="53"/>
  <c r="P34" i="53"/>
  <c r="R33" i="53"/>
  <c r="Q33" i="53"/>
  <c r="P33" i="53"/>
  <c r="R32" i="53"/>
  <c r="Q32" i="53"/>
  <c r="P32" i="53"/>
  <c r="I24" i="53"/>
  <c r="C23" i="53"/>
  <c r="F24" i="53"/>
  <c r="D24" i="53"/>
  <c r="R28" i="53"/>
  <c r="Q28" i="53"/>
  <c r="P28" i="53"/>
  <c r="R27" i="53"/>
  <c r="Q27" i="53"/>
  <c r="P27" i="53"/>
  <c r="R26" i="53"/>
  <c r="Q26" i="53"/>
  <c r="P26" i="53"/>
  <c r="D14" i="53"/>
  <c r="G20" i="53"/>
  <c r="G19" i="53"/>
  <c r="G18" i="53"/>
  <c r="G17" i="53"/>
  <c r="G16" i="53"/>
  <c r="G15" i="53"/>
  <c r="F6" i="53"/>
  <c r="I8" i="53"/>
  <c r="C7" i="53"/>
  <c r="F8" i="53"/>
  <c r="D8" i="53"/>
  <c r="R13" i="53"/>
  <c r="Q13" i="53"/>
  <c r="P13" i="53"/>
  <c r="R12" i="53"/>
  <c r="Q12" i="53"/>
  <c r="P12" i="53"/>
  <c r="R11" i="53"/>
  <c r="Q11" i="53"/>
  <c r="P11" i="53"/>
  <c r="R10" i="53"/>
  <c r="Q10" i="53"/>
  <c r="P10" i="53"/>
  <c r="J25" i="71"/>
  <c r="J23" i="72"/>
  <c r="C2" i="72"/>
  <c r="K57" i="71" l="1"/>
  <c r="K55" i="71"/>
  <c r="K53" i="71"/>
  <c r="K51" i="71"/>
  <c r="K49" i="71"/>
  <c r="K47" i="71"/>
  <c r="K45" i="71"/>
  <c r="K43" i="71"/>
  <c r="K41" i="71"/>
  <c r="K39" i="71"/>
  <c r="K37" i="71"/>
  <c r="K35" i="71"/>
  <c r="K33" i="71"/>
  <c r="K31" i="71"/>
  <c r="P36" i="72"/>
  <c r="E10" i="77"/>
  <c r="E8" i="77"/>
  <c r="E5" i="77"/>
  <c r="K29" i="71"/>
  <c r="K23" i="71"/>
  <c r="K20" i="71"/>
  <c r="K18" i="71"/>
  <c r="K10" i="71"/>
  <c r="K4" i="71"/>
  <c r="K3" i="71"/>
  <c r="AH17" i="76"/>
  <c r="AH12" i="76"/>
  <c r="AH7" i="76"/>
  <c r="AH16" i="76"/>
  <c r="AH11" i="76"/>
  <c r="AH6" i="76"/>
  <c r="E16" i="66"/>
  <c r="E14" i="66"/>
  <c r="E12" i="66"/>
  <c r="E9" i="66"/>
  <c r="E7" i="66"/>
  <c r="E5" i="66"/>
  <c r="E15" i="66"/>
  <c r="E13" i="66"/>
  <c r="E11" i="66"/>
  <c r="E8" i="66"/>
  <c r="E6" i="66"/>
  <c r="E4" i="66"/>
  <c r="X10" i="72"/>
  <c r="X9" i="72"/>
  <c r="X8" i="72"/>
  <c r="X7" i="72"/>
  <c r="X6" i="72"/>
  <c r="X5" i="72"/>
  <c r="X4" i="72"/>
  <c r="X3" i="72"/>
  <c r="X2" i="72"/>
  <c r="X1" i="72"/>
  <c r="H19" i="71"/>
  <c r="I29" i="72"/>
  <c r="C9" i="77"/>
  <c r="C7" i="77"/>
  <c r="C4" i="77"/>
  <c r="A1" i="77"/>
  <c r="D2" i="77"/>
  <c r="A1" i="66"/>
  <c r="A1" i="76"/>
  <c r="A1" i="74"/>
  <c r="A1" i="53"/>
  <c r="A1" i="71"/>
  <c r="AJ17" i="76"/>
  <c r="AJ12" i="76"/>
  <c r="AJ7" i="76"/>
  <c r="P14" i="76"/>
  <c r="P9" i="76"/>
  <c r="P4" i="76"/>
  <c r="AG2" i="76"/>
  <c r="H22" i="71"/>
  <c r="H17" i="71"/>
  <c r="F2" i="74"/>
  <c r="F2" i="53"/>
  <c r="A2" i="66"/>
  <c r="I33" i="72"/>
  <c r="I31" i="72"/>
  <c r="I30" i="72"/>
  <c r="I32" i="72"/>
  <c r="I35" i="72"/>
  <c r="I34" i="72"/>
  <c r="A2" i="71"/>
  <c r="G8" i="71"/>
  <c r="K28" i="71"/>
  <c r="K30" i="71"/>
  <c r="K32" i="71"/>
  <c r="K34" i="71"/>
  <c r="K36" i="71"/>
  <c r="K38" i="71"/>
  <c r="K40" i="71"/>
  <c r="K42" i="71"/>
  <c r="K44" i="71"/>
  <c r="K46" i="71"/>
  <c r="K48" i="71"/>
  <c r="K50" i="71"/>
  <c r="K52" i="71"/>
  <c r="K54" i="71"/>
  <c r="K56" i="71"/>
</calcChain>
</file>

<file path=xl/sharedStrings.xml><?xml version="1.0" encoding="utf-8"?>
<sst xmlns="http://schemas.openxmlformats.org/spreadsheetml/2006/main" count="706" uniqueCount="319">
  <si>
    <t>№</t>
  </si>
  <si>
    <t>実数</t>
    <rPh sb="0" eb="2">
      <t>ジッスウ</t>
    </rPh>
    <phoneticPr fontId="3"/>
  </si>
  <si>
    <t>特に良いと思う点</t>
  </si>
  <si>
    <t>タイトル</t>
  </si>
  <si>
    <t>内容</t>
  </si>
  <si>
    <t>改ページ可能フラグ</t>
    <rPh sb="0" eb="1">
      <t>カイ</t>
    </rPh>
    <rPh sb="4" eb="6">
      <t>カノウ</t>
    </rPh>
    <phoneticPr fontId="3"/>
  </si>
  <si>
    <t>内容</t>
    <phoneticPr fontId="3"/>
  </si>
  <si>
    <t>さらなる改善が望まれる点</t>
    <phoneticPr fontId="3"/>
  </si>
  <si>
    <t>調査対象</t>
    <rPh sb="0" eb="2">
      <t>チョウサ</t>
    </rPh>
    <rPh sb="2" eb="4">
      <t>タイショウシャ</t>
    </rPh>
    <phoneticPr fontId="3"/>
  </si>
  <si>
    <t>調査方法</t>
    <rPh sb="0" eb="2">
      <t>チョウサ</t>
    </rPh>
    <rPh sb="2" eb="4">
      <t>ホウホウ</t>
    </rPh>
    <phoneticPr fontId="3"/>
  </si>
  <si>
    <t>利用者調査全体のコメント</t>
  </si>
  <si>
    <t>利用者調査結果</t>
    <rPh sb="0" eb="3">
      <t>リヨウシャ</t>
    </rPh>
    <rPh sb="3" eb="5">
      <t>チョウサ</t>
    </rPh>
    <phoneticPr fontId="3"/>
  </si>
  <si>
    <t>共通評価項目</t>
  </si>
  <si>
    <t>は い</t>
  </si>
  <si>
    <t>無回答
非該当</t>
    <rPh sb="0" eb="3">
      <t>ムカイトウ</t>
    </rPh>
    <rPh sb="4" eb="7">
      <t>ヒガイトウ</t>
    </rPh>
    <phoneticPr fontId="3"/>
  </si>
  <si>
    <t>コメント</t>
    <phoneticPr fontId="3"/>
  </si>
  <si>
    <t>どちらとも
いえない</t>
    <phoneticPr fontId="3"/>
  </si>
  <si>
    <t>いいえ</t>
    <phoneticPr fontId="3"/>
  </si>
  <si>
    <t>年</t>
  </si>
  <si>
    <t>月</t>
  </si>
  <si>
    <t>日</t>
    <rPh sb="0" eb="1">
      <t>ニチ</t>
    </rPh>
    <phoneticPr fontId="3"/>
  </si>
  <si>
    <t>東京都福祉サービス評価推進機構</t>
  </si>
  <si>
    <t>所在地</t>
    <rPh sb="0" eb="3">
      <t>ショザイチ</t>
    </rPh>
    <phoneticPr fontId="3"/>
  </si>
  <si>
    <t>機構</t>
    <rPh sb="0" eb="2">
      <t>キコウ</t>
    </rPh>
    <phoneticPr fontId="3"/>
  </si>
  <si>
    <t>印</t>
    <phoneticPr fontId="3"/>
  </si>
  <si>
    <t>評価者氏名・担当分野・評価者養成講習修了者番号</t>
    <rPh sb="6" eb="8">
      <t>タントウ</t>
    </rPh>
    <rPh sb="8" eb="10">
      <t>ブンヤ</t>
    </rPh>
    <phoneticPr fontId="3"/>
  </si>
  <si>
    <t>評価者氏名</t>
    <rPh sb="0" eb="2">
      <t>ヒョウカ</t>
    </rPh>
    <rPh sb="2" eb="3">
      <t>シャ</t>
    </rPh>
    <rPh sb="3" eb="5">
      <t>シメイ</t>
    </rPh>
    <phoneticPr fontId="3"/>
  </si>
  <si>
    <t>修了者番号</t>
    <rPh sb="0" eb="3">
      <t>シュウリョウシャ</t>
    </rPh>
    <rPh sb="3" eb="5">
      <t>バンゴウ</t>
    </rPh>
    <phoneticPr fontId="3"/>
  </si>
  <si>
    <t>①</t>
  </si>
  <si>
    <t>②</t>
  </si>
  <si>
    <t>③</t>
  </si>
  <si>
    <t>評価対象事業所名称</t>
    <rPh sb="6" eb="7">
      <t>ショ</t>
    </rPh>
    <phoneticPr fontId="3"/>
  </si>
  <si>
    <t>事業所連絡先</t>
    <rPh sb="2" eb="3">
      <t>ショ</t>
    </rPh>
    <phoneticPr fontId="3"/>
  </si>
  <si>
    <t>〒</t>
  </si>
  <si>
    <t>℡</t>
  </si>
  <si>
    <t>事業所代表者氏名</t>
    <rPh sb="2" eb="3">
      <t>ショ</t>
    </rPh>
    <phoneticPr fontId="3"/>
  </si>
  <si>
    <t>日</t>
  </si>
  <si>
    <t>利用者調査票配付日（実施日）</t>
    <rPh sb="5" eb="6">
      <t>ヒョウ</t>
    </rPh>
    <rPh sb="6" eb="8">
      <t>ハイフ</t>
    </rPh>
    <rPh sb="8" eb="9">
      <t>ビ</t>
    </rPh>
    <rPh sb="10" eb="13">
      <t>ジッシビ</t>
    </rPh>
    <phoneticPr fontId="3"/>
  </si>
  <si>
    <t>利用者調査結果報告日</t>
    <rPh sb="5" eb="7">
      <t>ケッカ</t>
    </rPh>
    <rPh sb="7" eb="9">
      <t>ホウコク</t>
    </rPh>
    <rPh sb="9" eb="10">
      <t>ビ</t>
    </rPh>
    <phoneticPr fontId="3"/>
  </si>
  <si>
    <t>自己評価の調査票配付日</t>
    <rPh sb="0" eb="2">
      <t>ジコ</t>
    </rPh>
    <rPh sb="2" eb="4">
      <t>ヒョウカ</t>
    </rPh>
    <rPh sb="5" eb="8">
      <t>チョウサヒョウ</t>
    </rPh>
    <rPh sb="8" eb="10">
      <t>ハイフ</t>
    </rPh>
    <rPh sb="10" eb="11">
      <t>ビ</t>
    </rPh>
    <phoneticPr fontId="3"/>
  </si>
  <si>
    <t>年</t>
    <rPh sb="0" eb="1">
      <t>ネン</t>
    </rPh>
    <phoneticPr fontId="3"/>
  </si>
  <si>
    <t>月</t>
    <rPh sb="0" eb="1">
      <t>ゲツ</t>
    </rPh>
    <phoneticPr fontId="3"/>
  </si>
  <si>
    <t>日</t>
    <rPh sb="0" eb="1">
      <t>ビ</t>
    </rPh>
    <phoneticPr fontId="3"/>
  </si>
  <si>
    <t>自己評価結果報告日</t>
    <rPh sb="0" eb="2">
      <t>ジコ</t>
    </rPh>
    <rPh sb="2" eb="4">
      <t>ヒョウカ</t>
    </rPh>
    <rPh sb="4" eb="6">
      <t>ケッカ</t>
    </rPh>
    <rPh sb="6" eb="8">
      <t>ホウコク</t>
    </rPh>
    <rPh sb="8" eb="9">
      <t>ビ</t>
    </rPh>
    <phoneticPr fontId="3"/>
  </si>
  <si>
    <t>評価合議日</t>
    <phoneticPr fontId="3"/>
  </si>
  <si>
    <t>コメント 
(利用者調査・事業評価の工夫点、補助者・専門家等の活用、第三者性確保のための措置などを記入）</t>
    <phoneticPr fontId="3"/>
  </si>
  <si>
    <t>評価機関から上記及び別紙の評価結果を含む評価結果報告書を受け取りました。
本報告書の内容のうち、
　　　　　　　　　　　　　　　　</t>
    <phoneticPr fontId="3"/>
  </si>
  <si>
    <t>月</t>
    <rPh sb="0" eb="1">
      <t>ツキ</t>
    </rPh>
    <phoneticPr fontId="3"/>
  </si>
  <si>
    <t>日</t>
    <rPh sb="0" eb="1">
      <t>ヒ</t>
    </rPh>
    <phoneticPr fontId="3"/>
  </si>
  <si>
    <t>事業者代表者氏名</t>
  </si>
  <si>
    <t>印</t>
  </si>
  <si>
    <t>評価推進機構入力欄</t>
    <rPh sb="0" eb="2">
      <t>ヒョウカ</t>
    </rPh>
    <rPh sb="2" eb="4">
      <t>スイシン</t>
    </rPh>
    <rPh sb="4" eb="6">
      <t>キコウ</t>
    </rPh>
    <rPh sb="6" eb="8">
      <t>ニュウリョク</t>
    </rPh>
    <rPh sb="8" eb="9">
      <t>ラン</t>
    </rPh>
    <phoneticPr fontId="3"/>
  </si>
  <si>
    <t>－</t>
    <phoneticPr fontId="3"/>
  </si>
  <si>
    <t>以下のとおり評価を行いましたので報告します。</t>
    <phoneticPr fontId="3"/>
  </si>
  <si>
    <t>④</t>
    <phoneticPr fontId="3"/>
  </si>
  <si>
    <t>⑤</t>
    <phoneticPr fontId="3"/>
  </si>
  <si>
    <t>⑥</t>
    <phoneticPr fontId="3"/>
  </si>
  <si>
    <t>契約日</t>
    <phoneticPr fontId="3"/>
  </si>
  <si>
    <t>訪問調査日</t>
    <phoneticPr fontId="3"/>
  </si>
  <si>
    <t>s_hyoka</t>
    <phoneticPr fontId="3"/>
  </si>
  <si>
    <t>評価</t>
    <rPh sb="0" eb="2">
      <t>ヒョウカ</t>
    </rPh>
    <phoneticPr fontId="3"/>
  </si>
  <si>
    <t>標準項目</t>
    <rPh sb="0" eb="2">
      <t>ヒョウジュン</t>
    </rPh>
    <rPh sb="2" eb="4">
      <t>コウモク</t>
    </rPh>
    <phoneticPr fontId="3"/>
  </si>
  <si>
    <t>head_hyojyun</t>
    <phoneticPr fontId="3"/>
  </si>
  <si>
    <t>s_hyojyun</t>
    <phoneticPr fontId="3"/>
  </si>
  <si>
    <t>head_c</t>
    <phoneticPr fontId="3"/>
  </si>
  <si>
    <t>　　</t>
    <phoneticPr fontId="3"/>
  </si>
  <si>
    <t>h_main</t>
    <phoneticPr fontId="3"/>
  </si>
  <si>
    <t>head_main</t>
    <phoneticPr fontId="3"/>
  </si>
  <si>
    <t>head_page</t>
    <phoneticPr fontId="3"/>
  </si>
  <si>
    <t>name_c</t>
    <phoneticPr fontId="3"/>
  </si>
  <si>
    <t>head_sv</t>
    <phoneticPr fontId="3"/>
  </si>
  <si>
    <t>name_sv</t>
    <phoneticPr fontId="3"/>
  </si>
  <si>
    <t>head_hyoka</t>
    <phoneticPr fontId="3"/>
  </si>
  <si>
    <t>head_no</t>
    <phoneticPr fontId="3"/>
  </si>
  <si>
    <t>head_page_next</t>
    <phoneticPr fontId="3"/>
  </si>
  <si>
    <t>回答数合計</t>
    <phoneticPr fontId="3"/>
  </si>
  <si>
    <t>場面観察方式の調査結果</t>
    <rPh sb="0" eb="2">
      <t>バメン</t>
    </rPh>
    <rPh sb="2" eb="4">
      <t>カンサツ</t>
    </rPh>
    <rPh sb="4" eb="6">
      <t>ホウシキ</t>
    </rPh>
    <rPh sb="7" eb="9">
      <t>チョウサ</t>
    </rPh>
    <rPh sb="9" eb="11">
      <t>ケッカ</t>
    </rPh>
    <phoneticPr fontId="3"/>
  </si>
  <si>
    <t>利用者総数</t>
    <phoneticPr fontId="3"/>
  </si>
  <si>
    <t>共通評価項目による調査対象者数</t>
    <phoneticPr fontId="3"/>
  </si>
  <si>
    <t>共通評価項目による調査の有効回答者数</t>
    <phoneticPr fontId="3"/>
  </si>
  <si>
    <t>利用者総数に対する回答者割合（％）</t>
    <phoneticPr fontId="3"/>
  </si>
  <si>
    <t>共通評価項目</t>
    <phoneticPr fontId="3"/>
  </si>
  <si>
    <t>tit_c_1</t>
    <phoneticPr fontId="3"/>
  </si>
  <si>
    <t>tit_c_2</t>
    <phoneticPr fontId="3"/>
  </si>
  <si>
    <t>tit_c_3</t>
    <phoneticPr fontId="3"/>
  </si>
  <si>
    <t>cmt_c_1</t>
    <phoneticPr fontId="3"/>
  </si>
  <si>
    <t>cmt_c_2</t>
    <phoneticPr fontId="3"/>
  </si>
  <si>
    <t>cmt_c_3</t>
    <phoneticPr fontId="3"/>
  </si>
  <si>
    <t>Ⅰ</t>
    <phoneticPr fontId="3"/>
  </si>
  <si>
    <t>利用者保護に関する項目</t>
    <phoneticPr fontId="3"/>
  </si>
  <si>
    <t>サービスの実施項目（サブカテゴリー４）</t>
    <phoneticPr fontId="3"/>
  </si>
  <si>
    <t>サービス提供のプロセス項目（サブカテゴリー１～３、５～６）</t>
    <phoneticPr fontId="3"/>
  </si>
  <si>
    <t>1</t>
    <phoneticPr fontId="3"/>
  </si>
  <si>
    <t>サブカテゴリー毎の
標準項目実施状況</t>
    <phoneticPr fontId="3"/>
  </si>
  <si>
    <t>Ⅲ</t>
  </si>
  <si>
    <t>Ⅱ</t>
    <phoneticPr fontId="3"/>
  </si>
  <si>
    <t>head_hykorg</t>
    <phoneticPr fontId="3"/>
  </si>
  <si>
    <t>評価項目</t>
    <rPh sb="0" eb="2">
      <t>ヒョウカ</t>
    </rPh>
    <rPh sb="2" eb="4">
      <t>コウモク</t>
    </rPh>
    <phoneticPr fontId="3"/>
  </si>
  <si>
    <t>タイトル①</t>
    <phoneticPr fontId="3"/>
  </si>
  <si>
    <t>内容①</t>
    <rPh sb="0" eb="2">
      <t>ナイヨウ</t>
    </rPh>
    <phoneticPr fontId="3"/>
  </si>
  <si>
    <t>タイトル②</t>
    <phoneticPr fontId="3"/>
  </si>
  <si>
    <t>内容②</t>
    <rPh sb="0" eb="2">
      <t>ナイヨウ</t>
    </rPh>
    <phoneticPr fontId="3"/>
  </si>
  <si>
    <t>タイトル③</t>
    <phoneticPr fontId="3"/>
  </si>
  <si>
    <t>内容③</t>
    <rPh sb="0" eb="2">
      <t>ナイヨウ</t>
    </rPh>
    <phoneticPr fontId="3"/>
  </si>
  <si>
    <t>s_hykorg</t>
    <phoneticPr fontId="3"/>
  </si>
  <si>
    <t>tit_hykorg</t>
    <phoneticPr fontId="3"/>
  </si>
  <si>
    <t>cmt_hykorg</t>
    <phoneticPr fontId="3"/>
  </si>
  <si>
    <t>spc_row</t>
    <phoneticPr fontId="3"/>
  </si>
  <si>
    <t>head_hykorg</t>
    <phoneticPr fontId="3"/>
  </si>
  <si>
    <t>事業者が特に力を入れている取り組み①</t>
    <phoneticPr fontId="3"/>
  </si>
  <si>
    <t>事業者が特に力を入れている取り組み②</t>
    <phoneticPr fontId="3"/>
  </si>
  <si>
    <t>事業者が特に力を入れている取り組み③</t>
    <phoneticPr fontId="3"/>
  </si>
  <si>
    <t>福祉サービス種別</t>
    <phoneticPr fontId="3"/>
  </si>
  <si>
    <t>〒　</t>
    <phoneticPr fontId="3"/>
  </si>
  <si>
    <t>所在地　</t>
    <rPh sb="0" eb="3">
      <t>ショザイチ</t>
    </rPh>
    <phoneticPr fontId="3"/>
  </si>
  <si>
    <t>評価機関名　</t>
    <phoneticPr fontId="3"/>
  </si>
  <si>
    <t>認証評価機関番号　</t>
    <phoneticPr fontId="3"/>
  </si>
  <si>
    <t>電話番号　</t>
    <rPh sb="0" eb="2">
      <t>デンワ</t>
    </rPh>
    <rPh sb="2" eb="4">
      <t>バンゴウ</t>
    </rPh>
    <phoneticPr fontId="3"/>
  </si>
  <si>
    <t>代表者氏名　</t>
    <phoneticPr fontId="3"/>
  </si>
  <si>
    <t>理念・方針　（関連　カテゴリー１　リーダーシップと意思決定）</t>
  </si>
  <si>
    <t>期待する職員像　（関連　カテゴリー５　職員と組織の能力向上）</t>
  </si>
  <si>
    <t>（１）職員に求めている人材像や役割</t>
  </si>
  <si>
    <t>（２）職員に期待すること（職員に持って欲しい使命感）</t>
  </si>
  <si>
    <t>title</t>
    <phoneticPr fontId="3"/>
  </si>
  <si>
    <t>事業者が大切にしている考え（事業者の理念・ビジョン・使命など）のうち、
特に重要なもの（上位５つ程度）を簡潔に記述　
（関連　カテゴリー１　リーダーシップと意思決定）</t>
    <phoneticPr fontId="3"/>
  </si>
  <si>
    <t>公益財団法人　東京都福祉保健財団理事長　殿</t>
    <rPh sb="0" eb="2">
      <t>コウエキ</t>
    </rPh>
    <phoneticPr fontId="3"/>
  </si>
  <si>
    <t>指定番号</t>
    <rPh sb="0" eb="2">
      <t>シテイ</t>
    </rPh>
    <rPh sb="2" eb="4">
      <t>バンゴウ</t>
    </rPh>
    <phoneticPr fontId="3"/>
  </si>
  <si>
    <t>調査の視点：「日常生活で利用者の発するサイン（呼びかけ、声なき呼びかけ、まなざし等）と</t>
    <rPh sb="0" eb="2">
      <t>チョウサ</t>
    </rPh>
    <rPh sb="3" eb="5">
      <t>シテン</t>
    </rPh>
    <rPh sb="7" eb="9">
      <t>ニチジョウ</t>
    </rPh>
    <rPh sb="9" eb="11">
      <t>セイカツ</t>
    </rPh>
    <rPh sb="12" eb="15">
      <t>リヨウシャ</t>
    </rPh>
    <rPh sb="16" eb="17">
      <t>ハッ</t>
    </rPh>
    <rPh sb="23" eb="24">
      <t>ヨ</t>
    </rPh>
    <rPh sb="28" eb="29">
      <t>コエ</t>
    </rPh>
    <rPh sb="31" eb="32">
      <t>ヨ</t>
    </rPh>
    <rPh sb="40" eb="41">
      <t>ナド</t>
    </rPh>
    <phoneticPr fontId="3"/>
  </si>
  <si>
    <t>それに対する職員のかかわり」及び「そのかかわりによる利用者の気持ちの変化」</t>
    <rPh sb="3" eb="4">
      <t>タイ</t>
    </rPh>
    <rPh sb="6" eb="8">
      <t>ショクイン</t>
    </rPh>
    <rPh sb="14" eb="15">
      <t>オヨ</t>
    </rPh>
    <rPh sb="26" eb="29">
      <t>リヨウシャ</t>
    </rPh>
    <rPh sb="30" eb="32">
      <t>キモ</t>
    </rPh>
    <rPh sb="34" eb="36">
      <t>ヘンカ</t>
    </rPh>
    <phoneticPr fontId="3"/>
  </si>
  <si>
    <t>評価機関としての調査結果</t>
    <rPh sb="0" eb="2">
      <t>ヒョウカ</t>
    </rPh>
    <rPh sb="2" eb="4">
      <t>キカン</t>
    </rPh>
    <rPh sb="8" eb="10">
      <t>チョウサ</t>
    </rPh>
    <rPh sb="10" eb="12">
      <t>ケッカ</t>
    </rPh>
    <phoneticPr fontId="3"/>
  </si>
  <si>
    <t>《調査時に観察したさまざまな場面の中で、調査の視点に基づいて評価機関が選定した場面》</t>
    <phoneticPr fontId="3"/>
  </si>
  <si>
    <t>《選定した場面から評価機関が読み取った利用者の気持ちの変化》</t>
    <phoneticPr fontId="3"/>
  </si>
  <si>
    <t>「評価機関としての調査結果」に対する事業者のコメント</t>
    <rPh sb="1" eb="3">
      <t>ヒョウカ</t>
    </rPh>
    <rPh sb="3" eb="5">
      <t>キカン</t>
    </rPh>
    <rPh sb="9" eb="11">
      <t>チョウサ</t>
    </rPh>
    <rPh sb="11" eb="13">
      <t>ケッカ</t>
    </rPh>
    <rPh sb="15" eb="16">
      <t>タイ</t>
    </rPh>
    <rPh sb="18" eb="21">
      <t>ジギョウシャ</t>
    </rPh>
    <phoneticPr fontId="3"/>
  </si>
  <si>
    <t>327</t>
    <phoneticPr fontId="3"/>
  </si>
  <si>
    <t>認知症対応型通所介護</t>
  </si>
  <si>
    <t>2022</t>
    <phoneticPr fontId="3"/>
  </si>
  <si>
    <t>D</t>
  </si>
  <si>
    <t>令和4年度</t>
  </si>
  <si>
    <t>令和4年度</t>
    <phoneticPr fontId="3"/>
  </si>
  <si>
    <t>1．利用時の過ごし方は、個人のペースに合っているか</t>
  </si>
  <si>
    <t>2．認知症や心身の状況に応じて日常生活で必要な介助を受けているか</t>
  </si>
  <si>
    <t>3．利用中に興味・関心が持てる行事や活動があるか</t>
  </si>
  <si>
    <t>4．事業所に通うことで利用者の心身の状況が安定しているか</t>
  </si>
  <si>
    <t>5．職員から認知症への対応をはじめ適切な情報提供・アドバイスを受けているか</t>
  </si>
  <si>
    <t>6．事業所内の清掃、整理整頓は行き届いているか</t>
  </si>
  <si>
    <t>7．職員の接遇・態度は適切か</t>
  </si>
  <si>
    <t>8．病気やけがをした際の職員の対応は信頼できるか</t>
  </si>
  <si>
    <t>9．利用者同士のトラブルに関する対応は信頼できるか</t>
  </si>
  <si>
    <t>10．利用者の気持ちを尊重した対応がされているか</t>
  </si>
  <si>
    <t>11．利用者のプライバシーは守られているか</t>
  </si>
  <si>
    <t>12．個別の計画作成時に、利用者や家族の状況や要望を聞かれているか</t>
  </si>
  <si>
    <t>13．サービス内容や計画に関する職員の説明はわかりやすいか</t>
  </si>
  <si>
    <t>14．利用者の不満や要望は対応されているか</t>
  </si>
  <si>
    <t>15．外部の苦情窓口（行政や第三者委員等）にも相談できることを伝えられているか</t>
  </si>
  <si>
    <t/>
  </si>
  <si>
    <t>000</t>
    <phoneticPr fontId="3"/>
  </si>
  <si>
    <t>サービス情報の提供</t>
  </si>
  <si>
    <t>サブカテゴリー1</t>
  </si>
  <si>
    <t>評価項目1</t>
  </si>
  <si>
    <t>利用希望者等に対してサービスの情報を提供している</t>
  </si>
  <si>
    <t>1. 利用希望者等が入手できる媒体で、事業所の情報を提供している</t>
  </si>
  <si>
    <t>2. 利用希望者等の特性を考慮し、提供する情報の表記や内容をわかりやすいものにしている</t>
  </si>
  <si>
    <t>3. 事業所の情報を、行政や関係機関等に提供している</t>
  </si>
  <si>
    <t>4. 利用希望者等の問い合わせや見学の要望があった場合には、個別の状況に応じて対応している</t>
  </si>
  <si>
    <t>サブカテゴリー1の講評</t>
  </si>
  <si>
    <t>サービスの開始・終了時の対応</t>
  </si>
  <si>
    <t>サブカテゴリー2</t>
  </si>
  <si>
    <t>サービスの開始にあたり利用者等に説明し、同意を得ている</t>
  </si>
  <si>
    <t>1. サービスの開始にあたり、基本的ルール、重要事項等を利用者の状況に応じて説明している</t>
  </si>
  <si>
    <t>2. サービス内容や利用者負担金等について、利用者の同意を得るようにしている</t>
  </si>
  <si>
    <t>3. サービスに関する説明の際に、利用者や家族等の意向を確認し、記録化している</t>
  </si>
  <si>
    <t>評価項目2</t>
  </si>
  <si>
    <t>サービスの開始及び終了の際に、環境変化に対応できるよう支援を行っている</t>
  </si>
  <si>
    <t>1. サービス開始時に、利用者の支援に必要な個別事情や要望を決められた書式に記録し、把握している</t>
  </si>
  <si>
    <t>2. 利用開始直後には、利用者の不安やストレスが軽減されるように支援を行っている</t>
  </si>
  <si>
    <t>3. サービス利用前の生活をふまえた支援を行っている</t>
  </si>
  <si>
    <t>4. サービスの終了時には、利用者の不安を軽減し、支援の継続性に配慮した支援を行っている</t>
  </si>
  <si>
    <t>サブカテゴリー2の講評</t>
  </si>
  <si>
    <t>個別状況に応じた計画策定・記録</t>
  </si>
  <si>
    <t>サブカテゴリー3</t>
  </si>
  <si>
    <t>定められた手順に従って認知機能の状況を含めたアセスメントを行い、利用者の課題を個別のサービス場面ごとに明示している</t>
  </si>
  <si>
    <t>1. 利用者の心身状況や生活状況等を、組織が定めた統一した様式によって記録し、把握している</t>
  </si>
  <si>
    <t>2. 利用者一人ひとりのニーズや課題を明示する手続きを定め、記録している</t>
  </si>
  <si>
    <t>3. アセスメントの定期的見直しの時期と手順を定めている</t>
  </si>
  <si>
    <t>利用者等の希望と関係者の意見を取り入れた個別の介護計画を作成している</t>
  </si>
  <si>
    <t>1. 計画は、利用者の希望を尊重して作成、見直しをしている</t>
  </si>
  <si>
    <t>2. 計画を利用者にわかりやすく説明し、同意を得ている</t>
  </si>
  <si>
    <t>3. 計画は、見直しの時期・手順等の基準を定めたうえで、必要に応じて見直している</t>
  </si>
  <si>
    <t>4. 計画を緊急に変更する場合のしくみを整備している</t>
  </si>
  <si>
    <t>評価項目3</t>
  </si>
  <si>
    <t>利用者に関する記録が行われ、管理体制を確立している</t>
  </si>
  <si>
    <t>1. 利用者一人ひとりに関する必要な情報を記載するしくみがある</t>
  </si>
  <si>
    <t>2. 計画に沿った具体的な支援内容と、その結果利用者の状態がどのように推移したのかについて具体的に記録している</t>
  </si>
  <si>
    <t>評価項目4</t>
  </si>
  <si>
    <t>利用者の状況等に関する情報を職員間で共有化している</t>
  </si>
  <si>
    <t>1. 計画の内容や個人の記録を、支援を担当する職員すべてが共有し、活用している</t>
  </si>
  <si>
    <t>2. 申し送り・引継ぎ等により、利用者に変化があった場合の情報を職員間で共有化している</t>
  </si>
  <si>
    <t>サブカテゴリー3の講評</t>
  </si>
  <si>
    <t>プライバシーの保護等個人の尊厳の尊重</t>
  </si>
  <si>
    <t>サブカテゴリー5</t>
  </si>
  <si>
    <t>利用者のプライバシー保護を徹底している</t>
  </si>
  <si>
    <t>1. 利用者に関する情報（事項）を外部とやりとりする必要が生じた場合には、利用者の同意を得るようにしている</t>
  </si>
  <si>
    <t>2. 個人の所有物や個人宛文書の取り扱い等、日常の支援の中で、利用者のプライバシーに配慮した支援を行っている</t>
  </si>
  <si>
    <t>3. 利用者の羞恥心に配慮した支援を行っている</t>
  </si>
  <si>
    <t>サービスの実施にあたり、利用者の権利を守り、個人の意思を尊重している</t>
  </si>
  <si>
    <t>1. 日常の支援にあたっては、個人の意思を尊重している（利用者が「ノー」と言える機会を設けている）</t>
  </si>
  <si>
    <t>2. 利用者一人ひとりの価値観や生活習慣に配慮した支援を行っている</t>
  </si>
  <si>
    <t>サブカテゴリー5の講評</t>
  </si>
  <si>
    <t>事業所業務の標準化</t>
  </si>
  <si>
    <t>サブカテゴリー6</t>
  </si>
  <si>
    <t>認知症の専門的なケアへの支援に向けて手引書等を整備し、事業所業務の標準化を図るための取り組みをしている</t>
  </si>
  <si>
    <t>1. 手引書(基準書、手順書、マニュアル)等で、事業所が提供しているサービスの基本事項や手順等を明確にしている</t>
  </si>
  <si>
    <t>2. 提供しているサービスが定められた基本事項や手順等に沿っているかどうか定期的に点検・見直しをしている</t>
  </si>
  <si>
    <t>3. 職員は、わからないことが起きた際や業務点検の手段として、日常的に手引書等を活用している</t>
  </si>
  <si>
    <t>4. 認知症の専門的なケアに役立つ技能・技術等に関する研修会への参加、職員の資格取得等を支援している</t>
  </si>
  <si>
    <t>認知症ケアの質の向上をめざして、事業所の標準的な業務水準を見直す取り組みをしている</t>
  </si>
  <si>
    <t>1. 提供しているサービスの基本事項や手順等は改変の時期や見直しの基準が定められている</t>
  </si>
  <si>
    <t>2. 提供しているサービスの基本事項や手順等の見直しにあたり、職員や利用者等からの意見や提案を反映するようにしている</t>
  </si>
  <si>
    <t>サブカテゴリー6の講評</t>
  </si>
  <si>
    <t>サブカテゴリー4</t>
  </si>
  <si>
    <t>サービスの実施項目</t>
  </si>
  <si>
    <t>認知症対応型通所介護計画に基づいて自立生活が営めるよう支援している</t>
  </si>
  <si>
    <t>1. 認知症対応型通所介護計画に基づいて支援を行っている</t>
  </si>
  <si>
    <t>2. 利用者が望む生活像に基づき、日常生活において利用者の意思が尊重されるよう支援を行っている</t>
  </si>
  <si>
    <t>3. 利用者の支援は、さまざまな機関や職種が連携をとって、支援を行っている</t>
  </si>
  <si>
    <t>評価項目1の講評</t>
  </si>
  <si>
    <t>利用者の生活上で必要な支援について認知症や心身の状況に応じて対応している</t>
  </si>
  <si>
    <t>1. 【食事の提供を行っている事業所のみ】
食事時間が楽しくなるよう、利用者の認知症や心身の状況に応じて工夫している</t>
  </si>
  <si>
    <t>2. 【入浴介助体制のある事業所のみ】
入浴方法について、利用者の認知症や心身の状況に応じて検討し、介助を行っている</t>
  </si>
  <si>
    <t>3. 排泄介助が必要な利用者に対して、利用者の認知症や心身の状況に応じて、誘導や排泄介助を行っている</t>
  </si>
  <si>
    <t>4. 安全に配慮した送迎方法について、利用者の認知症や心身の状況、家族の状況に応じて検討し、対応している</t>
  </si>
  <si>
    <t>評価項目2の講評</t>
  </si>
  <si>
    <t>利用者の健康を維持するための支援を行っている</t>
  </si>
  <si>
    <t>1. 利用者の心身の状況に応じた健康管理を行っている</t>
  </si>
  <si>
    <t>2. 日常生活の中で、一人ひとりの有する能力の活用や日常生活動作の維持・拡大に向けた支援を行っている</t>
  </si>
  <si>
    <t>3. 服薬管理は誤りがないようチェック体制の強化などのしくみを整えている</t>
  </si>
  <si>
    <t>4. 利用者の体調変化時（発作等の急変を含む）に、速やかに対応できる体制を整えている</t>
  </si>
  <si>
    <t>評価項目3の講評</t>
  </si>
  <si>
    <t>利用者の主体性を尊重し、快適に過ごせるような取り組みを行っている</t>
  </si>
  <si>
    <t>1. 利用者が他の利用者と快適な関係をもちながら生活することができるよう支援を行っている</t>
  </si>
  <si>
    <t>2. 利用者の状況に応じて、認知機能に対応した多様な活動を取り入れる工夫をしている</t>
  </si>
  <si>
    <t>3. 利用者が自分のペースを保ち、落ち着いて生活できるような支援を行っている</t>
  </si>
  <si>
    <t>4. 事業所内は、利用者の安全性や快適性に配慮したものとなっている</t>
  </si>
  <si>
    <t>評価項目4の講評</t>
  </si>
  <si>
    <t>事業所と家族との交流・連携を図っている</t>
  </si>
  <si>
    <t>評価項目5</t>
  </si>
  <si>
    <t>1. 利用者のサービス提供時の様子や家庭での普段の様子を家族と情報交換し、共有している</t>
  </si>
  <si>
    <t>2. 家族の状況に配慮し、認知症への対応をはじめ適切な相談対応やアドバイスを行っている</t>
  </si>
  <si>
    <t>評価項目5の講評</t>
  </si>
  <si>
    <t>利用者が地域で暮らし続けるため、地域と連携して支援を行っている</t>
  </si>
  <si>
    <t>評価項目6</t>
  </si>
  <si>
    <t>1. 地域のさまざまな機関や職種と協働し、地域の情報を収集して利用者の状況に応じた提供をしている</t>
  </si>
  <si>
    <t>2. 運営推進会議等を活用して、利用者が地域のさまざまな資源を利用するための支援を行っている</t>
  </si>
  <si>
    <t>3. 利用者が地域とつながりながら暮らし続けられるよう、事業所が利用者と共に地域の一員として日常的に交流している</t>
  </si>
  <si>
    <t>評価項目6の講評</t>
  </si>
  <si>
    <t>利用者保護に関する項目</t>
  </si>
  <si>
    <t>標準項目実施状況</t>
    <phoneticPr fontId="3"/>
  </si>
  <si>
    <t>利用者の意向（意見・要望・苦情）を多様な方法で把握し、迅速に対応する体制を整えている</t>
  </si>
  <si>
    <t>1. 苦情解決制度を利用できることや事業者以外の相談先を遠慮なく利用できることを、利用者に伝えている</t>
  </si>
  <si>
    <t>2. 利用者の意向（意見・要望・苦情）に対し、組織的に速やかに対応する仕組みがある</t>
  </si>
  <si>
    <t>虐待に対し組織的な防止対策と対応をしている</t>
  </si>
  <si>
    <t>1. 利用者の気持ちを傷つけるような職員の言動、虐待が行われることのないよう、職員が相互に日常の言動を振り返り、組織的に防止対策を徹底している</t>
  </si>
  <si>
    <t>2. 虐待を受けている疑いのある利用者の情報を得たときや、虐待の事実を把握した際には、組織として関係機関と連携しながら対応する体制を整えている</t>
  </si>
  <si>
    <t>事業所としてリスクマネジメントに取り組んでいる</t>
  </si>
  <si>
    <t>1. 事業所が目指していることの実現を阻害する恐れのあるリスク（事故、感染症、侵入、災害、経営環境の変化など）を洗い出し、どのリスクに対策を講じるかについて優先順位をつけている</t>
  </si>
  <si>
    <t>2. 優先順位の高さに応じて、リスクに対し必要な対策をとっている</t>
  </si>
  <si>
    <t>3. 災害や深刻な事故等に遭遇した場合に備え、事業継続計画（ＢＣＰ）を策定している</t>
  </si>
  <si>
    <t>4. リスクに対する必要な対策や事業継続計画について、職員、利用者、関係機関などに周知し、理解して対応できるように取り組んでいる</t>
  </si>
  <si>
    <t>5. 事故、感染症、侵入、災害などが発生したときは、要因及び対応を分析し、再発防止と対策の見直しに取り組んでいる</t>
  </si>
  <si>
    <r>
      <t>利用者保護の講評（※利用者保護の内容から</t>
    </r>
    <r>
      <rPr>
        <b/>
        <sz val="11"/>
        <color indexed="10"/>
        <rFont val="ＭＳ Ｐゴシック"/>
        <family val="3"/>
        <charset val="128"/>
      </rPr>
      <t>３つ（必須）</t>
    </r>
    <r>
      <rPr>
        <sz val="11"/>
        <rFont val="ＭＳ Ｐゴシック"/>
        <family val="3"/>
        <charset val="128"/>
      </rPr>
      <t>記載してください）</t>
    </r>
  </si>
  <si>
    <t>6-1-1</t>
  </si>
  <si>
    <t>016</t>
  </si>
  <si>
    <t>00541</t>
  </si>
  <si>
    <t>16969</t>
  </si>
  <si>
    <t>6-2-1</t>
  </si>
  <si>
    <t>00542</t>
  </si>
  <si>
    <t>16970</t>
  </si>
  <si>
    <t>6-2-2</t>
  </si>
  <si>
    <t>16971</t>
  </si>
  <si>
    <t>6-3-1</t>
  </si>
  <si>
    <t>00543</t>
  </si>
  <si>
    <t>16972</t>
  </si>
  <si>
    <t>6-3-2</t>
  </si>
  <si>
    <t>16973</t>
  </si>
  <si>
    <t>6-3-3</t>
  </si>
  <si>
    <t>16974</t>
  </si>
  <si>
    <t>6-3-4</t>
  </si>
  <si>
    <t>16975</t>
  </si>
  <si>
    <t>6-5-1</t>
  </si>
  <si>
    <t>00544</t>
  </si>
  <si>
    <t>16982</t>
  </si>
  <si>
    <t>6-5-2</t>
  </si>
  <si>
    <t>16983</t>
  </si>
  <si>
    <t>6-6-1</t>
  </si>
  <si>
    <t>00545</t>
  </si>
  <si>
    <t>16984</t>
  </si>
  <si>
    <t>6-6-2</t>
  </si>
  <si>
    <t>16985</t>
  </si>
  <si>
    <t>6-4-1</t>
  </si>
  <si>
    <t>00238</t>
  </si>
  <si>
    <t>16976</t>
  </si>
  <si>
    <t>6-4-2</t>
  </si>
  <si>
    <t>16977</t>
  </si>
  <si>
    <t>6-4-3</t>
  </si>
  <si>
    <t>16978</t>
  </si>
  <si>
    <t>6-4-4</t>
  </si>
  <si>
    <t>16979</t>
  </si>
  <si>
    <t>6-4-5</t>
  </si>
  <si>
    <t>16980</t>
  </si>
  <si>
    <t>6-4-6</t>
  </si>
  <si>
    <t>16981</t>
  </si>
  <si>
    <t>利用者保護（1）</t>
  </si>
  <si>
    <t>999</t>
  </si>
  <si>
    <t>99999</t>
  </si>
  <si>
    <t>17474</t>
  </si>
  <si>
    <t>利用者保護（2）</t>
  </si>
  <si>
    <t>17475</t>
  </si>
  <si>
    <t>利用者保護（3）</t>
  </si>
  <si>
    <t>17476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</si>
</sst>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37"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2"/>
      <name val="HG丸ｺﾞｼｯｸM-PRO"/>
      <family val="3"/>
      <charset val="128"/>
    </font>
    <font>
      <b/>
      <sz val="10"/>
      <name val="HG丸ｺﾞｼｯｸM-PRO"/>
      <family val="3"/>
      <charset val="128"/>
    </font>
    <font>
      <sz val="8"/>
      <name val="ＭＳ Ｐゴシック"/>
      <family val="3"/>
      <charset val="128"/>
    </font>
    <font>
      <sz val="10"/>
      <name val="ＭＳ Ｐゴシック"/>
      <family val="3"/>
      <charset val="128"/>
    </font>
    <font>
      <sz val="10.5"/>
      <name val="ＭＳ Ｐゴシック"/>
      <family val="3"/>
      <charset val="128"/>
    </font>
    <font>
      <sz val="11"/>
      <color indexed="9"/>
      <name val="ＭＳ Ｐゴシック"/>
      <family val="3"/>
      <charset val="128"/>
    </font>
    <font>
      <b/>
      <sz val="9"/>
      <name val="HG丸ｺﾞｼｯｸM-PRO"/>
      <family val="3"/>
      <charset val="128"/>
    </font>
    <font>
      <sz val="11"/>
      <color indexed="12"/>
      <name val="ＭＳ Ｐゴシック"/>
      <family val="3"/>
      <charset val="128"/>
    </font>
    <font>
      <sz val="12"/>
      <name val="ＭＳ Ｐゴシック"/>
      <family val="3"/>
      <charset val="128"/>
    </font>
    <font>
      <sz val="12"/>
      <name val="HGP創英角ｺﾞｼｯｸUB"/>
      <family val="3"/>
      <charset val="128"/>
    </font>
    <font>
      <i/>
      <sz val="11"/>
      <color indexed="12"/>
      <name val="ＭＳ Ｐゴシック"/>
      <family val="3"/>
      <charset val="128"/>
    </font>
    <font>
      <sz val="11"/>
      <color indexed="48"/>
      <name val="ＭＳ Ｐゴシック"/>
      <family val="3"/>
      <charset val="128"/>
    </font>
    <font>
      <b/>
      <sz val="10"/>
      <color indexed="10"/>
      <name val="ＭＳ Ｐゴシック"/>
      <family val="3"/>
      <charset val="128"/>
    </font>
    <font>
      <b/>
      <sz val="12"/>
      <name val="HG丸ｺﾞｼｯｸM-PRO"/>
      <family val="3"/>
      <charset val="128"/>
    </font>
    <font>
      <b/>
      <sz val="12"/>
      <name val="ＭＳ Ｐゴシック"/>
      <family val="3"/>
      <charset val="128"/>
    </font>
    <font>
      <sz val="11"/>
      <color indexed="10"/>
      <name val="ＭＳ Ｐゴシック"/>
      <family val="3"/>
      <charset val="128"/>
    </font>
    <font>
      <sz val="11"/>
      <name val="HG丸ｺﾞｼｯｸM-PRO"/>
      <family val="3"/>
      <charset val="128"/>
    </font>
    <font>
      <b/>
      <sz val="10"/>
      <color indexed="9"/>
      <name val="ＭＳ Ｐゴシック"/>
      <family val="3"/>
      <charset val="128"/>
    </font>
    <font>
      <sz val="9"/>
      <color indexed="9"/>
      <name val="ＭＳ Ｐゴシック"/>
      <family val="3"/>
      <charset val="128"/>
    </font>
    <font>
      <b/>
      <sz val="10"/>
      <name val="ＭＳ Ｐゴシック"/>
      <family val="3"/>
      <charset val="128"/>
    </font>
    <font>
      <b/>
      <sz val="11"/>
      <color indexed="9"/>
      <name val="ＭＳ Ｐゴシック"/>
      <family val="3"/>
      <charset val="128"/>
    </font>
    <font>
      <b/>
      <sz val="11"/>
      <color indexed="10"/>
      <name val="ＭＳ Ｐゴシック"/>
      <family val="3"/>
      <charset val="128"/>
    </font>
    <font>
      <sz val="10"/>
      <color indexed="9"/>
      <name val="ＭＳ Ｐゴシック"/>
      <family val="3"/>
      <charset val="128"/>
    </font>
    <font>
      <b/>
      <sz val="9"/>
      <color indexed="10"/>
      <name val="ＭＳ Ｐゴシック"/>
      <family val="3"/>
      <charset val="128"/>
    </font>
    <font>
      <b/>
      <sz val="14"/>
      <name val="ＭＳ Ｐゴシック"/>
      <family val="3"/>
      <charset val="128"/>
    </font>
    <font>
      <sz val="11"/>
      <color theme="0"/>
      <name val="ＭＳ Ｐゴシック"/>
      <family val="3"/>
      <charset val="128"/>
    </font>
    <font>
      <sz val="9"/>
      <color theme="0"/>
      <name val="ＭＳ Ｐゴシック"/>
      <family val="3"/>
      <charset val="128"/>
    </font>
    <font>
      <b/>
      <sz val="11"/>
      <color rgb="FFFF0000"/>
      <name val="ＭＳ Ｐゴシック"/>
      <family val="3"/>
      <charset val="128"/>
    </font>
    <font>
      <b/>
      <sz val="10"/>
      <color rgb="FFFF0000"/>
      <name val="ＭＳ Ｐゴシック"/>
      <family val="3"/>
      <charset val="128"/>
    </font>
    <font>
      <sz val="9"/>
      <color rgb="FF000000"/>
      <name val="MS UI Gothic"/>
      <family val="3"/>
      <charset val="128"/>
    </font>
    <font>
      <b/>
      <sz val="9"/>
      <color rgb="FFFF0000"/>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s>
  <borders count="8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ck">
        <color indexed="64"/>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medium">
        <color indexed="64"/>
      </top>
      <bottom/>
      <diagonal/>
    </border>
    <border>
      <left/>
      <right style="thick">
        <color indexed="64"/>
      </right>
      <top style="medium">
        <color indexed="64"/>
      </top>
      <bottom/>
      <diagonal/>
    </border>
    <border>
      <left/>
      <right style="thick">
        <color indexed="64"/>
      </right>
      <top/>
      <bottom/>
      <diagonal/>
    </border>
    <border>
      <left style="thin">
        <color indexed="64"/>
      </left>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thin">
        <color theme="0"/>
      </bottom>
      <diagonal/>
    </border>
    <border>
      <left style="thick">
        <color indexed="64"/>
      </left>
      <right/>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thick">
        <color indexed="64"/>
      </right>
      <top style="thin">
        <color indexed="64"/>
      </top>
      <bottom style="thick">
        <color auto="1"/>
      </bottom>
      <diagonal/>
    </border>
    <border>
      <left style="thick">
        <color indexed="64"/>
      </left>
      <right style="medium">
        <color indexed="64"/>
      </right>
      <top/>
      <bottom style="thin">
        <color auto="1"/>
      </bottom>
      <diagonal/>
    </border>
    <border>
      <left style="thick">
        <color indexed="64"/>
      </left>
      <right style="medium">
        <color indexed="64"/>
      </right>
      <top/>
      <bottom style="thick">
        <color auto="1"/>
      </bottom>
      <diagonal/>
    </border>
    <border>
      <left style="medium">
        <color indexed="64"/>
      </left>
      <right style="thin">
        <color indexed="64"/>
      </right>
      <top style="thin">
        <color indexed="64"/>
      </top>
      <bottom style="thick">
        <color auto="1"/>
      </bottom>
      <diagonal/>
    </border>
    <border>
      <left style="thin">
        <color indexed="64"/>
      </left>
      <right/>
      <top style="thin">
        <color indexed="64"/>
      </top>
      <bottom style="thick">
        <color auto="1"/>
      </bottom>
      <diagonal/>
    </border>
    <border>
      <left/>
      <right style="thin">
        <color indexed="64"/>
      </right>
      <top style="thin">
        <color indexed="64"/>
      </top>
      <bottom style="thick">
        <color auto="1"/>
      </bottom>
      <diagonal/>
    </border>
    <border>
      <left style="thin">
        <color indexed="64"/>
      </left>
      <right style="thick">
        <color indexed="64"/>
      </right>
      <top style="thin">
        <color indexed="64"/>
      </top>
      <bottom style="thick">
        <color auto="1"/>
      </bottom>
      <diagonal/>
    </border>
    <border>
      <left style="thick">
        <color indexed="64"/>
      </left>
      <right/>
      <top/>
      <bottom style="thin">
        <color indexed="64"/>
      </bottom>
      <diagonal/>
    </border>
    <border>
      <left style="medium">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style="thick">
        <color indexed="64"/>
      </right>
      <top style="thin">
        <color indexed="64"/>
      </top>
      <bottom style="medium">
        <color auto="1"/>
      </bottom>
      <diagonal/>
    </border>
  </borders>
  <cellStyleXfs count="6">
    <xf numFmtId="0" fontId="0"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0" fontId="2" fillId="0" borderId="0">
      <alignment vertical="center"/>
    </xf>
  </cellStyleXfs>
  <cellXfs count="337">
    <xf numFmtId="0" fontId="0" fillId="0" borderId="0" xfId="0">
      <alignment vertical="center"/>
    </xf>
    <xf numFmtId="0" fontId="7" fillId="0" borderId="0" xfId="0" applyFont="1" applyProtection="1">
      <alignment vertical="center"/>
      <protection hidden="1"/>
    </xf>
    <xf numFmtId="0" fontId="0" fillId="0" borderId="0" xfId="0" applyProtection="1">
      <alignment vertical="center"/>
      <protection hidden="1"/>
    </xf>
    <xf numFmtId="0" fontId="5" fillId="0" borderId="0" xfId="0" applyFont="1" applyAlignment="1" applyProtection="1">
      <alignment horizontal="right" vertical="center"/>
      <protection hidden="1"/>
    </xf>
    <xf numFmtId="0" fontId="6" fillId="0" borderId="0" xfId="0" applyFont="1" applyProtection="1">
      <alignment vertical="center"/>
      <protection hidden="1"/>
    </xf>
    <xf numFmtId="0" fontId="12" fillId="0" borderId="0" xfId="0" applyFont="1" applyProtection="1">
      <alignment vertical="center"/>
      <protection hidden="1"/>
    </xf>
    <xf numFmtId="0" fontId="8" fillId="0" borderId="0" xfId="0" applyFont="1" applyAlignment="1" applyProtection="1">
      <alignment horizontal="right" vertical="center"/>
      <protection hidden="1"/>
    </xf>
    <xf numFmtId="0" fontId="11" fillId="0" borderId="0" xfId="0" applyFont="1" applyProtection="1">
      <alignment vertical="center"/>
      <protection hidden="1"/>
    </xf>
    <xf numFmtId="0" fontId="6" fillId="0" borderId="0" xfId="0" applyFont="1">
      <alignment vertical="center"/>
    </xf>
    <xf numFmtId="0" fontId="15" fillId="0" borderId="0" xfId="0" applyFont="1">
      <alignment vertical="center"/>
    </xf>
    <xf numFmtId="0" fontId="0" fillId="0" borderId="0" xfId="0" applyAlignment="1">
      <alignment horizontal="left" vertical="center"/>
    </xf>
    <xf numFmtId="0" fontId="4" fillId="0" borderId="0" xfId="0" applyFont="1">
      <alignment vertical="center"/>
    </xf>
    <xf numFmtId="0" fontId="0" fillId="0" borderId="0" xfId="0" applyAlignment="1">
      <alignment vertical="center" wrapText="1"/>
    </xf>
    <xf numFmtId="0" fontId="8" fillId="0" borderId="0" xfId="0" applyFont="1">
      <alignment vertical="center"/>
    </xf>
    <xf numFmtId="9" fontId="2" fillId="0" borderId="0" xfId="1">
      <alignment vertical="center"/>
    </xf>
    <xf numFmtId="0" fontId="0" fillId="0" borderId="1" xfId="0" applyBorder="1" applyAlignment="1">
      <alignment vertical="center" wrapText="1"/>
    </xf>
    <xf numFmtId="0" fontId="14" fillId="0" borderId="0" xfId="0" applyFont="1" applyAlignment="1">
      <alignment vertical="center" wrapText="1"/>
    </xf>
    <xf numFmtId="0" fontId="9" fillId="0" borderId="2"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left" vertical="center"/>
    </xf>
    <xf numFmtId="0" fontId="2" fillId="0" borderId="0" xfId="0" applyFont="1">
      <alignment vertical="center"/>
    </xf>
    <xf numFmtId="0" fontId="2" fillId="0" borderId="0" xfId="0" applyFont="1" applyAlignment="1">
      <alignment vertical="center" wrapText="1"/>
    </xf>
    <xf numFmtId="0" fontId="16" fillId="0" borderId="0" xfId="0" applyFont="1">
      <alignment vertical="center"/>
    </xf>
    <xf numFmtId="0" fontId="2" fillId="0" borderId="0" xfId="0" applyFont="1" applyProtection="1">
      <alignment vertical="center"/>
      <protection locked="0"/>
    </xf>
    <xf numFmtId="0" fontId="13" fillId="0" borderId="0" xfId="0" applyFont="1">
      <alignment vertical="center"/>
    </xf>
    <xf numFmtId="0" fontId="2" fillId="0" borderId="0" xfId="0" applyFont="1" applyProtection="1">
      <alignment vertical="center"/>
      <protection hidden="1"/>
    </xf>
    <xf numFmtId="0" fontId="17" fillId="0" borderId="0" xfId="0" applyFont="1">
      <alignment vertical="center"/>
    </xf>
    <xf numFmtId="0" fontId="17" fillId="0" borderId="0" xfId="0" applyFont="1" applyProtection="1">
      <alignment vertical="center"/>
      <protection hidden="1"/>
    </xf>
    <xf numFmtId="0" fontId="13" fillId="0" borderId="0" xfId="0" applyFont="1" applyProtection="1">
      <alignment vertical="center"/>
      <protection hidden="1"/>
    </xf>
    <xf numFmtId="0" fontId="0" fillId="0" borderId="3" xfId="0" applyBorder="1" applyAlignment="1">
      <alignment horizontal="center" vertical="center"/>
    </xf>
    <xf numFmtId="0" fontId="15" fillId="0" borderId="0" xfId="0" applyFont="1" applyAlignment="1">
      <alignment vertical="center" wrapText="1"/>
    </xf>
    <xf numFmtId="0" fontId="19" fillId="0" borderId="0" xfId="0" applyFont="1" applyAlignment="1">
      <alignment vertical="center" wrapText="1"/>
    </xf>
    <xf numFmtId="0" fontId="5" fillId="0" borderId="0" xfId="0" applyFont="1">
      <alignment vertical="center"/>
    </xf>
    <xf numFmtId="0" fontId="9" fillId="0" borderId="0" xfId="0" applyFont="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0" xfId="0" applyFont="1" applyAlignment="1" applyProtection="1">
      <alignment horizontal="left" vertical="top" wrapText="1"/>
      <protection locked="0"/>
    </xf>
    <xf numFmtId="0" fontId="8" fillId="0" borderId="2" xfId="0" applyFont="1" applyBorder="1" applyAlignment="1">
      <alignment horizontal="center" vertical="center" wrapText="1"/>
    </xf>
    <xf numFmtId="0" fontId="2" fillId="2" borderId="2" xfId="0" applyFont="1" applyFill="1" applyBorder="1" applyAlignment="1" applyProtection="1">
      <alignment horizontal="center" vertical="center"/>
      <protection locked="0"/>
    </xf>
    <xf numFmtId="0" fontId="9" fillId="0" borderId="5" xfId="0" applyFont="1" applyBorder="1">
      <alignment vertical="center"/>
    </xf>
    <xf numFmtId="49" fontId="11" fillId="0" borderId="0" xfId="0" applyNumberFormat="1" applyFont="1" applyProtection="1">
      <alignment vertical="center"/>
      <protection hidden="1"/>
    </xf>
    <xf numFmtId="0" fontId="20" fillId="0" borderId="0" xfId="0" applyFont="1" applyAlignment="1">
      <alignment horizontal="center" vertical="center"/>
    </xf>
    <xf numFmtId="0" fontId="0" fillId="2" borderId="0" xfId="0" applyFill="1" applyAlignment="1" applyProtection="1">
      <alignment horizontal="right" vertical="center" wrapText="1"/>
      <protection locked="0"/>
    </xf>
    <xf numFmtId="0" fontId="0" fillId="0" borderId="0" xfId="0" applyAlignment="1">
      <alignment horizontal="center" vertical="center" wrapText="1"/>
    </xf>
    <xf numFmtId="49" fontId="2" fillId="0" borderId="0" xfId="5" applyNumberFormat="1" applyAlignment="1" applyProtection="1">
      <alignment horizontal="left" vertical="center"/>
      <protection locked="0"/>
    </xf>
    <xf numFmtId="0" fontId="2" fillId="0" borderId="0" xfId="5">
      <alignment vertical="center"/>
    </xf>
    <xf numFmtId="0" fontId="0" fillId="0" borderId="0" xfId="0" applyAlignment="1">
      <alignment horizontal="right" vertical="center"/>
    </xf>
    <xf numFmtId="49" fontId="5" fillId="0" borderId="0" xfId="0" applyNumberFormat="1" applyFont="1" applyAlignment="1">
      <alignment horizontal="right" vertical="center" wrapText="1" shrinkToFit="1"/>
    </xf>
    <xf numFmtId="49" fontId="2" fillId="0" borderId="0" xfId="0" applyNumberFormat="1" applyFont="1" applyAlignment="1">
      <alignment horizontal="center" vertical="center" wrapText="1" shrinkToFit="1"/>
    </xf>
    <xf numFmtId="0" fontId="2" fillId="0" borderId="0" xfId="0" applyFont="1" applyAlignment="1">
      <alignment horizontal="right" vertical="center"/>
    </xf>
    <xf numFmtId="0" fontId="5" fillId="0" borderId="0" xfId="0" applyFont="1" applyAlignment="1">
      <alignment horizontal="right" vertical="center" wrapText="1" shrinkToFit="1"/>
    </xf>
    <xf numFmtId="49" fontId="5" fillId="2" borderId="0" xfId="0" applyNumberFormat="1" applyFont="1" applyFill="1" applyAlignment="1" applyProtection="1">
      <alignment horizontal="center" vertical="center" wrapText="1" shrinkToFit="1"/>
      <protection locked="0"/>
    </xf>
    <xf numFmtId="0" fontId="2" fillId="0" borderId="0" xfId="0" applyFont="1" applyAlignment="1">
      <alignment horizontal="center" vertical="center" wrapText="1" shrinkToFit="1"/>
    </xf>
    <xf numFmtId="0" fontId="2" fillId="0" borderId="0" xfId="0" applyFont="1" applyAlignment="1">
      <alignment horizontal="left" vertical="center" wrapText="1" shrinkToFit="1"/>
    </xf>
    <xf numFmtId="0" fontId="0" fillId="2" borderId="0" xfId="0" applyFill="1">
      <alignment vertical="center"/>
    </xf>
    <xf numFmtId="0" fontId="0" fillId="0" borderId="0" xfId="0" applyAlignment="1"/>
    <xf numFmtId="0" fontId="0" fillId="0" borderId="6" xfId="0" applyBorder="1" applyAlignment="1">
      <alignment horizontal="center" vertical="center" wrapText="1"/>
    </xf>
    <xf numFmtId="0" fontId="11" fillId="0" borderId="0" xfId="0" applyFont="1" applyProtection="1">
      <alignment vertical="center"/>
      <protection locked="0" hidden="1"/>
    </xf>
    <xf numFmtId="0" fontId="0" fillId="0" borderId="4" xfId="0" applyBorder="1" applyAlignment="1">
      <alignment vertical="center" wrapText="1"/>
    </xf>
    <xf numFmtId="0" fontId="2" fillId="0" borderId="6" xfId="4" applyBorder="1" applyAlignment="1" applyProtection="1">
      <alignment horizontal="left" vertical="center" shrinkToFit="1"/>
      <protection locked="0"/>
    </xf>
    <xf numFmtId="0" fontId="2" fillId="0" borderId="7" xfId="4" applyBorder="1" applyAlignment="1" applyProtection="1">
      <alignment horizontal="left" vertical="center" shrinkToFit="1"/>
      <protection locked="0"/>
    </xf>
    <xf numFmtId="0" fontId="2" fillId="0" borderId="0" xfId="4" applyAlignment="1">
      <alignment horizontal="left" vertical="center" shrinkToFit="1"/>
    </xf>
    <xf numFmtId="0" fontId="2" fillId="0" borderId="0" xfId="4" applyProtection="1">
      <alignment vertical="center"/>
      <protection hidden="1"/>
    </xf>
    <xf numFmtId="0" fontId="2" fillId="0" borderId="0" xfId="4">
      <alignment vertical="center"/>
    </xf>
    <xf numFmtId="0" fontId="2" fillId="0" borderId="6" xfId="5" applyBorder="1" applyAlignment="1">
      <alignment horizontal="left" vertical="center" shrinkToFit="1"/>
    </xf>
    <xf numFmtId="0" fontId="2" fillId="0" borderId="7" xfId="5" applyBorder="1" applyAlignment="1">
      <alignment horizontal="left" vertical="center" shrinkToFit="1"/>
    </xf>
    <xf numFmtId="0" fontId="0" fillId="0" borderId="2" xfId="0" applyBorder="1" applyAlignment="1">
      <alignment vertical="center" wrapText="1"/>
    </xf>
    <xf numFmtId="0" fontId="2" fillId="0" borderId="2" xfId="4" applyBorder="1" applyAlignment="1">
      <alignment vertical="center" shrinkToFit="1"/>
    </xf>
    <xf numFmtId="0" fontId="0" fillId="2" borderId="6" xfId="0" applyFill="1" applyBorder="1" applyAlignment="1" applyProtection="1">
      <alignment horizontal="right" vertical="center" wrapText="1"/>
      <protection locked="0"/>
    </xf>
    <xf numFmtId="0" fontId="0" fillId="0" borderId="7" xfId="0" applyBorder="1" applyAlignment="1">
      <alignment horizontal="center" vertical="center" wrapText="1"/>
    </xf>
    <xf numFmtId="14" fontId="0" fillId="0" borderId="0" xfId="0" applyNumberFormat="1" applyProtection="1">
      <alignment vertical="center"/>
      <protection hidden="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10" fillId="0" borderId="0" xfId="0" applyFont="1" applyAlignment="1">
      <alignment vertical="top" wrapText="1"/>
    </xf>
    <xf numFmtId="0" fontId="0" fillId="2" borderId="0" xfId="0"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11" fillId="0" borderId="0" xfId="0" applyFont="1">
      <alignment vertical="center"/>
    </xf>
    <xf numFmtId="0" fontId="22" fillId="0" borderId="0" xfId="0" applyFont="1" applyAlignment="1" applyProtection="1">
      <alignment vertical="center" wrapText="1"/>
      <protection hidden="1"/>
    </xf>
    <xf numFmtId="0" fontId="2" fillId="0" borderId="0" xfId="0" applyFont="1" applyAlignment="1" applyProtection="1">
      <alignment horizontal="right" vertical="center" wrapText="1"/>
      <protection hidden="1"/>
    </xf>
    <xf numFmtId="0" fontId="2" fillId="0" borderId="0" xfId="0" applyFont="1" applyAlignment="1" applyProtection="1">
      <alignment horizontal="left" vertical="center"/>
      <protection hidden="1"/>
    </xf>
    <xf numFmtId="0" fontId="2" fillId="0" borderId="8" xfId="0" applyFont="1" applyBorder="1" applyAlignment="1">
      <alignment horizontal="center" vertical="center"/>
    </xf>
    <xf numFmtId="0" fontId="9" fillId="0" borderId="0" xfId="0" applyFont="1" applyAlignment="1" applyProtection="1">
      <alignment vertical="center" wrapText="1"/>
      <protection hidden="1"/>
    </xf>
    <xf numFmtId="0" fontId="23" fillId="0" borderId="0" xfId="0" applyFont="1" applyProtection="1">
      <alignment vertical="center"/>
      <protection hidden="1"/>
    </xf>
    <xf numFmtId="0" fontId="23" fillId="0" borderId="0" xfId="0" applyFont="1" applyProtection="1">
      <alignment vertical="center"/>
      <protection locked="0" hidden="1"/>
    </xf>
    <xf numFmtId="0" fontId="24" fillId="0" borderId="0" xfId="0" applyFont="1" applyProtection="1">
      <alignment vertical="center"/>
      <protection hidden="1"/>
    </xf>
    <xf numFmtId="0" fontId="23" fillId="0" borderId="0" xfId="0" applyFont="1">
      <alignment vertical="center"/>
    </xf>
    <xf numFmtId="0" fontId="25" fillId="0" borderId="0" xfId="0" applyFont="1">
      <alignment vertical="center"/>
    </xf>
    <xf numFmtId="0" fontId="2" fillId="0" borderId="9" xfId="0" applyFont="1" applyBorder="1">
      <alignment vertical="center"/>
    </xf>
    <xf numFmtId="0" fontId="4" fillId="0" borderId="0" xfId="0" applyFont="1" applyProtection="1">
      <alignment vertical="center"/>
      <protection hidden="1"/>
    </xf>
    <xf numFmtId="0" fontId="26" fillId="0" borderId="0" xfId="0" applyFont="1" applyProtection="1">
      <alignment vertical="center"/>
      <protection hidden="1"/>
    </xf>
    <xf numFmtId="0" fontId="26" fillId="0" borderId="0" xfId="0" applyFont="1" applyProtection="1">
      <alignment vertical="center"/>
      <protection locked="0" hidden="1"/>
    </xf>
    <xf numFmtId="0" fontId="26" fillId="0" borderId="0" xfId="0" applyFont="1">
      <alignment vertical="center"/>
    </xf>
    <xf numFmtId="0" fontId="2" fillId="0" borderId="14" xfId="0" applyFont="1" applyBorder="1">
      <alignment vertical="center"/>
    </xf>
    <xf numFmtId="0" fontId="2" fillId="3" borderId="15" xfId="0" applyFont="1" applyFill="1" applyBorder="1" applyAlignment="1">
      <alignment horizontal="left" vertical="center"/>
    </xf>
    <xf numFmtId="0" fontId="25" fillId="0" borderId="9" xfId="0" applyFont="1" applyBorder="1">
      <alignment vertical="center"/>
    </xf>
    <xf numFmtId="0" fontId="28" fillId="0" borderId="0" xfId="0" applyFont="1">
      <alignment vertical="center"/>
    </xf>
    <xf numFmtId="0" fontId="28" fillId="0" borderId="0" xfId="0" applyFont="1" applyProtection="1">
      <alignment vertical="center"/>
      <protection hidden="1"/>
    </xf>
    <xf numFmtId="0" fontId="9" fillId="0" borderId="0" xfId="0" applyFont="1">
      <alignment vertical="center"/>
    </xf>
    <xf numFmtId="0" fontId="8" fillId="2" borderId="17" xfId="0" applyFont="1" applyFill="1" applyBorder="1">
      <alignment vertical="center"/>
    </xf>
    <xf numFmtId="0" fontId="2" fillId="0" borderId="18" xfId="0" applyFont="1" applyBorder="1" applyAlignment="1" applyProtection="1">
      <alignment vertical="center" wrapText="1"/>
      <protection hidden="1"/>
    </xf>
    <xf numFmtId="0" fontId="2" fillId="0" borderId="19" xfId="0" applyFont="1" applyBorder="1">
      <alignment vertical="center"/>
    </xf>
    <xf numFmtId="0" fontId="11" fillId="0" borderId="0" xfId="0" applyFont="1" applyAlignment="1" applyProtection="1">
      <alignment horizontal="left" vertical="center"/>
      <protection hidden="1"/>
    </xf>
    <xf numFmtId="0" fontId="11" fillId="0" borderId="0" xfId="0" applyFont="1" applyAlignment="1" applyProtection="1">
      <alignment horizontal="left" vertical="center"/>
      <protection locked="0" hidden="1"/>
    </xf>
    <xf numFmtId="0" fontId="11" fillId="0" borderId="0" xfId="0" applyFont="1" applyAlignment="1">
      <alignment horizontal="left" vertical="center"/>
    </xf>
    <xf numFmtId="0" fontId="2" fillId="0" borderId="0" xfId="0" applyFont="1" applyAlignment="1">
      <alignment horizontal="left" vertical="center"/>
    </xf>
    <xf numFmtId="0" fontId="2" fillId="0" borderId="20" xfId="0" applyFont="1" applyBorder="1" applyAlignment="1">
      <alignment horizontal="left" vertical="center"/>
    </xf>
    <xf numFmtId="0" fontId="9" fillId="0" borderId="6" xfId="0" applyFont="1" applyBorder="1">
      <alignmen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18" fillId="0" borderId="5" xfId="0" applyFont="1" applyBorder="1" applyProtection="1">
      <alignment vertical="center"/>
      <protection hidden="1"/>
    </xf>
    <xf numFmtId="0" fontId="2" fillId="0" borderId="24" xfId="0" applyFont="1" applyBorder="1" applyAlignment="1">
      <alignment horizontal="center" vertical="top" wrapText="1"/>
    </xf>
    <xf numFmtId="0" fontId="1" fillId="0" borderId="0" xfId="0" applyFont="1">
      <alignment vertical="center"/>
    </xf>
    <xf numFmtId="0" fontId="1" fillId="0" borderId="0" xfId="0" applyFont="1" applyProtection="1">
      <alignment vertical="center"/>
      <protection locked="0"/>
    </xf>
    <xf numFmtId="0" fontId="1" fillId="0" borderId="0" xfId="0" applyFont="1" applyAlignment="1">
      <alignment vertical="center" wrapText="1"/>
    </xf>
    <xf numFmtId="0" fontId="1" fillId="0" borderId="0" xfId="0" applyFont="1" applyProtection="1">
      <alignment vertical="center"/>
      <protection hidden="1"/>
    </xf>
    <xf numFmtId="49" fontId="11" fillId="0" borderId="0" xfId="0" applyNumberFormat="1" applyFont="1">
      <alignment vertical="center"/>
    </xf>
    <xf numFmtId="0" fontId="25" fillId="3" borderId="16" xfId="0" applyFont="1" applyFill="1" applyBorder="1" applyProtection="1">
      <alignment vertical="center"/>
      <protection hidden="1"/>
    </xf>
    <xf numFmtId="0" fontId="4" fillId="0" borderId="13" xfId="0" applyFont="1" applyBorder="1" applyAlignment="1">
      <alignment horizontal="center" vertical="center"/>
    </xf>
    <xf numFmtId="0" fontId="2" fillId="3" borderId="0" xfId="3" applyFill="1"/>
    <xf numFmtId="0" fontId="2" fillId="0" borderId="0" xfId="3"/>
    <xf numFmtId="0" fontId="11" fillId="0" borderId="0" xfId="3" applyFont="1" applyAlignment="1">
      <alignment vertical="center"/>
    </xf>
    <xf numFmtId="0" fontId="11" fillId="0" borderId="0" xfId="3" applyFont="1"/>
    <xf numFmtId="0" fontId="8" fillId="3" borderId="0" xfId="3" applyFont="1" applyFill="1" applyAlignment="1" applyProtection="1">
      <alignment horizontal="right"/>
      <protection hidden="1"/>
    </xf>
    <xf numFmtId="0" fontId="2" fillId="3" borderId="27" xfId="3" applyFill="1" applyBorder="1" applyAlignment="1">
      <alignment vertical="center"/>
    </xf>
    <xf numFmtId="0" fontId="2" fillId="3" borderId="28" xfId="3" applyFill="1" applyBorder="1" applyAlignment="1">
      <alignment vertical="center"/>
    </xf>
    <xf numFmtId="0" fontId="2" fillId="3" borderId="29" xfId="3" applyFill="1" applyBorder="1" applyAlignment="1">
      <alignment vertical="center"/>
    </xf>
    <xf numFmtId="0" fontId="11" fillId="0" borderId="0" xfId="3" applyFont="1" applyAlignment="1" applyProtection="1">
      <alignment vertical="center"/>
      <protection locked="0"/>
    </xf>
    <xf numFmtId="0" fontId="30" fillId="0" borderId="23" xfId="0" applyFont="1" applyBorder="1" applyAlignment="1">
      <alignment horizontal="center" vertical="center" wrapText="1"/>
    </xf>
    <xf numFmtId="0" fontId="11" fillId="0" borderId="0" xfId="3" applyFont="1" applyAlignment="1" applyProtection="1">
      <alignment vertical="center"/>
      <protection hidden="1"/>
    </xf>
    <xf numFmtId="0" fontId="11" fillId="0" borderId="0" xfId="3" applyFont="1" applyProtection="1">
      <protection hidden="1"/>
    </xf>
    <xf numFmtId="0" fontId="0" fillId="0" borderId="63" xfId="0" applyBorder="1" applyAlignment="1">
      <alignment horizontal="left" vertical="center" wrapText="1"/>
    </xf>
    <xf numFmtId="0" fontId="31" fillId="0" borderId="0" xfId="0" applyFont="1" applyProtection="1">
      <alignment vertical="center"/>
      <protection hidden="1"/>
    </xf>
    <xf numFmtId="0" fontId="31" fillId="0" borderId="0" xfId="0" applyFont="1" applyProtection="1">
      <alignment vertical="center"/>
      <protection locked="0" hidden="1"/>
    </xf>
    <xf numFmtId="0" fontId="2" fillId="0" borderId="2" xfId="2" applyBorder="1" applyAlignment="1">
      <alignment horizontal="center" vertical="center"/>
    </xf>
    <xf numFmtId="0" fontId="0" fillId="0" borderId="30" xfId="0" applyBorder="1">
      <alignment vertical="center"/>
    </xf>
    <xf numFmtId="0" fontId="0" fillId="0" borderId="31" xfId="0" applyBorder="1">
      <alignment vertical="center"/>
    </xf>
    <xf numFmtId="0" fontId="32" fillId="0" borderId="0" xfId="0" applyFont="1">
      <alignment vertical="center"/>
    </xf>
    <xf numFmtId="0" fontId="9" fillId="5" borderId="3" xfId="2" applyFont="1" applyFill="1" applyBorder="1" applyAlignment="1">
      <alignment vertical="center" wrapText="1"/>
    </xf>
    <xf numFmtId="0" fontId="31" fillId="0" borderId="0" xfId="0" applyFont="1">
      <alignment vertical="center"/>
    </xf>
    <xf numFmtId="0" fontId="12" fillId="3" borderId="0" xfId="3" applyFont="1" applyFill="1" applyAlignment="1" applyProtection="1">
      <alignment horizontal="right" vertical="center"/>
      <protection hidden="1"/>
    </xf>
    <xf numFmtId="0" fontId="12" fillId="0" borderId="0" xfId="0" applyFont="1" applyAlignment="1" applyProtection="1">
      <alignment horizontal="right" vertical="center"/>
      <protection hidden="1"/>
    </xf>
    <xf numFmtId="0" fontId="20" fillId="0" borderId="0" xfId="0" applyFont="1" applyProtection="1">
      <alignment vertical="center"/>
      <protection hidden="1"/>
    </xf>
    <xf numFmtId="9" fontId="2" fillId="0" borderId="0" xfId="1" applyProtection="1">
      <alignment vertical="center"/>
      <protection hidden="1"/>
    </xf>
    <xf numFmtId="9" fontId="33" fillId="0" borderId="0" xfId="1" applyFont="1" applyAlignment="1" applyProtection="1">
      <alignment horizontal="right" vertical="center"/>
      <protection hidden="1"/>
    </xf>
    <xf numFmtId="0" fontId="21" fillId="0" borderId="0" xfId="4" applyFont="1" applyAlignment="1">
      <alignment horizontal="left" vertical="center"/>
    </xf>
    <xf numFmtId="0" fontId="12" fillId="5" borderId="0" xfId="3" applyFont="1" applyFill="1" applyAlignment="1" applyProtection="1">
      <alignment vertical="center"/>
      <protection hidden="1"/>
    </xf>
    <xf numFmtId="0" fontId="0" fillId="5" borderId="0" xfId="0" applyFill="1">
      <alignment vertical="center"/>
    </xf>
    <xf numFmtId="0" fontId="9" fillId="0" borderId="64" xfId="0" applyFont="1" applyBorder="1" applyAlignment="1">
      <alignment horizontal="center" vertical="center"/>
    </xf>
    <xf numFmtId="56" fontId="30" fillId="3" borderId="67" xfId="0" quotePrefix="1" applyNumberFormat="1" applyFont="1" applyFill="1" applyBorder="1" applyAlignment="1" applyProtection="1">
      <alignment horizontal="center" vertical="center" wrapText="1"/>
      <protection hidden="1"/>
    </xf>
    <xf numFmtId="0" fontId="2" fillId="0" borderId="68" xfId="0" applyFont="1" applyBorder="1">
      <alignment vertical="center"/>
    </xf>
    <xf numFmtId="0" fontId="2" fillId="0" borderId="69" xfId="0" applyFont="1" applyBorder="1">
      <alignment vertical="center"/>
    </xf>
    <xf numFmtId="0" fontId="8" fillId="2" borderId="70" xfId="0" applyFont="1" applyFill="1" applyBorder="1">
      <alignment vertical="center"/>
    </xf>
    <xf numFmtId="0" fontId="2" fillId="0" borderId="73" xfId="0" applyFont="1" applyBorder="1" applyAlignment="1" applyProtection="1">
      <alignment vertical="center" wrapText="1"/>
      <protection hidden="1"/>
    </xf>
    <xf numFmtId="0" fontId="2" fillId="0" borderId="74" xfId="0" applyFont="1" applyBorder="1">
      <alignment vertical="center"/>
    </xf>
    <xf numFmtId="0" fontId="8" fillId="2" borderId="75" xfId="0" applyFont="1" applyFill="1" applyBorder="1">
      <alignment vertical="center"/>
    </xf>
    <xf numFmtId="0" fontId="2" fillId="0" borderId="79" xfId="0" applyFont="1" applyBorder="1" applyAlignment="1" applyProtection="1">
      <alignment vertical="center" wrapText="1"/>
      <protection hidden="1"/>
    </xf>
    <xf numFmtId="49" fontId="11" fillId="0" borderId="0" xfId="3" applyNumberFormat="1" applyFont="1" applyProtection="1">
      <protection hidden="1"/>
    </xf>
    <xf numFmtId="49" fontId="11" fillId="0" borderId="0" xfId="3" applyNumberFormat="1" applyFont="1"/>
    <xf numFmtId="0" fontId="0" fillId="2" borderId="3" xfId="0" applyFill="1" applyBorder="1" applyAlignment="1" applyProtection="1">
      <alignment horizontal="right" vertical="center" wrapText="1"/>
      <protection locked="0"/>
    </xf>
    <xf numFmtId="0" fontId="0" fillId="2" borderId="6" xfId="0" applyFill="1" applyBorder="1" applyAlignment="1" applyProtection="1">
      <alignment horizontal="right" vertical="center" wrapText="1"/>
      <protection locked="0"/>
    </xf>
    <xf numFmtId="0" fontId="29" fillId="0" borderId="3" xfId="0" applyFont="1" applyBorder="1" applyAlignment="1" applyProtection="1">
      <alignment horizontal="left" vertical="center" wrapText="1"/>
      <protection hidden="1"/>
    </xf>
    <xf numFmtId="0" fontId="29" fillId="0" borderId="6" xfId="0" applyFont="1" applyBorder="1" applyAlignment="1" applyProtection="1">
      <alignment horizontal="left" vertical="center" wrapText="1"/>
      <protection hidden="1"/>
    </xf>
    <xf numFmtId="0" fontId="29" fillId="0" borderId="7" xfId="0" applyFont="1" applyBorder="1" applyAlignment="1" applyProtection="1">
      <alignment horizontal="left" vertical="center" wrapText="1"/>
      <protection hidden="1"/>
    </xf>
    <xf numFmtId="0" fontId="0" fillId="4" borderId="3"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2" borderId="0" xfId="0" applyFill="1" applyAlignment="1" applyProtection="1">
      <alignment horizontal="left" vertical="center" shrinkToFit="1"/>
      <protection locked="0"/>
    </xf>
    <xf numFmtId="0" fontId="9" fillId="0" borderId="0" xfId="0" applyFont="1" applyAlignment="1">
      <alignment horizontal="left" vertical="top" wrapText="1"/>
    </xf>
    <xf numFmtId="0" fontId="9" fillId="2" borderId="3"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wrapText="1"/>
      <protection locked="0"/>
    </xf>
    <xf numFmtId="0" fontId="0" fillId="0" borderId="4" xfId="0" applyBorder="1" applyAlignment="1">
      <alignment horizontal="center" vertical="center" wrapText="1"/>
    </xf>
    <xf numFmtId="0" fontId="0" fillId="0" borderId="34" xfId="0" applyBorder="1">
      <alignment vertical="center"/>
    </xf>
    <xf numFmtId="0" fontId="0" fillId="0" borderId="32" xfId="0" applyBorder="1">
      <alignment vertical="center"/>
    </xf>
    <xf numFmtId="0" fontId="0" fillId="2" borderId="3" xfId="0" applyFill="1"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7" xfId="0" applyBorder="1" applyAlignment="1">
      <alignment vertical="center" shrinkToFit="1"/>
    </xf>
    <xf numFmtId="0" fontId="2" fillId="0" borderId="3" xfId="4" applyBorder="1" applyAlignment="1">
      <alignment horizontal="center" vertical="center" wrapText="1"/>
    </xf>
    <xf numFmtId="0" fontId="2" fillId="0" borderId="7" xfId="4" applyBorder="1" applyAlignment="1">
      <alignment horizontal="center" vertical="center" wrapText="1"/>
    </xf>
    <xf numFmtId="0" fontId="5" fillId="2" borderId="3"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2" borderId="3" xfId="0"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4" xfId="0" applyBorder="1" applyAlignment="1">
      <alignment horizontal="left" vertical="center" wrapText="1"/>
    </xf>
    <xf numFmtId="0" fontId="0" fillId="0" borderId="34" xfId="0" applyBorder="1" applyAlignment="1">
      <alignment horizontal="left" vertical="center" wrapText="1"/>
    </xf>
    <xf numFmtId="0" fontId="0" fillId="0" borderId="32" xfId="0" applyBorder="1" applyAlignment="1">
      <alignment horizontal="left" vertical="center" wrapText="1"/>
    </xf>
    <xf numFmtId="0" fontId="2" fillId="2" borderId="3" xfId="4" applyFill="1" applyBorder="1" applyAlignment="1" applyProtection="1">
      <alignment horizontal="left" vertical="center" shrinkToFit="1"/>
      <protection locked="0"/>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2" fillId="2" borderId="3" xfId="4" applyNumberFormat="1" applyFill="1" applyBorder="1" applyAlignment="1" applyProtection="1">
      <alignment horizontal="left" vertical="center" shrinkToFit="1"/>
      <protection locked="0"/>
    </xf>
    <xf numFmtId="49" fontId="2" fillId="2" borderId="6" xfId="4" applyNumberFormat="1" applyFill="1" applyBorder="1" applyAlignment="1" applyProtection="1">
      <alignment horizontal="left" vertical="center" shrinkToFit="1"/>
      <protection locked="0"/>
    </xf>
    <xf numFmtId="49" fontId="2" fillId="2" borderId="7" xfId="4" applyNumberFormat="1" applyFill="1" applyBorder="1" applyAlignment="1" applyProtection="1">
      <alignment horizontal="left" vertical="center" shrinkToFit="1"/>
      <protection locked="0"/>
    </xf>
    <xf numFmtId="0" fontId="0" fillId="5" borderId="3" xfId="0" applyFill="1" applyBorder="1" applyAlignment="1" applyProtection="1">
      <alignment horizontal="left" vertical="center" wrapText="1"/>
      <protection locked="0"/>
    </xf>
    <xf numFmtId="0" fontId="0" fillId="5" borderId="6" xfId="0" applyFill="1" applyBorder="1" applyAlignment="1">
      <alignment horizontal="left" vertical="center" wrapText="1"/>
    </xf>
    <xf numFmtId="0" fontId="36" fillId="5" borderId="3" xfId="0" applyFont="1" applyFill="1" applyBorder="1" applyAlignment="1" applyProtection="1">
      <alignment horizontal="left" vertical="center" wrapText="1"/>
      <protection locked="0"/>
    </xf>
    <xf numFmtId="0" fontId="0" fillId="5" borderId="7" xfId="0" applyFill="1" applyBorder="1" applyAlignment="1">
      <alignment horizontal="left" vertical="center" wrapText="1"/>
    </xf>
    <xf numFmtId="49" fontId="2" fillId="2" borderId="0" xfId="5" applyNumberFormat="1" applyFill="1" applyAlignment="1" applyProtection="1">
      <alignment horizontal="left" vertical="center"/>
      <protection locked="0"/>
    </xf>
    <xf numFmtId="0" fontId="0" fillId="0" borderId="0" xfId="4" applyFont="1" applyAlignment="1">
      <alignment horizontal="right" vertical="center"/>
    </xf>
    <xf numFmtId="0" fontId="2" fillId="0" borderId="0" xfId="4" applyAlignment="1">
      <alignment horizontal="right" vertical="center"/>
    </xf>
    <xf numFmtId="49" fontId="0" fillId="2"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2" fillId="2" borderId="0" xfId="0" applyFont="1" applyFill="1" applyAlignment="1" applyProtection="1">
      <alignment horizontal="left" vertical="center" wrapText="1"/>
      <protection locked="0"/>
    </xf>
    <xf numFmtId="49" fontId="5" fillId="2" borderId="0" xfId="0" applyNumberFormat="1" applyFont="1" applyFill="1" applyAlignment="1" applyProtection="1">
      <alignment horizontal="left" vertical="center" wrapText="1" shrinkToFit="1"/>
      <protection locked="0"/>
    </xf>
    <xf numFmtId="0" fontId="0" fillId="2" borderId="0" xfId="0" applyFill="1" applyAlignment="1" applyProtection="1">
      <alignment horizontal="left" vertical="center" wrapText="1" shrinkToFit="1"/>
      <protection locked="0"/>
    </xf>
    <xf numFmtId="0" fontId="0" fillId="0" borderId="0" xfId="0" applyAlignment="1" applyProtection="1">
      <alignment horizontal="left" vertical="center" wrapText="1" shrinkToFit="1"/>
      <protection locked="0"/>
    </xf>
    <xf numFmtId="0" fontId="0" fillId="0" borderId="7" xfId="0" applyBorder="1" applyAlignment="1">
      <alignment horizontal="center" vertical="center" wrapText="1"/>
    </xf>
    <xf numFmtId="0" fontId="0" fillId="2" borderId="6"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2" fillId="2" borderId="6" xfId="4" applyFill="1" applyBorder="1" applyAlignment="1" applyProtection="1">
      <alignment horizontal="left" vertical="center" shrinkToFit="1"/>
      <protection locked="0"/>
    </xf>
    <xf numFmtId="0" fontId="2" fillId="2" borderId="7" xfId="4" applyFill="1" applyBorder="1" applyAlignment="1" applyProtection="1">
      <alignment horizontal="left" vertical="center" shrinkToFit="1"/>
      <protection locked="0"/>
    </xf>
    <xf numFmtId="49" fontId="0" fillId="2" borderId="3" xfId="0" applyNumberFormat="1" applyFill="1" applyBorder="1" applyAlignment="1" applyProtection="1">
      <alignment horizontal="left" vertical="center" shrinkToFit="1"/>
      <protection locked="0"/>
    </xf>
    <xf numFmtId="49" fontId="0" fillId="0" borderId="6" xfId="0" applyNumberFormat="1" applyBorder="1" applyAlignment="1" applyProtection="1">
      <alignment horizontal="left" vertical="center" shrinkToFit="1"/>
      <protection locked="0"/>
    </xf>
    <xf numFmtId="49" fontId="0" fillId="0" borderId="7" xfId="0" applyNumberFormat="1" applyBorder="1" applyAlignment="1" applyProtection="1">
      <alignment horizontal="left" vertical="center" shrinkToFit="1"/>
      <protection locked="0"/>
    </xf>
    <xf numFmtId="0" fontId="0" fillId="0" borderId="3" xfId="0" applyBorder="1" applyAlignment="1">
      <alignment horizontal="left" vertical="center" shrinkToFit="1"/>
    </xf>
    <xf numFmtId="0" fontId="5" fillId="6" borderId="3" xfId="2" applyFont="1" applyFill="1" applyBorder="1" applyAlignment="1" applyProtection="1">
      <alignment horizontal="left" vertical="top" wrapText="1"/>
      <protection locked="0"/>
    </xf>
    <xf numFmtId="0" fontId="5" fillId="6" borderId="6" xfId="2"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5" fillId="6" borderId="7" xfId="2" applyFont="1" applyFill="1" applyBorder="1" applyAlignment="1" applyProtection="1">
      <alignment horizontal="left" vertical="top" wrapText="1"/>
      <protection locked="0"/>
    </xf>
    <xf numFmtId="0" fontId="4" fillId="0" borderId="2" xfId="2" applyFont="1" applyBorder="1">
      <alignment vertical="center"/>
    </xf>
    <xf numFmtId="0" fontId="34" fillId="5" borderId="6" xfId="2" applyFont="1" applyFill="1" applyBorder="1" applyAlignment="1" applyProtection="1">
      <alignment vertical="center" wrapText="1"/>
      <protection hidden="1"/>
    </xf>
    <xf numFmtId="0" fontId="0" fillId="0" borderId="7" xfId="0" applyBorder="1" applyAlignment="1">
      <alignment vertical="center" wrapText="1"/>
    </xf>
    <xf numFmtId="0" fontId="5" fillId="2" borderId="3" xfId="0" applyFont="1" applyFill="1" applyBorder="1" applyAlignment="1" applyProtection="1">
      <alignment vertical="top" wrapText="1"/>
      <protection locked="0"/>
    </xf>
    <xf numFmtId="0" fontId="5" fillId="2" borderId="6" xfId="0" applyFont="1" applyFill="1" applyBorder="1" applyAlignment="1" applyProtection="1">
      <alignment vertical="top" wrapText="1"/>
      <protection locked="0"/>
    </xf>
    <xf numFmtId="0" fontId="5" fillId="2" borderId="7" xfId="0" applyFont="1" applyFill="1" applyBorder="1" applyAlignment="1" applyProtection="1">
      <alignment vertical="top" wrapText="1"/>
      <protection locked="0"/>
    </xf>
    <xf numFmtId="0" fontId="0" fillId="0" borderId="1" xfId="0" applyBorder="1" applyAlignment="1">
      <alignment horizontal="center" vertical="center"/>
    </xf>
    <xf numFmtId="0" fontId="9" fillId="0" borderId="10" xfId="0" applyFont="1" applyBorder="1" applyAlignment="1">
      <alignment vertical="center" wrapText="1"/>
    </xf>
    <xf numFmtId="0" fontId="9" fillId="0" borderId="11" xfId="0" applyFont="1" applyBorder="1" applyAlignment="1">
      <alignment vertical="center" wrapText="1"/>
    </xf>
    <xf numFmtId="0" fontId="8" fillId="0" borderId="0" xfId="0" applyFont="1" applyAlignment="1" applyProtection="1">
      <alignment horizontal="right" vertical="center" shrinkToFit="1"/>
      <protection hidden="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3" xfId="0" applyBorder="1" applyAlignment="1">
      <alignment horizontal="center" vertical="center" wrapText="1"/>
    </xf>
    <xf numFmtId="0" fontId="10" fillId="0" borderId="0" xfId="0" applyFont="1" applyAlignment="1">
      <alignment vertical="center" wrapText="1"/>
    </xf>
    <xf numFmtId="0" fontId="10" fillId="0" borderId="1" xfId="0" applyFont="1" applyBorder="1" applyAlignment="1">
      <alignment vertical="center" wrapText="1"/>
    </xf>
    <xf numFmtId="0" fontId="9" fillId="2" borderId="35" xfId="0" applyFont="1" applyFill="1" applyBorder="1" applyAlignment="1" applyProtection="1">
      <alignment horizontal="left" vertical="top" wrapText="1"/>
      <protection locked="0"/>
    </xf>
    <xf numFmtId="0" fontId="9" fillId="2" borderId="36" xfId="0" applyFont="1" applyFill="1" applyBorder="1" applyAlignment="1" applyProtection="1">
      <alignment horizontal="left" vertical="top" wrapText="1"/>
      <protection locked="0"/>
    </xf>
    <xf numFmtId="0" fontId="9" fillId="2" borderId="37" xfId="0" applyFont="1" applyFill="1" applyBorder="1" applyAlignment="1" applyProtection="1">
      <alignment horizontal="left" vertical="top" wrapText="1"/>
      <protection locked="0"/>
    </xf>
    <xf numFmtId="176" fontId="0" fillId="2" borderId="3" xfId="0" applyNumberFormat="1" applyFill="1" applyBorder="1" applyAlignment="1" applyProtection="1">
      <alignment horizontal="center" vertical="center"/>
      <protection locked="0"/>
    </xf>
    <xf numFmtId="176" fontId="0" fillId="2" borderId="6" xfId="0" applyNumberFormat="1" applyFill="1" applyBorder="1" applyAlignment="1" applyProtection="1">
      <alignment horizontal="center" vertical="center"/>
      <protection locked="0"/>
    </xf>
    <xf numFmtId="176" fontId="0" fillId="2" borderId="7" xfId="0" applyNumberFormat="1" applyFill="1" applyBorder="1" applyAlignment="1" applyProtection="1">
      <alignment horizontal="center" vertical="center"/>
      <protection locked="0"/>
    </xf>
    <xf numFmtId="177" fontId="0" fillId="0" borderId="3"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7" xfId="0" applyNumberFormat="1" applyBorder="1" applyAlignment="1" applyProtection="1">
      <alignment horizontal="center" vertical="center"/>
      <protection hidden="1"/>
    </xf>
    <xf numFmtId="0" fontId="9" fillId="0" borderId="5" xfId="0" applyFont="1" applyBorder="1" applyAlignment="1">
      <alignment vertical="center" wrapText="1"/>
    </xf>
    <xf numFmtId="0" fontId="0" fillId="0" borderId="5" xfId="0" applyBorder="1" applyAlignment="1">
      <alignment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9" fillId="3" borderId="41" xfId="0" applyFont="1" applyFill="1" applyBorder="1" applyAlignment="1">
      <alignment horizontal="left" vertical="top" wrapText="1"/>
    </xf>
    <xf numFmtId="0" fontId="9" fillId="3" borderId="5" xfId="0" applyFont="1" applyFill="1" applyBorder="1" applyAlignment="1">
      <alignment horizontal="left" vertical="top"/>
    </xf>
    <xf numFmtId="0" fontId="25" fillId="3" borderId="5" xfId="0" applyFont="1" applyFill="1" applyBorder="1" applyAlignment="1" applyProtection="1">
      <alignment horizontal="right" vertical="center" wrapText="1"/>
      <protection hidden="1"/>
    </xf>
    <xf numFmtId="0" fontId="2" fillId="0" borderId="3" xfId="0" applyFont="1" applyBorder="1" applyAlignment="1">
      <alignment horizontal="center" vertical="top" wrapText="1"/>
    </xf>
    <xf numFmtId="0" fontId="2" fillId="0" borderId="6" xfId="0" applyFont="1" applyBorder="1" applyAlignment="1">
      <alignment horizontal="center" vertical="top" wrapText="1"/>
    </xf>
    <xf numFmtId="0" fontId="2" fillId="0" borderId="23" xfId="0" applyFont="1" applyBorder="1" applyAlignment="1">
      <alignment horizontal="center" vertical="top" wrapText="1"/>
    </xf>
    <xf numFmtId="0" fontId="9" fillId="0" borderId="3"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4" fillId="0" borderId="59" xfId="0" applyFont="1" applyBorder="1" applyAlignment="1">
      <alignment horizontal="center" vertical="center"/>
    </xf>
    <xf numFmtId="0" fontId="4" fillId="0" borderId="26"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5" fillId="3" borderId="6" xfId="0" applyFont="1" applyFill="1" applyBorder="1" applyAlignment="1">
      <alignment horizontal="center" vertical="center" wrapText="1"/>
    </xf>
    <xf numFmtId="0" fontId="27" fillId="3" borderId="55" xfId="0" applyFont="1" applyFill="1" applyBorder="1" applyAlignment="1" applyProtection="1">
      <alignment horizontal="right" vertical="center" wrapText="1"/>
      <protection hidden="1"/>
    </xf>
    <xf numFmtId="0" fontId="27" fillId="3" borderId="56" xfId="0" applyFont="1" applyFill="1" applyBorder="1" applyAlignment="1" applyProtection="1">
      <alignment horizontal="right" vertical="center" wrapText="1"/>
      <protection hidden="1"/>
    </xf>
    <xf numFmtId="0" fontId="9" fillId="2" borderId="34" xfId="0" applyFont="1" applyFill="1" applyBorder="1" applyAlignment="1" applyProtection="1">
      <alignment horizontal="left" vertical="top" wrapText="1"/>
      <protection locked="0"/>
    </xf>
    <xf numFmtId="0" fontId="9" fillId="2" borderId="60" xfId="0" applyFont="1" applyFill="1" applyBorder="1" applyAlignment="1" applyProtection="1">
      <alignment horizontal="left" vertical="top" wrapText="1"/>
      <protection locked="0"/>
    </xf>
    <xf numFmtId="0" fontId="14" fillId="2" borderId="30" xfId="0" applyFont="1" applyFill="1" applyBorder="1" applyAlignment="1" applyProtection="1">
      <alignment vertical="center" wrapText="1"/>
      <protection locked="0"/>
    </xf>
    <xf numFmtId="0" fontId="14" fillId="2" borderId="0" xfId="0" applyFont="1" applyFill="1" applyAlignment="1" applyProtection="1">
      <alignment vertical="center" wrapText="1"/>
      <protection locked="0"/>
    </xf>
    <xf numFmtId="0" fontId="14" fillId="2" borderId="57" xfId="0" applyFont="1" applyFill="1" applyBorder="1" applyAlignment="1" applyProtection="1">
      <alignment vertical="center" wrapText="1"/>
      <protection locked="0"/>
    </xf>
    <xf numFmtId="0" fontId="9" fillId="2" borderId="61" xfId="0" applyFont="1" applyFill="1" applyBorder="1" applyAlignment="1" applyProtection="1">
      <alignment horizontal="left" vertical="top" wrapText="1"/>
      <protection locked="0"/>
    </xf>
    <xf numFmtId="0" fontId="9" fillId="2" borderId="62" xfId="0" applyFont="1" applyFill="1" applyBorder="1" applyAlignment="1" applyProtection="1">
      <alignment horizontal="left" vertical="top" wrapText="1"/>
      <protection locked="0"/>
    </xf>
    <xf numFmtId="0" fontId="2" fillId="3" borderId="58" xfId="0" applyFont="1" applyFill="1" applyBorder="1" applyAlignment="1">
      <alignment horizontal="center" vertical="center"/>
    </xf>
    <xf numFmtId="0" fontId="2" fillId="3" borderId="22" xfId="0" applyFont="1" applyFill="1" applyBorder="1" applyAlignment="1">
      <alignment horizontal="center" vertical="center"/>
    </xf>
    <xf numFmtId="0" fontId="27" fillId="3" borderId="22" xfId="0" applyFont="1" applyFill="1" applyBorder="1" applyAlignment="1" applyProtection="1">
      <alignment horizontal="right" vertical="center" shrinkToFit="1"/>
      <protection hidden="1"/>
    </xf>
    <xf numFmtId="0" fontId="27" fillId="3" borderId="48" xfId="0" applyFont="1" applyFill="1" applyBorder="1" applyAlignment="1" applyProtection="1">
      <alignment horizontal="right" vertical="center" shrinkToFit="1"/>
      <protection hidden="1"/>
    </xf>
    <xf numFmtId="0" fontId="14" fillId="2" borderId="10" xfId="0" applyFont="1" applyFill="1" applyBorder="1" applyAlignment="1" applyProtection="1">
      <alignment vertical="center" wrapText="1"/>
      <protection locked="0"/>
    </xf>
    <xf numFmtId="0" fontId="14" fillId="2" borderId="11" xfId="0" applyFont="1" applyFill="1" applyBorder="1" applyAlignment="1" applyProtection="1">
      <alignment vertical="center" wrapText="1"/>
      <protection locked="0"/>
    </xf>
    <xf numFmtId="0" fontId="14" fillId="2" borderId="12" xfId="0" applyFont="1" applyFill="1" applyBorder="1" applyAlignment="1" applyProtection="1">
      <alignment vertical="center" wrapText="1"/>
      <protection locked="0"/>
    </xf>
    <xf numFmtId="0" fontId="9" fillId="2" borderId="30" xfId="0" applyFont="1" applyFill="1" applyBorder="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9" fillId="2" borderId="57" xfId="0" applyFont="1" applyFill="1" applyBorder="1" applyAlignment="1" applyProtection="1">
      <alignment horizontal="left" vertical="top" wrapText="1"/>
      <protection locked="0"/>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48" xfId="0" applyFont="1" applyBorder="1" applyAlignment="1">
      <alignment horizontal="center" vertical="top"/>
    </xf>
    <xf numFmtId="0" fontId="9" fillId="3" borderId="65" xfId="0" applyFont="1" applyFill="1" applyBorder="1" applyAlignment="1">
      <alignment horizontal="left" vertical="top" wrapText="1"/>
    </xf>
    <xf numFmtId="0" fontId="9" fillId="3" borderId="66" xfId="0" applyFont="1" applyFill="1" applyBorder="1" applyAlignment="1">
      <alignment horizontal="left" vertical="top" wrapText="1"/>
    </xf>
    <xf numFmtId="0" fontId="25" fillId="3" borderId="66" xfId="0" applyFont="1" applyFill="1" applyBorder="1" applyAlignment="1">
      <alignment horizontal="center" vertical="center" wrapText="1"/>
    </xf>
    <xf numFmtId="0" fontId="9" fillId="0" borderId="71" xfId="0" applyFont="1" applyBorder="1" applyAlignment="1">
      <alignment horizontal="left" vertical="top" wrapText="1"/>
    </xf>
    <xf numFmtId="0" fontId="9" fillId="0" borderId="66" xfId="0" applyFont="1" applyBorder="1" applyAlignment="1">
      <alignment horizontal="left" vertical="top" wrapText="1"/>
    </xf>
    <xf numFmtId="0" fontId="9" fillId="0" borderId="72" xfId="0" applyFont="1" applyBorder="1" applyAlignment="1">
      <alignment horizontal="left" vertical="top" wrapText="1"/>
    </xf>
    <xf numFmtId="0" fontId="9" fillId="0" borderId="76" xfId="0" applyFont="1" applyBorder="1" applyAlignment="1">
      <alignment horizontal="left" vertical="top" wrapText="1"/>
    </xf>
    <xf numFmtId="0" fontId="9" fillId="0" borderId="77" xfId="0" applyFont="1" applyBorder="1" applyAlignment="1">
      <alignment horizontal="left" vertical="top" wrapText="1"/>
    </xf>
    <xf numFmtId="0" fontId="9" fillId="0" borderId="78" xfId="0" applyFont="1" applyBorder="1" applyAlignment="1">
      <alignment horizontal="left" vertical="top" wrapText="1"/>
    </xf>
    <xf numFmtId="0" fontId="2" fillId="3" borderId="31" xfId="0" applyFont="1" applyFill="1" applyBorder="1" applyAlignment="1">
      <alignment horizontal="center" vertical="center"/>
    </xf>
    <xf numFmtId="0" fontId="2" fillId="3" borderId="5" xfId="0" applyFont="1" applyFill="1" applyBorder="1" applyAlignment="1">
      <alignment horizontal="center" vertical="center"/>
    </xf>
    <xf numFmtId="0" fontId="27" fillId="3" borderId="5" xfId="0" applyFont="1" applyFill="1" applyBorder="1" applyAlignment="1" applyProtection="1">
      <alignment horizontal="right" vertical="center"/>
      <protection hidden="1"/>
    </xf>
    <xf numFmtId="0" fontId="27" fillId="3" borderId="16" xfId="0" applyFont="1" applyFill="1" applyBorder="1" applyAlignment="1" applyProtection="1">
      <alignment horizontal="right" vertical="center"/>
      <protection hidden="1"/>
    </xf>
    <xf numFmtId="0" fontId="2" fillId="3" borderId="43" xfId="3" applyFill="1" applyBorder="1" applyAlignment="1">
      <alignment horizontal="left" vertical="center"/>
    </xf>
    <xf numFmtId="0" fontId="2" fillId="3" borderId="44" xfId="3" applyFill="1" applyBorder="1" applyAlignment="1">
      <alignment horizontal="left" vertical="center"/>
    </xf>
    <xf numFmtId="0" fontId="2" fillId="3" borderId="45" xfId="3" applyFill="1" applyBorder="1" applyAlignment="1">
      <alignment horizontal="left" vertical="center"/>
    </xf>
    <xf numFmtId="0" fontId="9" fillId="2" borderId="43" xfId="3" applyFont="1" applyFill="1" applyBorder="1" applyAlignment="1" applyProtection="1">
      <alignment horizontal="left" vertical="top" wrapText="1" shrinkToFit="1"/>
      <protection locked="0"/>
    </xf>
    <xf numFmtId="0" fontId="9" fillId="2" borderId="44" xfId="3" applyFont="1" applyFill="1" applyBorder="1" applyAlignment="1" applyProtection="1">
      <alignment horizontal="left" vertical="top" wrapText="1" shrinkToFit="1"/>
      <protection locked="0"/>
    </xf>
    <xf numFmtId="0" fontId="9" fillId="2" borderId="45" xfId="3" applyFont="1" applyFill="1" applyBorder="1" applyAlignment="1" applyProtection="1">
      <alignment horizontal="left" vertical="top" wrapText="1" shrinkToFit="1"/>
      <protection locked="0"/>
    </xf>
    <xf numFmtId="0" fontId="2" fillId="3" borderId="41" xfId="3" applyFill="1" applyBorder="1" applyAlignment="1">
      <alignment horizontal="left" vertical="center"/>
    </xf>
    <xf numFmtId="0" fontId="2" fillId="3" borderId="5" xfId="3" applyFill="1" applyBorder="1" applyAlignment="1">
      <alignment horizontal="left" vertical="center"/>
    </xf>
    <xf numFmtId="0" fontId="2" fillId="3" borderId="5" xfId="3" applyFill="1" applyBorder="1"/>
    <xf numFmtId="0" fontId="2" fillId="3" borderId="42" xfId="3" applyFill="1" applyBorder="1"/>
    <xf numFmtId="0" fontId="9" fillId="2" borderId="5" xfId="3" applyFont="1" applyFill="1" applyBorder="1" applyAlignment="1" applyProtection="1">
      <alignment horizontal="left" vertical="center" wrapText="1"/>
      <protection locked="0"/>
    </xf>
    <xf numFmtId="0" fontId="9" fillId="2" borderId="42" xfId="3" applyFont="1" applyFill="1" applyBorder="1" applyAlignment="1" applyProtection="1">
      <alignment horizontal="left" vertical="center" wrapText="1"/>
      <protection locked="0"/>
    </xf>
    <xf numFmtId="0" fontId="2" fillId="2" borderId="28" xfId="3" applyFill="1" applyBorder="1" applyAlignment="1" applyProtection="1">
      <alignment horizontal="center" vertical="center"/>
      <protection hidden="1"/>
    </xf>
    <xf numFmtId="0" fontId="2" fillId="2" borderId="46" xfId="3" applyFill="1" applyBorder="1" applyAlignment="1" applyProtection="1">
      <alignment horizontal="center" vertical="center"/>
      <protection hidden="1"/>
    </xf>
    <xf numFmtId="0" fontId="14" fillId="3" borderId="47" xfId="3" applyFont="1" applyFill="1" applyBorder="1" applyAlignment="1" applyProtection="1">
      <alignment horizontal="left" vertical="top" wrapText="1" shrinkToFit="1"/>
      <protection hidden="1"/>
    </xf>
    <xf numFmtId="0" fontId="14" fillId="3" borderId="28" xfId="3" applyFont="1" applyFill="1" applyBorder="1" applyAlignment="1" applyProtection="1">
      <alignment horizontal="left" vertical="top" wrapText="1" shrinkToFit="1"/>
      <protection hidden="1"/>
    </xf>
    <xf numFmtId="0" fontId="14" fillId="3" borderId="29" xfId="3" applyFont="1" applyFill="1" applyBorder="1" applyAlignment="1" applyProtection="1">
      <alignment horizontal="left" vertical="top" wrapText="1" shrinkToFit="1"/>
      <protection hidden="1"/>
    </xf>
    <xf numFmtId="0" fontId="2" fillId="3" borderId="38" xfId="3" applyFill="1" applyBorder="1" applyAlignment="1">
      <alignment horizontal="left" vertical="center"/>
    </xf>
    <xf numFmtId="0" fontId="2" fillId="3" borderId="39" xfId="3" applyFill="1" applyBorder="1" applyAlignment="1">
      <alignment horizontal="left" vertical="center"/>
    </xf>
    <xf numFmtId="0" fontId="27" fillId="3" borderId="39" xfId="3" applyFont="1" applyFill="1" applyBorder="1" applyAlignment="1" applyProtection="1">
      <alignment horizontal="right" vertical="center" shrinkToFit="1"/>
      <protection hidden="1"/>
    </xf>
    <xf numFmtId="0" fontId="27" fillId="3" borderId="40" xfId="3" applyFont="1" applyFill="1" applyBorder="1" applyAlignment="1" applyProtection="1">
      <alignment horizontal="right" vertical="center" shrinkToFit="1"/>
      <protection hidden="1"/>
    </xf>
    <xf numFmtId="0" fontId="0" fillId="0" borderId="4" xfId="0" applyBorder="1" applyAlignment="1">
      <alignment horizontal="center" vertical="center"/>
    </xf>
    <xf numFmtId="0" fontId="0" fillId="0" borderId="32" xfId="0" applyBorder="1" applyAlignment="1">
      <alignment horizontal="center" vertical="center"/>
    </xf>
    <xf numFmtId="0" fontId="5" fillId="2" borderId="3"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xf numFmtId="0" fontId="8" fillId="0" borderId="5" xfId="0" applyFont="1" applyBorder="1" applyAlignment="1" applyProtection="1">
      <alignment horizontal="right" vertical="center" shrinkToFit="1"/>
      <protection hidden="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cellXfs>
  <cellStyles count="6">
    <cellStyle name="パーセント" xfId="1" builtinId="5"/>
    <cellStyle name="標準" xfId="0" builtinId="0"/>
    <cellStyle name="標準 3" xfId="2" xr:uid="{00000000-0005-0000-0000-000002000000}"/>
    <cellStyle name="標準_【サンプル】創意工夫や独自性入力シートv2" xfId="3" xr:uid="{00000000-0005-0000-0000-000003000000}"/>
    <cellStyle name="標準_01 評価結果報告書(指定介護老人福祉施設【特別養護老人ホーム】)_報告書sample" xfId="4" xr:uid="{00000000-0005-0000-0000-000004000000}"/>
    <cellStyle name="標準_評価結果報告書(001-2005)tarumi"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noThreeD="1"/>
</file>

<file path=xl/ctrlProps/ctrlProp101.xml><?xml version="1.0" encoding="utf-8"?>
<formControlPr xmlns="http://schemas.microsoft.com/office/spreadsheetml/2009/9/main" objectType="Radio"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I$82" noThreeD="1"/>
</file>

<file path=xl/ctrlProps/ctrlProp104.xml><?xml version="1.0" encoding="utf-8"?>
<formControlPr xmlns="http://schemas.microsoft.com/office/spreadsheetml/2009/9/main" objectType="Radio" noThreeD="1"/>
</file>

<file path=xl/ctrlProps/ctrlProp105.xml><?xml version="1.0" encoding="utf-8"?>
<formControlPr xmlns="http://schemas.microsoft.com/office/spreadsheetml/2009/9/main" objectType="Radio"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fmlaLink="$I$86" noThreeD="1"/>
</file>

<file path=xl/ctrlProps/ctrlProp108.xml><?xml version="1.0" encoding="utf-8"?>
<formControlPr xmlns="http://schemas.microsoft.com/office/spreadsheetml/2009/9/main" objectType="Radio" noThreeD="1"/>
</file>

<file path=xl/ctrlProps/ctrlProp109.xml><?xml version="1.0" encoding="utf-8"?>
<formControlPr xmlns="http://schemas.microsoft.com/office/spreadsheetml/2009/9/main" objectType="Radio" noThreeD="1"/>
</file>

<file path=xl/ctrlProps/ctrlProp11.xml><?xml version="1.0" encoding="utf-8"?>
<formControlPr xmlns="http://schemas.microsoft.com/office/spreadsheetml/2009/9/main" objectType="Radio" firstButton="1" fmlaLink="$I$1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fmlaLink="$I$87" noThreeD="1"/>
</file>

<file path=xl/ctrlProps/ctrlProp112.xml><?xml version="1.0" encoding="utf-8"?>
<formControlPr xmlns="http://schemas.microsoft.com/office/spreadsheetml/2009/9/main" objectType="Radio" noThreeD="1"/>
</file>

<file path=xl/ctrlProps/ctrlProp113.xml><?xml version="1.0" encoding="utf-8"?>
<formControlPr xmlns="http://schemas.microsoft.com/office/spreadsheetml/2009/9/main" objectType="Radio"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I$100" noThreeD="1"/>
</file>

<file path=xl/ctrlProps/ctrlProp116.xml><?xml version="1.0" encoding="utf-8"?>
<formControlPr xmlns="http://schemas.microsoft.com/office/spreadsheetml/2009/9/main" objectType="Radio" noThreeD="1"/>
</file>

<file path=xl/ctrlProps/ctrlProp117.xml><?xml version="1.0" encoding="utf-8"?>
<formControlPr xmlns="http://schemas.microsoft.com/office/spreadsheetml/2009/9/main" objectType="Radio"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fmlaLink="$I$101" noThreeD="1"/>
</file>

<file path=xl/ctrlProps/ctrlProp12.xml><?xml version="1.0" encoding="utf-8"?>
<formControlPr xmlns="http://schemas.microsoft.com/office/spreadsheetml/2009/9/main" objectType="Radio" noThreeD="1"/>
</file>

<file path=xl/ctrlProps/ctrlProp120.xml><?xml version="1.0" encoding="utf-8"?>
<formControlPr xmlns="http://schemas.microsoft.com/office/spreadsheetml/2009/9/main" objectType="Radio" noThreeD="1"/>
</file>

<file path=xl/ctrlProps/ctrlProp121.xml><?xml version="1.0" encoding="utf-8"?>
<formControlPr xmlns="http://schemas.microsoft.com/office/spreadsheetml/2009/9/main" objectType="Radio"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fmlaLink="$I$102" noThreeD="1"/>
</file>

<file path=xl/ctrlProps/ctrlProp124.xml><?xml version="1.0" encoding="utf-8"?>
<formControlPr xmlns="http://schemas.microsoft.com/office/spreadsheetml/2009/9/main" objectType="Radio" noThreeD="1"/>
</file>

<file path=xl/ctrlProps/ctrlProp125.xml><?xml version="1.0" encoding="utf-8"?>
<formControlPr xmlns="http://schemas.microsoft.com/office/spreadsheetml/2009/9/main" objectType="Radio"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I$103" noThreeD="1"/>
</file>

<file path=xl/ctrlProps/ctrlProp128.xml><?xml version="1.0" encoding="utf-8"?>
<formControlPr xmlns="http://schemas.microsoft.com/office/spreadsheetml/2009/9/main" objectType="Radio" noThreeD="1"/>
</file>

<file path=xl/ctrlProps/ctrlProp129.xml><?xml version="1.0" encoding="utf-8"?>
<formControlPr xmlns="http://schemas.microsoft.com/office/spreadsheetml/2009/9/main" objectType="Radio" noThreeD="1"/>
</file>

<file path=xl/ctrlProps/ctrlProp13.xml><?xml version="1.0" encoding="utf-8"?>
<formControlPr xmlns="http://schemas.microsoft.com/office/spreadsheetml/2009/9/main" objectType="Radio"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fmlaLink="$I$107" noThreeD="1"/>
</file>

<file path=xl/ctrlProps/ctrlProp132.xml><?xml version="1.0" encoding="utf-8"?>
<formControlPr xmlns="http://schemas.microsoft.com/office/spreadsheetml/2009/9/main" objectType="Radio" noThreeD="1"/>
</file>

<file path=xl/ctrlProps/ctrlProp133.xml><?xml version="1.0" encoding="utf-8"?>
<formControlPr xmlns="http://schemas.microsoft.com/office/spreadsheetml/2009/9/main" objectType="Radio"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fmlaLink="$I$108" noThreeD="1"/>
</file>

<file path=xl/ctrlProps/ctrlProp136.xml><?xml version="1.0" encoding="utf-8"?>
<formControlPr xmlns="http://schemas.microsoft.com/office/spreadsheetml/2009/9/main" objectType="Radio" noThreeD="1"/>
</file>

<file path=xl/ctrlProps/ctrlProp137.xml><?xml version="1.0" encoding="utf-8"?>
<formControlPr xmlns="http://schemas.microsoft.com/office/spreadsheetml/2009/9/main" objectType="Radio"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fmlaLink="$I$124"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noThreeD="1"/>
</file>

<file path=xl/ctrlProps/ctrlProp141.xml><?xml version="1.0" encoding="utf-8"?>
<formControlPr xmlns="http://schemas.microsoft.com/office/spreadsheetml/2009/9/main" objectType="Radio"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firstButton="1" fmlaLink="$I$125" noThreeD="1"/>
</file>

<file path=xl/ctrlProps/ctrlProp144.xml><?xml version="1.0" encoding="utf-8"?>
<formControlPr xmlns="http://schemas.microsoft.com/office/spreadsheetml/2009/9/main" objectType="Radio" noThreeD="1"/>
</file>

<file path=xl/ctrlProps/ctrlProp145.xml><?xml version="1.0" encoding="utf-8"?>
<formControlPr xmlns="http://schemas.microsoft.com/office/spreadsheetml/2009/9/main" objectType="Radio"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fmlaLink="$I$126" noThreeD="1"/>
</file>

<file path=xl/ctrlProps/ctrlProp148.xml><?xml version="1.0" encoding="utf-8"?>
<formControlPr xmlns="http://schemas.microsoft.com/office/spreadsheetml/2009/9/main" objectType="Radio" noThreeD="1"/>
</file>

<file path=xl/ctrlProps/ctrlProp149.xml><?xml version="1.0" encoding="utf-8"?>
<formControlPr xmlns="http://schemas.microsoft.com/office/spreadsheetml/2009/9/main" objectType="Radio" noThreeD="1"/>
</file>

<file path=xl/ctrlProps/ctrlProp15.xml><?xml version="1.0" encoding="utf-8"?>
<formControlPr xmlns="http://schemas.microsoft.com/office/spreadsheetml/2009/9/main" objectType="Radio" firstButton="1" fmlaLink="$I$12"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Radio" firstButton="1" fmlaLink="$I$137" noThreeD="1"/>
</file>

<file path=xl/ctrlProps/ctrlProp152.xml><?xml version="1.0" encoding="utf-8"?>
<formControlPr xmlns="http://schemas.microsoft.com/office/spreadsheetml/2009/9/main" objectType="Radio" noThreeD="1"/>
</file>

<file path=xl/ctrlProps/ctrlProp153.xml><?xml version="1.0" encoding="utf-8"?>
<formControlPr xmlns="http://schemas.microsoft.com/office/spreadsheetml/2009/9/main" objectType="Radio"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firstButton="1" fmlaLink="$I$138" noThreeD="1"/>
</file>

<file path=xl/ctrlProps/ctrlProp156.xml><?xml version="1.0" encoding="utf-8"?>
<formControlPr xmlns="http://schemas.microsoft.com/office/spreadsheetml/2009/9/main" objectType="Radio" noThreeD="1"/>
</file>

<file path=xl/ctrlProps/ctrlProp157.xml><?xml version="1.0" encoding="utf-8"?>
<formControlPr xmlns="http://schemas.microsoft.com/office/spreadsheetml/2009/9/main" objectType="Radio"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Radio" firstButton="1" fmlaLink="$I$139" noThreeD="1"/>
</file>

<file path=xl/ctrlProps/ctrlProp16.xml><?xml version="1.0" encoding="utf-8"?>
<formControlPr xmlns="http://schemas.microsoft.com/office/spreadsheetml/2009/9/main" objectType="Radio" noThreeD="1"/>
</file>

<file path=xl/ctrlProps/ctrlProp160.xml><?xml version="1.0" encoding="utf-8"?>
<formControlPr xmlns="http://schemas.microsoft.com/office/spreadsheetml/2009/9/main" objectType="Radio" noThreeD="1"/>
</file>

<file path=xl/ctrlProps/ctrlProp161.xml><?xml version="1.0" encoding="utf-8"?>
<formControlPr xmlns="http://schemas.microsoft.com/office/spreadsheetml/2009/9/main" objectType="Radio"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Radio" firstButton="1" fmlaLink="$I$140" noThreeD="1"/>
</file>

<file path=xl/ctrlProps/ctrlProp164.xml><?xml version="1.0" encoding="utf-8"?>
<formControlPr xmlns="http://schemas.microsoft.com/office/spreadsheetml/2009/9/main" objectType="Radio" noThreeD="1"/>
</file>

<file path=xl/ctrlProps/ctrlProp165.xml><?xml version="1.0" encoding="utf-8"?>
<formControlPr xmlns="http://schemas.microsoft.com/office/spreadsheetml/2009/9/main" objectType="Radio"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Radio" firstButton="1" fmlaLink="$I$151" noThreeD="1"/>
</file>

<file path=xl/ctrlProps/ctrlProp168.xml><?xml version="1.0" encoding="utf-8"?>
<formControlPr xmlns="http://schemas.microsoft.com/office/spreadsheetml/2009/9/main" objectType="Radio" noThreeD="1"/>
</file>

<file path=xl/ctrlProps/ctrlProp169.xml><?xml version="1.0" encoding="utf-8"?>
<formControlPr xmlns="http://schemas.microsoft.com/office/spreadsheetml/2009/9/main" objectType="Radio" noThreeD="1"/>
</file>

<file path=xl/ctrlProps/ctrlProp17.xml><?xml version="1.0" encoding="utf-8"?>
<formControlPr xmlns="http://schemas.microsoft.com/office/spreadsheetml/2009/9/main" objectType="Radio"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Radio" firstButton="1" fmlaLink="$I$152" noThreeD="1"/>
</file>

<file path=xl/ctrlProps/ctrlProp172.xml><?xml version="1.0" encoding="utf-8"?>
<formControlPr xmlns="http://schemas.microsoft.com/office/spreadsheetml/2009/9/main" objectType="Radio" noThreeD="1"/>
</file>

<file path=xl/ctrlProps/ctrlProp173.xml><?xml version="1.0" encoding="utf-8"?>
<formControlPr xmlns="http://schemas.microsoft.com/office/spreadsheetml/2009/9/main" objectType="Radio"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Radio" firstButton="1" fmlaLink="$I$153" noThreeD="1"/>
</file>

<file path=xl/ctrlProps/ctrlProp176.xml><?xml version="1.0" encoding="utf-8"?>
<formControlPr xmlns="http://schemas.microsoft.com/office/spreadsheetml/2009/9/main" objectType="Radio" noThreeD="1"/>
</file>

<file path=xl/ctrlProps/ctrlProp177.xml><?xml version="1.0" encoding="utf-8"?>
<formControlPr xmlns="http://schemas.microsoft.com/office/spreadsheetml/2009/9/main" objectType="Radio"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Radio" firstButton="1" fmlaLink="$I$154"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Radio" noThreeD="1"/>
</file>

<file path=xl/ctrlProps/ctrlProp181.xml><?xml version="1.0" encoding="utf-8"?>
<formControlPr xmlns="http://schemas.microsoft.com/office/spreadsheetml/2009/9/main" objectType="Radio"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Radio" firstButton="1" fmlaLink="$I$165" noThreeD="1"/>
</file>

<file path=xl/ctrlProps/ctrlProp184.xml><?xml version="1.0" encoding="utf-8"?>
<formControlPr xmlns="http://schemas.microsoft.com/office/spreadsheetml/2009/9/main" objectType="Radio" noThreeD="1"/>
</file>

<file path=xl/ctrlProps/ctrlProp185.xml><?xml version="1.0" encoding="utf-8"?>
<formControlPr xmlns="http://schemas.microsoft.com/office/spreadsheetml/2009/9/main" objectType="Radio"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Radio" firstButton="1" fmlaLink="$I$166" noThreeD="1"/>
</file>

<file path=xl/ctrlProps/ctrlProp188.xml><?xml version="1.0" encoding="utf-8"?>
<formControlPr xmlns="http://schemas.microsoft.com/office/spreadsheetml/2009/9/main" objectType="Radio" noThreeD="1"/>
</file>

<file path=xl/ctrlProps/ctrlProp189.xml><?xml version="1.0" encoding="utf-8"?>
<formControlPr xmlns="http://schemas.microsoft.com/office/spreadsheetml/2009/9/main" objectType="Radio" noThreeD="1"/>
</file>

<file path=xl/ctrlProps/ctrlProp19.xml><?xml version="1.0" encoding="utf-8"?>
<formControlPr xmlns="http://schemas.microsoft.com/office/spreadsheetml/2009/9/main" objectType="Radio" firstButton="1" fmlaLink="$I$13"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Radio" firstButton="1" fmlaLink="$I$167" noThreeD="1"/>
</file>

<file path=xl/ctrlProps/ctrlProp192.xml><?xml version="1.0" encoding="utf-8"?>
<formControlPr xmlns="http://schemas.microsoft.com/office/spreadsheetml/2009/9/main" objectType="Radio" noThreeD="1"/>
</file>

<file path=xl/ctrlProps/ctrlProp193.xml><?xml version="1.0" encoding="utf-8"?>
<formControlPr xmlns="http://schemas.microsoft.com/office/spreadsheetml/2009/9/main" objectType="Radio"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Radio" firstButton="1" fmlaLink="$I$168" noThreeD="1"/>
</file>

<file path=xl/ctrlProps/ctrlProp196.xml><?xml version="1.0" encoding="utf-8"?>
<formControlPr xmlns="http://schemas.microsoft.com/office/spreadsheetml/2009/9/main" objectType="Radio" noThreeD="1"/>
</file>

<file path=xl/ctrlProps/ctrlProp197.xml><?xml version="1.0" encoding="utf-8"?>
<formControlPr xmlns="http://schemas.microsoft.com/office/spreadsheetml/2009/9/main" objectType="Radio"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Radio" firstButton="1" fmlaLink="$I$179"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noThreeD="1"/>
</file>

<file path=xl/ctrlProps/ctrlProp200.xml><?xml version="1.0" encoding="utf-8"?>
<formControlPr xmlns="http://schemas.microsoft.com/office/spreadsheetml/2009/9/main" objectType="Radio" noThreeD="1"/>
</file>

<file path=xl/ctrlProps/ctrlProp201.xml><?xml version="1.0" encoding="utf-8"?>
<formControlPr xmlns="http://schemas.microsoft.com/office/spreadsheetml/2009/9/main" objectType="Radio"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Radio" firstButton="1" fmlaLink="$I$180" noThreeD="1"/>
</file>

<file path=xl/ctrlProps/ctrlProp204.xml><?xml version="1.0" encoding="utf-8"?>
<formControlPr xmlns="http://schemas.microsoft.com/office/spreadsheetml/2009/9/main" objectType="Radio" noThreeD="1"/>
</file>

<file path=xl/ctrlProps/ctrlProp205.xml><?xml version="1.0" encoding="utf-8"?>
<formControlPr xmlns="http://schemas.microsoft.com/office/spreadsheetml/2009/9/main" objectType="Radio"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I$191" noThreeD="1"/>
</file>

<file path=xl/ctrlProps/ctrlProp208.xml><?xml version="1.0" encoding="utf-8"?>
<formControlPr xmlns="http://schemas.microsoft.com/office/spreadsheetml/2009/9/main" objectType="Radio" noThreeD="1"/>
</file>

<file path=xl/ctrlProps/ctrlProp209.xml><?xml version="1.0" encoding="utf-8"?>
<formControlPr xmlns="http://schemas.microsoft.com/office/spreadsheetml/2009/9/main" objectType="Radio" noThreeD="1"/>
</file>

<file path=xl/ctrlProps/ctrlProp21.xml><?xml version="1.0" encoding="utf-8"?>
<formControlPr xmlns="http://schemas.microsoft.com/office/spreadsheetml/2009/9/main" objectType="Radio"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Radio" firstButton="1" fmlaLink="$I$192" noThreeD="1"/>
</file>

<file path=xl/ctrlProps/ctrlProp212.xml><?xml version="1.0" encoding="utf-8"?>
<formControlPr xmlns="http://schemas.microsoft.com/office/spreadsheetml/2009/9/main" objectType="Radio" noThreeD="1"/>
</file>

<file path=xl/ctrlProps/ctrlProp213.xml><?xml version="1.0" encoding="utf-8"?>
<formControlPr xmlns="http://schemas.microsoft.com/office/spreadsheetml/2009/9/main" objectType="Radio"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Radio" firstButton="1" fmlaLink="$I$193" noThreeD="1"/>
</file>

<file path=xl/ctrlProps/ctrlProp216.xml><?xml version="1.0" encoding="utf-8"?>
<formControlPr xmlns="http://schemas.microsoft.com/office/spreadsheetml/2009/9/main" objectType="Radio" noThreeD="1"/>
</file>

<file path=xl/ctrlProps/ctrlProp217.xml><?xml version="1.0" encoding="utf-8"?>
<formControlPr xmlns="http://schemas.microsoft.com/office/spreadsheetml/2009/9/main" objectType="Radio"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Radio" firstButton="1" fmlaLink="$I$9"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Radio" noThreeD="1"/>
</file>

<file path=xl/ctrlProps/ctrlProp221.xml><?xml version="1.0" encoding="utf-8"?>
<formControlPr xmlns="http://schemas.microsoft.com/office/spreadsheetml/2009/9/main" objectType="Radio"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Radio" firstButton="1" fmlaLink="$I$10" noThreeD="1"/>
</file>

<file path=xl/ctrlProps/ctrlProp224.xml><?xml version="1.0" encoding="utf-8"?>
<formControlPr xmlns="http://schemas.microsoft.com/office/spreadsheetml/2009/9/main" objectType="Radio" noThreeD="1"/>
</file>

<file path=xl/ctrlProps/ctrlProp225.xml><?xml version="1.0" encoding="utf-8"?>
<formControlPr xmlns="http://schemas.microsoft.com/office/spreadsheetml/2009/9/main" objectType="Radio"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Radio" firstButton="1" fmlaLink="$I$14" noThreeD="1"/>
</file>

<file path=xl/ctrlProps/ctrlProp228.xml><?xml version="1.0" encoding="utf-8"?>
<formControlPr xmlns="http://schemas.microsoft.com/office/spreadsheetml/2009/9/main" objectType="Radio" noThreeD="1"/>
</file>

<file path=xl/ctrlProps/ctrlProp229.xml><?xml version="1.0" encoding="utf-8"?>
<formControlPr xmlns="http://schemas.microsoft.com/office/spreadsheetml/2009/9/main" objectType="Radio" noThreeD="1"/>
</file>

<file path=xl/ctrlProps/ctrlProp23.xml><?xml version="1.0" encoding="utf-8"?>
<formControlPr xmlns="http://schemas.microsoft.com/office/spreadsheetml/2009/9/main" objectType="Radio" firstButton="1" fmlaLink="$I$26"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Radio" firstButton="1" fmlaLink="$I$15" noThreeD="1"/>
</file>

<file path=xl/ctrlProps/ctrlProp232.xml><?xml version="1.0" encoding="utf-8"?>
<formControlPr xmlns="http://schemas.microsoft.com/office/spreadsheetml/2009/9/main" objectType="Radio" noThreeD="1"/>
</file>

<file path=xl/ctrlProps/ctrlProp233.xml><?xml version="1.0" encoding="utf-8"?>
<formControlPr xmlns="http://schemas.microsoft.com/office/spreadsheetml/2009/9/main" objectType="Radio"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Radio" firstButton="1" fmlaLink="$I$19" noThreeD="1"/>
</file>

<file path=xl/ctrlProps/ctrlProp236.xml><?xml version="1.0" encoding="utf-8"?>
<formControlPr xmlns="http://schemas.microsoft.com/office/spreadsheetml/2009/9/main" objectType="Radio" noThreeD="1"/>
</file>

<file path=xl/ctrlProps/ctrlProp237.xml><?xml version="1.0" encoding="utf-8"?>
<formControlPr xmlns="http://schemas.microsoft.com/office/spreadsheetml/2009/9/main" objectType="Radio"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I$20" noThreeD="1"/>
</file>

<file path=xl/ctrlProps/ctrlProp24.xml><?xml version="1.0" encoding="utf-8"?>
<formControlPr xmlns="http://schemas.microsoft.com/office/spreadsheetml/2009/9/main" objectType="Radio" noThreeD="1"/>
</file>

<file path=xl/ctrlProps/ctrlProp240.xml><?xml version="1.0" encoding="utf-8"?>
<formControlPr xmlns="http://schemas.microsoft.com/office/spreadsheetml/2009/9/main" objectType="Radio" noThreeD="1"/>
</file>

<file path=xl/ctrlProps/ctrlProp241.xml><?xml version="1.0" encoding="utf-8"?>
<formControlPr xmlns="http://schemas.microsoft.com/office/spreadsheetml/2009/9/main" objectType="Radio"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Radio" firstButton="1" fmlaLink="$I$21" noThreeD="1"/>
</file>

<file path=xl/ctrlProps/ctrlProp244.xml><?xml version="1.0" encoding="utf-8"?>
<formControlPr xmlns="http://schemas.microsoft.com/office/spreadsheetml/2009/9/main" objectType="Radio" noThreeD="1"/>
</file>

<file path=xl/ctrlProps/ctrlProp245.xml><?xml version="1.0" encoding="utf-8"?>
<formControlPr xmlns="http://schemas.microsoft.com/office/spreadsheetml/2009/9/main" objectType="Radio"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Radio" firstButton="1" fmlaLink="$I$22" noThreeD="1"/>
</file>

<file path=xl/ctrlProps/ctrlProp248.xml><?xml version="1.0" encoding="utf-8"?>
<formControlPr xmlns="http://schemas.microsoft.com/office/spreadsheetml/2009/9/main" objectType="Radio" noThreeD="1"/>
</file>

<file path=xl/ctrlProps/ctrlProp249.xml><?xml version="1.0" encoding="utf-8"?>
<formControlPr xmlns="http://schemas.microsoft.com/office/spreadsheetml/2009/9/main" objectType="Radio" noThreeD="1"/>
</file>

<file path=xl/ctrlProps/ctrlProp25.xml><?xml version="1.0" encoding="utf-8"?>
<formControlPr xmlns="http://schemas.microsoft.com/office/spreadsheetml/2009/9/main" objectType="Radio"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I$23" noThreeD="1"/>
</file>

<file path=xl/ctrlProps/ctrlProp252.xml><?xml version="1.0" encoding="utf-8"?>
<formControlPr xmlns="http://schemas.microsoft.com/office/spreadsheetml/2009/9/main" objectType="Radio" noThreeD="1"/>
</file>

<file path=xl/ctrlProps/ctrlProp253.xml><?xml version="1.0" encoding="utf-8"?>
<formControlPr xmlns="http://schemas.microsoft.com/office/spreadsheetml/2009/9/main" objectType="Radio" noThreeD="1"/>
</file>

<file path=xl/ctrlProps/ctrlProp254.xml><?xml version="1.0" encoding="utf-8"?>
<formControlPr xmlns="http://schemas.microsoft.com/office/spreadsheetml/2009/9/main" objectType="Drop" dropLines="10" dropStyle="combo" dx="26" fmlaLink="$AJ$5" fmlaRange="$AR$25:$AR$45" noThreeD="1" sel="0" val="0"/>
</file>

<file path=xl/ctrlProps/ctrlProp255.xml><?xml version="1.0" encoding="utf-8"?>
<formControlPr xmlns="http://schemas.microsoft.com/office/spreadsheetml/2009/9/main" objectType="Drop" dropLines="10" dropStyle="combo" dx="26" fmlaLink="$AJ$10" fmlaRange="$AR$25:$AR$45" noThreeD="1" sel="0" val="0"/>
</file>

<file path=xl/ctrlProps/ctrlProp256.xml><?xml version="1.0" encoding="utf-8"?>
<formControlPr xmlns="http://schemas.microsoft.com/office/spreadsheetml/2009/9/main" objectType="Drop" dropLines="10" dropStyle="combo" dx="26" fmlaLink="$AJ$15" fmlaRange="$AR$25:$AR$45" noThreeD="1" sel="0" val="0"/>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I$27" noThreeD="1"/>
</file>

<file path=xl/ctrlProps/ctrlProp28.xml><?xml version="1.0" encoding="utf-8"?>
<formControlPr xmlns="http://schemas.microsoft.com/office/spreadsheetml/2009/9/main" objectType="Radio" noThreeD="1"/>
</file>

<file path=xl/ctrlProps/ctrlProp29.xml><?xml version="1.0" encoding="utf-8"?>
<formControlPr xmlns="http://schemas.microsoft.com/office/spreadsheetml/2009/9/main" objectType="Radio"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I$28" noThreeD="1"/>
</file>

<file path=xl/ctrlProps/ctrlProp32.xml><?xml version="1.0" encoding="utf-8"?>
<formControlPr xmlns="http://schemas.microsoft.com/office/spreadsheetml/2009/9/main" objectType="Radio" noThreeD="1"/>
</file>

<file path=xl/ctrlProps/ctrlProp33.xml><?xml version="1.0" encoding="utf-8"?>
<formControlPr xmlns="http://schemas.microsoft.com/office/spreadsheetml/2009/9/main" objectType="Radio"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I$32" noThreeD="1"/>
</file>

<file path=xl/ctrlProps/ctrlProp36.xml><?xml version="1.0" encoding="utf-8"?>
<formControlPr xmlns="http://schemas.microsoft.com/office/spreadsheetml/2009/9/main" objectType="Radio" noThreeD="1"/>
</file>

<file path=xl/ctrlProps/ctrlProp37.xml><?xml version="1.0" encoding="utf-8"?>
<formControlPr xmlns="http://schemas.microsoft.com/office/spreadsheetml/2009/9/main" objectType="Radio"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I$33"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noThreeD="1"/>
</file>

<file path=xl/ctrlProps/ctrlProp41.xml><?xml version="1.0" encoding="utf-8"?>
<formControlPr xmlns="http://schemas.microsoft.com/office/spreadsheetml/2009/9/main" objectType="Radio"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fmlaLink="$I$34" noThreeD="1"/>
</file>

<file path=xl/ctrlProps/ctrlProp44.xml><?xml version="1.0" encoding="utf-8"?>
<formControlPr xmlns="http://schemas.microsoft.com/office/spreadsheetml/2009/9/main" objectType="Radio" noThreeD="1"/>
</file>

<file path=xl/ctrlProps/ctrlProp45.xml><?xml version="1.0" encoding="utf-8"?>
<formControlPr xmlns="http://schemas.microsoft.com/office/spreadsheetml/2009/9/main" objectType="Radio"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I$35" noThreeD="1"/>
</file>

<file path=xl/ctrlProps/ctrlProp48.xml><?xml version="1.0" encoding="utf-8"?>
<formControlPr xmlns="http://schemas.microsoft.com/office/spreadsheetml/2009/9/main" objectType="Radio" noThreeD="1"/>
</file>

<file path=xl/ctrlProps/ctrlProp49.xml><?xml version="1.0" encoding="utf-8"?>
<formControlPr xmlns="http://schemas.microsoft.com/office/spreadsheetml/2009/9/main" objectType="Radio" noThreeD="1"/>
</file>

<file path=xl/ctrlProps/ctrlProp5.xml><?xml version="1.0" encoding="utf-8"?>
<formControlPr xmlns="http://schemas.microsoft.com/office/spreadsheetml/2009/9/main" objectType="Label"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I$48" noThreeD="1"/>
</file>

<file path=xl/ctrlProps/ctrlProp52.xml><?xml version="1.0" encoding="utf-8"?>
<formControlPr xmlns="http://schemas.microsoft.com/office/spreadsheetml/2009/9/main" objectType="Radio" noThreeD="1"/>
</file>

<file path=xl/ctrlProps/ctrlProp53.xml><?xml version="1.0" encoding="utf-8"?>
<formControlPr xmlns="http://schemas.microsoft.com/office/spreadsheetml/2009/9/main" objectType="Radio"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I$49" noThreeD="1"/>
</file>

<file path=xl/ctrlProps/ctrlProp56.xml><?xml version="1.0" encoding="utf-8"?>
<formControlPr xmlns="http://schemas.microsoft.com/office/spreadsheetml/2009/9/main" objectType="Radio" noThreeD="1"/>
</file>

<file path=xl/ctrlProps/ctrlProp57.xml><?xml version="1.0" encoding="utf-8"?>
<formControlPr xmlns="http://schemas.microsoft.com/office/spreadsheetml/2009/9/main" objectType="Radio"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fmlaLink="$I$50"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noThreeD="1"/>
</file>

<file path=xl/ctrlProps/ctrlProp61.xml><?xml version="1.0" encoding="utf-8"?>
<formControlPr xmlns="http://schemas.microsoft.com/office/spreadsheetml/2009/9/main" objectType="Radio"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I$54" noThreeD="1"/>
</file>

<file path=xl/ctrlProps/ctrlProp64.xml><?xml version="1.0" encoding="utf-8"?>
<formControlPr xmlns="http://schemas.microsoft.com/office/spreadsheetml/2009/9/main" objectType="Radio" noThreeD="1"/>
</file>

<file path=xl/ctrlProps/ctrlProp65.xml><?xml version="1.0" encoding="utf-8"?>
<formControlPr xmlns="http://schemas.microsoft.com/office/spreadsheetml/2009/9/main" objectType="Radio"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I$55" noThreeD="1"/>
</file>

<file path=xl/ctrlProps/ctrlProp68.xml><?xml version="1.0" encoding="utf-8"?>
<formControlPr xmlns="http://schemas.microsoft.com/office/spreadsheetml/2009/9/main" objectType="Radio" noThreeD="1"/>
</file>

<file path=xl/ctrlProps/ctrlProp69.xml><?xml version="1.0" encoding="utf-8"?>
<formControlPr xmlns="http://schemas.microsoft.com/office/spreadsheetml/2009/9/main" objectType="Radio" noThreeD="1"/>
</file>

<file path=xl/ctrlProps/ctrlProp7.xml><?xml version="1.0" encoding="utf-8"?>
<formControlPr xmlns="http://schemas.microsoft.com/office/spreadsheetml/2009/9/main" objectType="Radio" firstButton="1" fmlaLink="$I$10"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I$56" noThreeD="1"/>
</file>

<file path=xl/ctrlProps/ctrlProp72.xml><?xml version="1.0" encoding="utf-8"?>
<formControlPr xmlns="http://schemas.microsoft.com/office/spreadsheetml/2009/9/main" objectType="Radio" noThreeD="1"/>
</file>

<file path=xl/ctrlProps/ctrlProp73.xml><?xml version="1.0" encoding="utf-8"?>
<formControlPr xmlns="http://schemas.microsoft.com/office/spreadsheetml/2009/9/main" objectType="Radio"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I$57" noThreeD="1"/>
</file>

<file path=xl/ctrlProps/ctrlProp76.xml><?xml version="1.0" encoding="utf-8"?>
<formControlPr xmlns="http://schemas.microsoft.com/office/spreadsheetml/2009/9/main" objectType="Radio" noThreeD="1"/>
</file>

<file path=xl/ctrlProps/ctrlProp77.xml><?xml version="1.0" encoding="utf-8"?>
<formControlPr xmlns="http://schemas.microsoft.com/office/spreadsheetml/2009/9/main" objectType="Radio"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I$61" noThreeD="1"/>
</file>

<file path=xl/ctrlProps/ctrlProp8.xml><?xml version="1.0" encoding="utf-8"?>
<formControlPr xmlns="http://schemas.microsoft.com/office/spreadsheetml/2009/9/main" objectType="Radio" noThreeD="1"/>
</file>

<file path=xl/ctrlProps/ctrlProp80.xml><?xml version="1.0" encoding="utf-8"?>
<formControlPr xmlns="http://schemas.microsoft.com/office/spreadsheetml/2009/9/main" objectType="Radio" noThreeD="1"/>
</file>

<file path=xl/ctrlProps/ctrlProp81.xml><?xml version="1.0" encoding="utf-8"?>
<formControlPr xmlns="http://schemas.microsoft.com/office/spreadsheetml/2009/9/main" objectType="Radio"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fmlaLink="$I$62" noThreeD="1"/>
</file>

<file path=xl/ctrlProps/ctrlProp84.xml><?xml version="1.0" encoding="utf-8"?>
<formControlPr xmlns="http://schemas.microsoft.com/office/spreadsheetml/2009/9/main" objectType="Radio" noThreeD="1"/>
</file>

<file path=xl/ctrlProps/ctrlProp85.xml><?xml version="1.0" encoding="utf-8"?>
<formControlPr xmlns="http://schemas.microsoft.com/office/spreadsheetml/2009/9/main" objectType="Radio"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I$66" noThreeD="1"/>
</file>

<file path=xl/ctrlProps/ctrlProp88.xml><?xml version="1.0" encoding="utf-8"?>
<formControlPr xmlns="http://schemas.microsoft.com/office/spreadsheetml/2009/9/main" objectType="Radio" noThreeD="1"/>
</file>

<file path=xl/ctrlProps/ctrlProp89.xml><?xml version="1.0" encoding="utf-8"?>
<formControlPr xmlns="http://schemas.microsoft.com/office/spreadsheetml/2009/9/main" objectType="Radio" noThreeD="1"/>
</file>

<file path=xl/ctrlProps/ctrlProp9.xml><?xml version="1.0" encoding="utf-8"?>
<formControlPr xmlns="http://schemas.microsoft.com/office/spreadsheetml/2009/9/main" objectType="Radio"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I$67" noThreeD="1"/>
</file>

<file path=xl/ctrlProps/ctrlProp92.xml><?xml version="1.0" encoding="utf-8"?>
<formControlPr xmlns="http://schemas.microsoft.com/office/spreadsheetml/2009/9/main" objectType="Radio" noThreeD="1"/>
</file>

<file path=xl/ctrlProps/ctrlProp93.xml><?xml version="1.0" encoding="utf-8"?>
<formControlPr xmlns="http://schemas.microsoft.com/office/spreadsheetml/2009/9/main" objectType="Radio"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fmlaLink="$I$80" noThreeD="1"/>
</file>

<file path=xl/ctrlProps/ctrlProp96.xml><?xml version="1.0" encoding="utf-8"?>
<formControlPr xmlns="http://schemas.microsoft.com/office/spreadsheetml/2009/9/main" objectType="Radio" noThreeD="1"/>
</file>

<file path=xl/ctrlProps/ctrlProp97.xml><?xml version="1.0" encoding="utf-8"?>
<formControlPr xmlns="http://schemas.microsoft.com/office/spreadsheetml/2009/9/main" objectType="Radio"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I$81" noThreeD="1"/>
</file>

<file path=xl/drawings/drawing1.xml><?xml version="1.0" encoding="utf-8"?>
<xdr:wsDr xmlns:xdr="http://schemas.openxmlformats.org/drawingml/2006/spreadsheetDrawing" xmlns:a="http://schemas.openxmlformats.org/drawingml/2006/main">
  <xdr:twoCellAnchor>
    <xdr:from>
      <xdr:col>0</xdr:col>
      <xdr:colOff>9525</xdr:colOff>
      <xdr:row>1</xdr:row>
      <xdr:rowOff>9525</xdr:rowOff>
    </xdr:from>
    <xdr:to>
      <xdr:col>1</xdr:col>
      <xdr:colOff>116205</xdr:colOff>
      <xdr:row>3</xdr:row>
      <xdr:rowOff>76200</xdr:rowOff>
    </xdr:to>
    <xdr:sp macro="" textlink="">
      <xdr:nvSpPr>
        <xdr:cNvPr id="1056" name="テキスト ボックス 5">
          <a:extLst>
            <a:ext uri="{FF2B5EF4-FFF2-40B4-BE49-F238E27FC236}">
              <a16:creationId xmlns:a16="http://schemas.microsoft.com/office/drawing/2014/main" id="{00000000-0008-0000-0000-000020040000}"/>
            </a:ext>
          </a:extLst>
        </xdr:cNvPr>
        <xdr:cNvSpPr txBox="1">
          <a:spLocks noChangeArrowheads="1"/>
        </xdr:cNvSpPr>
      </xdr:nvSpPr>
      <xdr:spPr bwMode="auto">
        <a:xfrm>
          <a:off x="9525" y="180975"/>
          <a:ext cx="1866900" cy="4762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ja-JP" altLang="en-US" sz="1000" b="0" i="0" u="none" strike="noStrike" baseline="0">
              <a:solidFill>
                <a:srgbClr val="000000"/>
              </a:solidFill>
              <a:latin typeface="ＭＳ Ｐゴシック"/>
              <a:ea typeface="ＭＳ Ｐゴシック"/>
            </a:rPr>
            <a:t>利用者調査とサービス項目</a:t>
          </a:r>
          <a:endParaRPr lang="ja-JP" altLang="en-US" sz="1000" b="0" i="0" u="none" strike="noStrike" baseline="0">
            <a:solidFill>
              <a:srgbClr val="000000"/>
            </a:solidFill>
            <a:latin typeface="Calibri"/>
          </a:endParaRPr>
        </a:p>
        <a:p>
          <a:pPr algn="ctr" rtl="0">
            <a:defRPr sz="1000"/>
          </a:pPr>
          <a:r>
            <a:rPr lang="ja-JP" altLang="en-US" sz="1000" b="0" i="0" u="none" strike="noStrike" baseline="0">
              <a:solidFill>
                <a:srgbClr val="000000"/>
              </a:solidFill>
              <a:latin typeface="ＭＳ Ｐゴシック"/>
              <a:ea typeface="ＭＳ Ｐゴシック"/>
            </a:rPr>
            <a:t>を中心とした評価手法</a:t>
          </a:r>
        </a:p>
      </xdr:txBody>
    </xdr:sp>
    <xdr:clientData/>
  </xdr:twoCellAnchor>
  <mc:AlternateContent xmlns:mc="http://schemas.openxmlformats.org/markup-compatibility/2006">
    <mc:Choice xmlns:a14="http://schemas.microsoft.com/office/drawing/2010/main" Requires="a14">
      <xdr:twoCellAnchor>
        <xdr:from>
          <xdr:col>6</xdr:col>
          <xdr:colOff>85725</xdr:colOff>
          <xdr:row>37</xdr:row>
          <xdr:rowOff>209550</xdr:rowOff>
        </xdr:from>
        <xdr:to>
          <xdr:col>13</xdr:col>
          <xdr:colOff>171450</xdr:colOff>
          <xdr:row>38</xdr:row>
          <xdr:rowOff>95250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314700" y="10363200"/>
              <a:ext cx="3095625" cy="609600"/>
              <a:chOff x="3314700" y="10363200"/>
              <a:chExt cx="3095625" cy="609600"/>
            </a:xfrm>
          </xdr:grpSpPr>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3314700" y="10363200"/>
                <a:ext cx="2514600"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機構が定める部分を公表することに同意します。</a:t>
                </a:r>
              </a:p>
            </xdr:txBody>
          </xdr:sp>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3314700" y="10563225"/>
                <a:ext cx="30956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別添の理由書により、一部について、公表に同意しません。 </a:t>
                </a:r>
              </a:p>
            </xdr:txBody>
          </xdr:sp>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3314700" y="10772775"/>
                <a:ext cx="27336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別添の理由書により、公表には同意しません。</a:t>
                </a:r>
              </a:p>
            </xdr:txBody>
          </xdr:sp>
        </xdr:grpSp>
        <xdr:clientData/>
      </xdr:twoCellAnchor>
    </mc:Choice>
    <mc:Fallback/>
  </mc:AlternateContent>
  <xdr:twoCellAnchor>
    <xdr:from>
      <xdr:col>6</xdr:col>
      <xdr:colOff>7620</xdr:colOff>
      <xdr:row>37</xdr:row>
      <xdr:rowOff>220980</xdr:rowOff>
    </xdr:from>
    <xdr:to>
      <xdr:col>6</xdr:col>
      <xdr:colOff>91440</xdr:colOff>
      <xdr:row>38</xdr:row>
      <xdr:rowOff>83820</xdr:rowOff>
    </xdr:to>
    <xdr:sp macro="" textlink="">
      <xdr:nvSpPr>
        <xdr:cNvPr id="1333" name="AutoShape 26">
          <a:extLst>
            <a:ext uri="{FF2B5EF4-FFF2-40B4-BE49-F238E27FC236}">
              <a16:creationId xmlns:a16="http://schemas.microsoft.com/office/drawing/2014/main" id="{00000000-0008-0000-0000-000035050000}"/>
            </a:ext>
          </a:extLst>
        </xdr:cNvPr>
        <xdr:cNvSpPr>
          <a:spLocks/>
        </xdr:cNvSpPr>
      </xdr:nvSpPr>
      <xdr:spPr bwMode="auto">
        <a:xfrm>
          <a:off x="2910840" y="12245340"/>
          <a:ext cx="83820" cy="586740"/>
        </a:xfrm>
        <a:prstGeom prst="leftBrace">
          <a:avLst>
            <a:gd name="adj1" fmla="val 37625"/>
            <a:gd name="adj2" fmla="val 22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12</xdr:col>
          <xdr:colOff>175260</xdr:colOff>
          <xdr:row>37</xdr:row>
          <xdr:rowOff>426720</xdr:rowOff>
        </xdr:from>
        <xdr:to>
          <xdr:col>14</xdr:col>
          <xdr:colOff>144780</xdr:colOff>
          <xdr:row>38</xdr:row>
          <xdr:rowOff>91440</xdr:rowOff>
        </xdr:to>
        <xdr:grpSp>
          <xdr:nvGrpSpPr>
            <xdr:cNvPr id="1334" name="グループ化 1">
              <a:extLst>
                <a:ext uri="{FF2B5EF4-FFF2-40B4-BE49-F238E27FC236}">
                  <a16:creationId xmlns:a16="http://schemas.microsoft.com/office/drawing/2014/main" id="{00000000-0008-0000-0000-000036050000}"/>
                </a:ext>
              </a:extLst>
            </xdr:cNvPr>
            <xdr:cNvGrpSpPr>
              <a:grpSpLocks/>
            </xdr:cNvGrpSpPr>
          </xdr:nvGrpSpPr>
          <xdr:grpSpPr bwMode="auto">
            <a:xfrm>
              <a:off x="6147435" y="10580370"/>
              <a:ext cx="588645" cy="388620"/>
              <a:chOff x="6172198" y="11992000"/>
              <a:chExt cx="581024" cy="390558"/>
            </a:xfrm>
          </xdr:grpSpPr>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6172198" y="12173008"/>
                <a:ext cx="581024"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sp macro="" textlink="">
            <xdr:nvSpPr>
              <xdr:cNvPr id="1290" name="Label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6267449" y="11992000"/>
                <a:ext cx="457200" cy="161926"/>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68580</xdr:colOff>
      <xdr:row>2</xdr:row>
      <xdr:rowOff>53340</xdr:rowOff>
    </xdr:from>
    <xdr:to>
      <xdr:col>15</xdr:col>
      <xdr:colOff>259080</xdr:colOff>
      <xdr:row>3</xdr:row>
      <xdr:rowOff>731520</xdr:rowOff>
    </xdr:to>
    <xdr:grpSp>
      <xdr:nvGrpSpPr>
        <xdr:cNvPr id="6579" name="Group 6">
          <a:extLst>
            <a:ext uri="{FF2B5EF4-FFF2-40B4-BE49-F238E27FC236}">
              <a16:creationId xmlns:a16="http://schemas.microsoft.com/office/drawing/2014/main" id="{00000000-0008-0000-0200-0000B3190000}"/>
            </a:ext>
          </a:extLst>
        </xdr:cNvPr>
        <xdr:cNvGrpSpPr>
          <a:grpSpLocks/>
        </xdr:cNvGrpSpPr>
      </xdr:nvGrpSpPr>
      <xdr:grpSpPr bwMode="auto">
        <a:xfrm>
          <a:off x="7174230" y="510540"/>
          <a:ext cx="3619500" cy="1630680"/>
          <a:chOff x="658" y="49"/>
          <a:chExt cx="383" cy="171"/>
        </a:xfrm>
      </xdr:grpSpPr>
      <xdr:sp macro="" textlink="">
        <xdr:nvSpPr>
          <xdr:cNvPr id="6580" name="AutoShape 3">
            <a:extLst>
              <a:ext uri="{FF2B5EF4-FFF2-40B4-BE49-F238E27FC236}">
                <a16:creationId xmlns:a16="http://schemas.microsoft.com/office/drawing/2014/main" id="{00000000-0008-0000-0200-0000B4190000}"/>
              </a:ext>
            </a:extLst>
          </xdr:cNvPr>
          <xdr:cNvSpPr>
            <a:spLocks noChangeArrowheads="1"/>
          </xdr:cNvSpPr>
        </xdr:nvSpPr>
        <xdr:spPr bwMode="auto">
          <a:xfrm>
            <a:off x="780" y="49"/>
            <a:ext cx="261" cy="171"/>
          </a:xfrm>
          <a:prstGeom prst="roundRect">
            <a:avLst>
              <a:gd name="adj" fmla="val 16667"/>
            </a:avLst>
          </a:prstGeom>
          <a:solidFill>
            <a:srgbClr val="FFFFCC"/>
          </a:solidFill>
          <a:ln w="28575">
            <a:solidFill>
              <a:srgbClr val="C0C0C0"/>
            </a:solidFill>
            <a:round/>
            <a:headEnd/>
            <a:tailEnd/>
          </a:ln>
        </xdr:spPr>
      </xdr:sp>
      <xdr:sp macro="" textlink="">
        <xdr:nvSpPr>
          <xdr:cNvPr id="6581" name="Line 4">
            <a:extLst>
              <a:ext uri="{FF2B5EF4-FFF2-40B4-BE49-F238E27FC236}">
                <a16:creationId xmlns:a16="http://schemas.microsoft.com/office/drawing/2014/main" id="{00000000-0008-0000-0200-0000B5190000}"/>
              </a:ext>
            </a:extLst>
          </xdr:cNvPr>
          <xdr:cNvSpPr>
            <a:spLocks noChangeShapeType="1"/>
          </xdr:cNvSpPr>
        </xdr:nvSpPr>
        <xdr:spPr bwMode="auto">
          <a:xfrm flipH="1" flipV="1">
            <a:off x="658" y="144"/>
            <a:ext cx="132" cy="1"/>
          </a:xfrm>
          <a:prstGeom prst="line">
            <a:avLst/>
          </a:prstGeom>
          <a:noFill/>
          <a:ln w="50800">
            <a:solidFill>
              <a:srgbClr val="969696"/>
            </a:solidFill>
            <a:round/>
            <a:headEnd/>
            <a:tailEnd type="triangle" w="med" len="med"/>
          </a:ln>
          <a:extLst>
            <a:ext uri="{909E8E84-426E-40DD-AFC4-6F175D3DCCD1}">
              <a14:hiddenFill xmlns:a14="http://schemas.microsoft.com/office/drawing/2010/main">
                <a:noFill/>
              </a14:hiddenFill>
            </a:ext>
          </a:extLst>
        </xdr:spPr>
      </xdr:sp>
      <xdr:sp macro="" textlink="">
        <xdr:nvSpPr>
          <xdr:cNvPr id="6149" name="Text Box 5">
            <a:extLst>
              <a:ext uri="{FF2B5EF4-FFF2-40B4-BE49-F238E27FC236}">
                <a16:creationId xmlns:a16="http://schemas.microsoft.com/office/drawing/2014/main" id="{00000000-0008-0000-0200-000005180000}"/>
              </a:ext>
            </a:extLst>
          </xdr:cNvPr>
          <xdr:cNvSpPr txBox="1">
            <a:spLocks noChangeArrowheads="1"/>
          </xdr:cNvSpPr>
        </xdr:nvSpPr>
        <xdr:spPr bwMode="auto">
          <a:xfrm>
            <a:off x="795" y="61"/>
            <a:ext cx="237" cy="154"/>
          </a:xfrm>
          <a:prstGeom prst="rect">
            <a:avLst/>
          </a:prstGeom>
          <a:noFill/>
          <a:ln w="2857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808080"/>
                </a:solidFill>
                <a:latin typeface="ＭＳ Ｐゴシック"/>
                <a:ea typeface="ＭＳ Ｐゴシック"/>
              </a:rPr>
              <a:t>「</a:t>
            </a:r>
            <a:r>
              <a:rPr lang="ja-JP" altLang="en-US" sz="1100" b="1" i="0" u="none" strike="noStrike" baseline="0">
                <a:solidFill>
                  <a:srgbClr val="808080"/>
                </a:solidFill>
                <a:latin typeface="ＭＳ Ｐゴシック"/>
                <a:ea typeface="ＭＳ Ｐゴシック"/>
              </a:rPr>
              <a:t>利用者総数</a:t>
            </a:r>
            <a:r>
              <a:rPr lang="ja-JP" altLang="en-US" sz="1100" b="0" i="0" u="none" strike="noStrike" baseline="0">
                <a:solidFill>
                  <a:srgbClr val="808080"/>
                </a:solidFill>
                <a:latin typeface="ＭＳ Ｐゴシック"/>
                <a:ea typeface="ＭＳ Ｐゴシック"/>
              </a:rPr>
              <a:t>」欄には、評価対象サービスを利用している方の数を記入します。</a:t>
            </a:r>
          </a:p>
          <a:p>
            <a:pPr algn="l" rtl="0">
              <a:defRPr sz="1000"/>
            </a:pPr>
            <a:r>
              <a:rPr lang="en-US" altLang="ja-JP" sz="1100" b="0" i="0" u="none" strike="noStrike" baseline="0">
                <a:solidFill>
                  <a:srgbClr val="808080"/>
                </a:solidFill>
                <a:latin typeface="ＭＳ Ｐゴシック"/>
                <a:ea typeface="ＭＳ Ｐゴシック"/>
              </a:rPr>
              <a:t>※</a:t>
            </a:r>
            <a:r>
              <a:rPr lang="ja-JP" altLang="en-US" sz="1100" b="0" i="0" u="none" strike="noStrike" baseline="0">
                <a:solidFill>
                  <a:srgbClr val="808080"/>
                </a:solidFill>
                <a:latin typeface="ＭＳ Ｐゴシック"/>
                <a:ea typeface="ＭＳ Ｐゴシック"/>
              </a:rPr>
              <a:t>世帯数を記入するサービス種別があります。</a:t>
            </a:r>
          </a:p>
          <a:p>
            <a:pPr algn="l" rtl="0">
              <a:lnSpc>
                <a:spcPts val="1300"/>
              </a:lnSpc>
              <a:defRPr sz="1000"/>
            </a:pPr>
            <a:r>
              <a:rPr lang="en-US" altLang="ja-JP" sz="1100" b="0" i="0" u="none" strike="noStrike" baseline="0">
                <a:solidFill>
                  <a:srgbClr val="808080"/>
                </a:solidFill>
                <a:latin typeface="ＭＳ Ｐゴシック"/>
                <a:ea typeface="ＭＳ Ｐゴシック"/>
              </a:rPr>
              <a:t>※</a:t>
            </a:r>
            <a:r>
              <a:rPr lang="ja-JP" altLang="en-US" sz="1100" b="0" i="0" u="none" strike="noStrike" baseline="0">
                <a:solidFill>
                  <a:srgbClr val="808080"/>
                </a:solidFill>
                <a:latin typeface="ＭＳ Ｐゴシック"/>
                <a:ea typeface="ＭＳ Ｐゴシック"/>
              </a:rPr>
              <a:t>「利用者調査ガイドライン　評価結果報告書を記載する際の留意事項」を参照してください。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228600" y="2228850"/>
              <a:ext cx="8001000" cy="476250"/>
              <a:chOff x="228600" y="2200274"/>
              <a:chExt cx="7981950" cy="476250"/>
            </a:xfrm>
          </xdr:grpSpPr>
          <xdr:sp macro="" textlink="">
            <xdr:nvSpPr>
              <xdr:cNvPr id="12289" name="Group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228600" y="2200274"/>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7429500" y="240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291" name="Option Button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7429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2857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228600" y="2705100"/>
              <a:ext cx="8001000" cy="476250"/>
              <a:chOff x="228600" y="2676524"/>
              <a:chExt cx="7981950" cy="476250"/>
            </a:xfrm>
          </xdr:grpSpPr>
          <xdr:sp macro="" textlink="">
            <xdr:nvSpPr>
              <xdr:cNvPr id="12293" name="Group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228600" y="2676524"/>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294" name="Option Button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7429500" y="287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295" name="Option Button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742950" y="287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285750" y="287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28600" y="3181350"/>
              <a:ext cx="8001000" cy="476250"/>
              <a:chOff x="228600" y="3152774"/>
              <a:chExt cx="7981950" cy="476250"/>
            </a:xfrm>
          </xdr:grpSpPr>
          <xdr:sp macro="" textlink="">
            <xdr:nvSpPr>
              <xdr:cNvPr id="12297" name="Group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228600" y="3152774"/>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298" name="Option Button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7429500" y="335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299" name="Option Button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7429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00" name="Option Button 12"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2857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228600" y="3657600"/>
              <a:ext cx="8001000" cy="476250"/>
              <a:chOff x="228600" y="3629023"/>
              <a:chExt cx="7981950" cy="476250"/>
            </a:xfrm>
          </xdr:grpSpPr>
          <xdr:sp macro="" textlink="">
            <xdr:nvSpPr>
              <xdr:cNvPr id="12301" name="Group Box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228600" y="3629023"/>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02" name="Option Button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7429500" y="382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03" name="Option Button 15" hidden="1">
                <a:extLst>
                  <a:ext uri="{63B3BB69-23CF-44E3-9099-C40C66FF867C}">
                    <a14:compatExt spid="_x0000_s12303"/>
                  </a:ext>
                  <a:ext uri="{FF2B5EF4-FFF2-40B4-BE49-F238E27FC236}">
                    <a16:creationId xmlns:a16="http://schemas.microsoft.com/office/drawing/2014/main" id="{00000000-0008-0000-0300-00000F300000}"/>
                  </a:ext>
                </a:extLst>
              </xdr:cNvPr>
              <xdr:cNvSpPr/>
            </xdr:nvSpPr>
            <xdr:spPr bwMode="auto">
              <a:xfrm>
                <a:off x="7429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04" name="Option Button 16" hidden="1">
                <a:extLst>
                  <a:ext uri="{63B3BB69-23CF-44E3-9099-C40C66FF867C}">
                    <a14:compatExt spid="_x0000_s12304"/>
                  </a:ext>
                  <a:ext uri="{FF2B5EF4-FFF2-40B4-BE49-F238E27FC236}">
                    <a16:creationId xmlns:a16="http://schemas.microsoft.com/office/drawing/2014/main" id="{00000000-0008-0000-0300-000010300000}"/>
                  </a:ext>
                </a:extLst>
              </xdr:cNvPr>
              <xdr:cNvSpPr/>
            </xdr:nvSpPr>
            <xdr:spPr bwMode="auto">
              <a:xfrm>
                <a:off x="2857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0</xdr:rowOff>
        </xdr:from>
        <xdr:to>
          <xdr:col>5</xdr:col>
          <xdr:colOff>800100</xdr:colOff>
          <xdr:row>26</xdr:row>
          <xdr:rowOff>0</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228600" y="9086850"/>
              <a:ext cx="8001000" cy="476250"/>
              <a:chOff x="228600" y="9048747"/>
              <a:chExt cx="7981950" cy="476250"/>
            </a:xfrm>
          </xdr:grpSpPr>
          <xdr:sp macro="" textlink="">
            <xdr:nvSpPr>
              <xdr:cNvPr id="12305" name="Group Box 1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228600" y="904874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06" name="Option Button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7429500" y="92487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07" name="Option Button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742950" y="92487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08" name="Option Button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285750" y="92487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5</xdr:col>
          <xdr:colOff>800100</xdr:colOff>
          <xdr:row>27</xdr:row>
          <xdr:rowOff>0</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228600" y="9563100"/>
              <a:ext cx="8001000" cy="476250"/>
              <a:chOff x="228600" y="9524997"/>
              <a:chExt cx="7981950" cy="476250"/>
            </a:xfrm>
          </xdr:grpSpPr>
          <xdr:sp macro="" textlink="">
            <xdr:nvSpPr>
              <xdr:cNvPr id="12309" name="Group Box 21" hidden="1">
                <a:extLst>
                  <a:ext uri="{63B3BB69-23CF-44E3-9099-C40C66FF867C}">
                    <a14:compatExt spid="_x0000_s12309"/>
                  </a:ext>
                  <a:ext uri="{FF2B5EF4-FFF2-40B4-BE49-F238E27FC236}">
                    <a16:creationId xmlns:a16="http://schemas.microsoft.com/office/drawing/2014/main" id="{00000000-0008-0000-0300-000015300000}"/>
                  </a:ext>
                </a:extLst>
              </xdr:cNvPr>
              <xdr:cNvSpPr/>
            </xdr:nvSpPr>
            <xdr:spPr bwMode="auto">
              <a:xfrm>
                <a:off x="228600" y="952499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10" name="Option Button 22" hidden="1">
                <a:extLst>
                  <a:ext uri="{63B3BB69-23CF-44E3-9099-C40C66FF867C}">
                    <a14:compatExt spid="_x0000_s12310"/>
                  </a:ext>
                  <a:ext uri="{FF2B5EF4-FFF2-40B4-BE49-F238E27FC236}">
                    <a16:creationId xmlns:a16="http://schemas.microsoft.com/office/drawing/2014/main" id="{00000000-0008-0000-0300-000016300000}"/>
                  </a:ext>
                </a:extLst>
              </xdr:cNvPr>
              <xdr:cNvSpPr/>
            </xdr:nvSpPr>
            <xdr:spPr bwMode="auto">
              <a:xfrm>
                <a:off x="7429500" y="97250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11" name="Option Button 23" hidden="1">
                <a:extLst>
                  <a:ext uri="{63B3BB69-23CF-44E3-9099-C40C66FF867C}">
                    <a14:compatExt spid="_x0000_s12311"/>
                  </a:ext>
                  <a:ext uri="{FF2B5EF4-FFF2-40B4-BE49-F238E27FC236}">
                    <a16:creationId xmlns:a16="http://schemas.microsoft.com/office/drawing/2014/main" id="{00000000-0008-0000-0300-000017300000}"/>
                  </a:ext>
                </a:extLst>
              </xdr:cNvPr>
              <xdr:cNvSpPr/>
            </xdr:nvSpPr>
            <xdr:spPr bwMode="auto">
              <a:xfrm>
                <a:off x="7429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12" name="Option Button 24" hidden="1">
                <a:extLst>
                  <a:ext uri="{63B3BB69-23CF-44E3-9099-C40C66FF867C}">
                    <a14:compatExt spid="_x0000_s12312"/>
                  </a:ext>
                  <a:ext uri="{FF2B5EF4-FFF2-40B4-BE49-F238E27FC236}">
                    <a16:creationId xmlns:a16="http://schemas.microsoft.com/office/drawing/2014/main" id="{00000000-0008-0000-0300-000018300000}"/>
                  </a:ext>
                </a:extLst>
              </xdr:cNvPr>
              <xdr:cNvSpPr/>
            </xdr:nvSpPr>
            <xdr:spPr bwMode="auto">
              <a:xfrm>
                <a:off x="2857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5</xdr:col>
          <xdr:colOff>800100</xdr:colOff>
          <xdr:row>28</xdr:row>
          <xdr:rowOff>0</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228600" y="10039350"/>
              <a:ext cx="8001000" cy="476250"/>
              <a:chOff x="228600" y="10001246"/>
              <a:chExt cx="7981950" cy="476250"/>
            </a:xfrm>
          </xdr:grpSpPr>
          <xdr:sp macro="" textlink="">
            <xdr:nvSpPr>
              <xdr:cNvPr id="12313" name="Group Box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228600" y="1000124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14" name="Option Button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7429500" y="102012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15" name="Option Button 27"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7429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16" name="Option Button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2857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0</xdr:rowOff>
        </xdr:from>
        <xdr:to>
          <xdr:col>5</xdr:col>
          <xdr:colOff>800100</xdr:colOff>
          <xdr:row>32</xdr:row>
          <xdr:rowOff>0</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228600" y="11334750"/>
              <a:ext cx="8001000" cy="476250"/>
              <a:chOff x="228600" y="11296646"/>
              <a:chExt cx="7981950" cy="476250"/>
            </a:xfrm>
          </xdr:grpSpPr>
          <xdr:sp macro="" textlink="">
            <xdr:nvSpPr>
              <xdr:cNvPr id="12317" name="Group Box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228600" y="1129664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18" name="Option Button 30"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7429500" y="11496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19" name="Option Button 31" hidden="1">
                <a:extLst>
                  <a:ext uri="{63B3BB69-23CF-44E3-9099-C40C66FF867C}">
                    <a14:compatExt spid="_x0000_s12319"/>
                  </a:ext>
                  <a:ext uri="{FF2B5EF4-FFF2-40B4-BE49-F238E27FC236}">
                    <a16:creationId xmlns:a16="http://schemas.microsoft.com/office/drawing/2014/main" id="{00000000-0008-0000-0300-00001F300000}"/>
                  </a:ext>
                </a:extLst>
              </xdr:cNvPr>
              <xdr:cNvSpPr/>
            </xdr:nvSpPr>
            <xdr:spPr bwMode="auto">
              <a:xfrm>
                <a:off x="742950" y="11496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20" name="Option Button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285750" y="11496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5</xdr:col>
          <xdr:colOff>800100</xdr:colOff>
          <xdr:row>33</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228600" y="11811000"/>
              <a:ext cx="8001000" cy="476250"/>
              <a:chOff x="228600" y="11772896"/>
              <a:chExt cx="7981950" cy="476250"/>
            </a:xfrm>
          </xdr:grpSpPr>
          <xdr:sp macro="" textlink="">
            <xdr:nvSpPr>
              <xdr:cNvPr id="12321" name="Group Box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228600" y="1177289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22" name="Option Button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7429500" y="11972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23" name="Option Button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7429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24" name="Option Button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2857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0</xdr:rowOff>
        </xdr:from>
        <xdr:to>
          <xdr:col>5</xdr:col>
          <xdr:colOff>800100</xdr:colOff>
          <xdr:row>34</xdr:row>
          <xdr:rowOff>0</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228600" y="12287250"/>
              <a:ext cx="8001000" cy="476250"/>
              <a:chOff x="228600" y="12249145"/>
              <a:chExt cx="7981950" cy="476250"/>
            </a:xfrm>
          </xdr:grpSpPr>
          <xdr:sp macro="" textlink="">
            <xdr:nvSpPr>
              <xdr:cNvPr id="12325" name="Group Box 37" hidden="1">
                <a:extLst>
                  <a:ext uri="{63B3BB69-23CF-44E3-9099-C40C66FF867C}">
                    <a14:compatExt spid="_x0000_s12325"/>
                  </a:ext>
                  <a:ext uri="{FF2B5EF4-FFF2-40B4-BE49-F238E27FC236}">
                    <a16:creationId xmlns:a16="http://schemas.microsoft.com/office/drawing/2014/main" id="{00000000-0008-0000-0300-000025300000}"/>
                  </a:ext>
                </a:extLst>
              </xdr:cNvPr>
              <xdr:cNvSpPr/>
            </xdr:nvSpPr>
            <xdr:spPr bwMode="auto">
              <a:xfrm>
                <a:off x="228600" y="12249145"/>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26" name="Option Button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7429500" y="12449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27" name="Option Button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7429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28" name="Option Button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2857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0</xdr:rowOff>
        </xdr:from>
        <xdr:to>
          <xdr:col>5</xdr:col>
          <xdr:colOff>800100</xdr:colOff>
          <xdr:row>35</xdr:row>
          <xdr:rowOff>0</xdr:rowOff>
        </xdr:to>
        <xdr:grpSp>
          <xdr:nvGrpSpPr>
            <xdr:cNvPr id="12" name="グループ化 11">
              <a:extLst>
                <a:ext uri="{FF2B5EF4-FFF2-40B4-BE49-F238E27FC236}">
                  <a16:creationId xmlns:a16="http://schemas.microsoft.com/office/drawing/2014/main" id="{00000000-0008-0000-0300-00000C000000}"/>
                </a:ext>
              </a:extLst>
            </xdr:cNvPr>
            <xdr:cNvGrpSpPr/>
          </xdr:nvGrpSpPr>
          <xdr:grpSpPr>
            <a:xfrm>
              <a:off x="228600" y="12763500"/>
              <a:ext cx="8001000" cy="476250"/>
              <a:chOff x="228600" y="12725395"/>
              <a:chExt cx="7981950" cy="476250"/>
            </a:xfrm>
          </xdr:grpSpPr>
          <xdr:sp macro="" textlink="">
            <xdr:nvSpPr>
              <xdr:cNvPr id="12329" name="Group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228600" y="12725395"/>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30" name="Option Button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7429500" y="12925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31" name="Option Button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742950" y="12925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32" name="Option Button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285750" y="12925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0</xdr:rowOff>
        </xdr:from>
        <xdr:to>
          <xdr:col>5</xdr:col>
          <xdr:colOff>800100</xdr:colOff>
          <xdr:row>48</xdr:row>
          <xdr:rowOff>0</xdr:rowOff>
        </xdr:to>
        <xdr:grpSp>
          <xdr:nvGrpSpPr>
            <xdr:cNvPr id="13" name="グループ化 12">
              <a:extLst>
                <a:ext uri="{FF2B5EF4-FFF2-40B4-BE49-F238E27FC236}">
                  <a16:creationId xmlns:a16="http://schemas.microsoft.com/office/drawing/2014/main" id="{00000000-0008-0000-0300-00000D000000}"/>
                </a:ext>
              </a:extLst>
            </xdr:cNvPr>
            <xdr:cNvGrpSpPr/>
          </xdr:nvGrpSpPr>
          <xdr:grpSpPr>
            <a:xfrm>
              <a:off x="228600" y="18192750"/>
              <a:ext cx="8001000" cy="476250"/>
              <a:chOff x="228600" y="18145119"/>
              <a:chExt cx="7981950" cy="476250"/>
            </a:xfrm>
          </xdr:grpSpPr>
          <xdr:sp macro="" textlink="">
            <xdr:nvSpPr>
              <xdr:cNvPr id="12333" name="Group Box 45" hidden="1">
                <a:extLst>
                  <a:ext uri="{63B3BB69-23CF-44E3-9099-C40C66FF867C}">
                    <a14:compatExt spid="_x0000_s12333"/>
                  </a:ext>
                  <a:ext uri="{FF2B5EF4-FFF2-40B4-BE49-F238E27FC236}">
                    <a16:creationId xmlns:a16="http://schemas.microsoft.com/office/drawing/2014/main" id="{00000000-0008-0000-0300-00002D300000}"/>
                  </a:ext>
                </a:extLst>
              </xdr:cNvPr>
              <xdr:cNvSpPr/>
            </xdr:nvSpPr>
            <xdr:spPr bwMode="auto">
              <a:xfrm>
                <a:off x="228600" y="18145119"/>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34" name="Option Button 46" hidden="1">
                <a:extLst>
                  <a:ext uri="{63B3BB69-23CF-44E3-9099-C40C66FF867C}">
                    <a14:compatExt spid="_x0000_s12334"/>
                  </a:ext>
                  <a:ext uri="{FF2B5EF4-FFF2-40B4-BE49-F238E27FC236}">
                    <a16:creationId xmlns:a16="http://schemas.microsoft.com/office/drawing/2014/main" id="{00000000-0008-0000-0300-00002E300000}"/>
                  </a:ext>
                </a:extLst>
              </xdr:cNvPr>
              <xdr:cNvSpPr/>
            </xdr:nvSpPr>
            <xdr:spPr bwMode="auto">
              <a:xfrm>
                <a:off x="7429500" y="1834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35" name="Option Button 47" hidden="1">
                <a:extLst>
                  <a:ext uri="{63B3BB69-23CF-44E3-9099-C40C66FF867C}">
                    <a14:compatExt spid="_x0000_s12335"/>
                  </a:ext>
                  <a:ext uri="{FF2B5EF4-FFF2-40B4-BE49-F238E27FC236}">
                    <a16:creationId xmlns:a16="http://schemas.microsoft.com/office/drawing/2014/main" id="{00000000-0008-0000-0300-00002F300000}"/>
                  </a:ext>
                </a:extLst>
              </xdr:cNvPr>
              <xdr:cNvSpPr/>
            </xdr:nvSpPr>
            <xdr:spPr bwMode="auto">
              <a:xfrm>
                <a:off x="7429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36" name="Option Button 48" hidden="1">
                <a:extLst>
                  <a:ext uri="{63B3BB69-23CF-44E3-9099-C40C66FF867C}">
                    <a14:compatExt spid="_x0000_s12336"/>
                  </a:ext>
                  <a:ext uri="{FF2B5EF4-FFF2-40B4-BE49-F238E27FC236}">
                    <a16:creationId xmlns:a16="http://schemas.microsoft.com/office/drawing/2014/main" id="{00000000-0008-0000-0300-000030300000}"/>
                  </a:ext>
                </a:extLst>
              </xdr:cNvPr>
              <xdr:cNvSpPr/>
            </xdr:nvSpPr>
            <xdr:spPr bwMode="auto">
              <a:xfrm>
                <a:off x="2857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48</xdr:row>
          <xdr:rowOff>0</xdr:rowOff>
        </xdr:from>
        <xdr:to>
          <xdr:col>5</xdr:col>
          <xdr:colOff>800100</xdr:colOff>
          <xdr:row>49</xdr:row>
          <xdr:rowOff>0</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228600" y="18669000"/>
              <a:ext cx="8001000" cy="476250"/>
              <a:chOff x="228600" y="18621368"/>
              <a:chExt cx="7981950" cy="476250"/>
            </a:xfrm>
          </xdr:grpSpPr>
          <xdr:sp macro="" textlink="">
            <xdr:nvSpPr>
              <xdr:cNvPr id="12337" name="Group Box 49" hidden="1">
                <a:extLst>
                  <a:ext uri="{63B3BB69-23CF-44E3-9099-C40C66FF867C}">
                    <a14:compatExt spid="_x0000_s12337"/>
                  </a:ext>
                  <a:ext uri="{FF2B5EF4-FFF2-40B4-BE49-F238E27FC236}">
                    <a16:creationId xmlns:a16="http://schemas.microsoft.com/office/drawing/2014/main" id="{00000000-0008-0000-0300-000031300000}"/>
                  </a:ext>
                </a:extLst>
              </xdr:cNvPr>
              <xdr:cNvSpPr/>
            </xdr:nvSpPr>
            <xdr:spPr bwMode="auto">
              <a:xfrm>
                <a:off x="228600" y="18621368"/>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38" name="Option Button 50" hidden="1">
                <a:extLst>
                  <a:ext uri="{63B3BB69-23CF-44E3-9099-C40C66FF867C}">
                    <a14:compatExt spid="_x0000_s12338"/>
                  </a:ext>
                  <a:ext uri="{FF2B5EF4-FFF2-40B4-BE49-F238E27FC236}">
                    <a16:creationId xmlns:a16="http://schemas.microsoft.com/office/drawing/2014/main" id="{00000000-0008-0000-0300-000032300000}"/>
                  </a:ext>
                </a:extLst>
              </xdr:cNvPr>
              <xdr:cNvSpPr/>
            </xdr:nvSpPr>
            <xdr:spPr bwMode="auto">
              <a:xfrm>
                <a:off x="7429500" y="1882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39" name="Option Button 51" hidden="1">
                <a:extLst>
                  <a:ext uri="{63B3BB69-23CF-44E3-9099-C40C66FF867C}">
                    <a14:compatExt spid="_x0000_s12339"/>
                  </a:ext>
                  <a:ext uri="{FF2B5EF4-FFF2-40B4-BE49-F238E27FC236}">
                    <a16:creationId xmlns:a16="http://schemas.microsoft.com/office/drawing/2014/main" id="{00000000-0008-0000-0300-000033300000}"/>
                  </a:ext>
                </a:extLst>
              </xdr:cNvPr>
              <xdr:cNvSpPr/>
            </xdr:nvSpPr>
            <xdr:spPr bwMode="auto">
              <a:xfrm>
                <a:off x="742950" y="188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40" name="Option Button 52" hidden="1">
                <a:extLst>
                  <a:ext uri="{63B3BB69-23CF-44E3-9099-C40C66FF867C}">
                    <a14:compatExt spid="_x0000_s12340"/>
                  </a:ext>
                  <a:ext uri="{FF2B5EF4-FFF2-40B4-BE49-F238E27FC236}">
                    <a16:creationId xmlns:a16="http://schemas.microsoft.com/office/drawing/2014/main" id="{00000000-0008-0000-0300-000034300000}"/>
                  </a:ext>
                </a:extLst>
              </xdr:cNvPr>
              <xdr:cNvSpPr/>
            </xdr:nvSpPr>
            <xdr:spPr bwMode="auto">
              <a:xfrm>
                <a:off x="285750" y="188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300-00000F000000}"/>
                </a:ext>
              </a:extLst>
            </xdr:cNvPr>
            <xdr:cNvGrpSpPr/>
          </xdr:nvGrpSpPr>
          <xdr:grpSpPr>
            <a:xfrm>
              <a:off x="228600" y="19145250"/>
              <a:ext cx="8001000" cy="476250"/>
              <a:chOff x="228600" y="19097618"/>
              <a:chExt cx="7981950" cy="476250"/>
            </a:xfrm>
          </xdr:grpSpPr>
          <xdr:sp macro="" textlink="">
            <xdr:nvSpPr>
              <xdr:cNvPr id="12341" name="Group Box 53" hidden="1">
                <a:extLst>
                  <a:ext uri="{63B3BB69-23CF-44E3-9099-C40C66FF867C}">
                    <a14:compatExt spid="_x0000_s12341"/>
                  </a:ext>
                  <a:ext uri="{FF2B5EF4-FFF2-40B4-BE49-F238E27FC236}">
                    <a16:creationId xmlns:a16="http://schemas.microsoft.com/office/drawing/2014/main" id="{00000000-0008-0000-0300-000035300000}"/>
                  </a:ext>
                </a:extLst>
              </xdr:cNvPr>
              <xdr:cNvSpPr/>
            </xdr:nvSpPr>
            <xdr:spPr bwMode="auto">
              <a:xfrm>
                <a:off x="228600" y="19097618"/>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42" name="Option Button 54" hidden="1">
                <a:extLst>
                  <a:ext uri="{63B3BB69-23CF-44E3-9099-C40C66FF867C}">
                    <a14:compatExt spid="_x0000_s12342"/>
                  </a:ext>
                  <a:ext uri="{FF2B5EF4-FFF2-40B4-BE49-F238E27FC236}">
                    <a16:creationId xmlns:a16="http://schemas.microsoft.com/office/drawing/2014/main" id="{00000000-0008-0000-0300-000036300000}"/>
                  </a:ext>
                </a:extLst>
              </xdr:cNvPr>
              <xdr:cNvSpPr/>
            </xdr:nvSpPr>
            <xdr:spPr bwMode="auto">
              <a:xfrm>
                <a:off x="7429500" y="19297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43" name="Option Button 55" hidden="1">
                <a:extLst>
                  <a:ext uri="{63B3BB69-23CF-44E3-9099-C40C66FF867C}">
                    <a14:compatExt spid="_x0000_s12343"/>
                  </a:ext>
                  <a:ext uri="{FF2B5EF4-FFF2-40B4-BE49-F238E27FC236}">
                    <a16:creationId xmlns:a16="http://schemas.microsoft.com/office/drawing/2014/main" id="{00000000-0008-0000-0300-000037300000}"/>
                  </a:ext>
                </a:extLst>
              </xdr:cNvPr>
              <xdr:cNvSpPr/>
            </xdr:nvSpPr>
            <xdr:spPr bwMode="auto">
              <a:xfrm>
                <a:off x="742950" y="1929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44" name="Option Button 56" hidden="1">
                <a:extLst>
                  <a:ext uri="{63B3BB69-23CF-44E3-9099-C40C66FF867C}">
                    <a14:compatExt spid="_x0000_s12344"/>
                  </a:ext>
                  <a:ext uri="{FF2B5EF4-FFF2-40B4-BE49-F238E27FC236}">
                    <a16:creationId xmlns:a16="http://schemas.microsoft.com/office/drawing/2014/main" id="{00000000-0008-0000-0300-000038300000}"/>
                  </a:ext>
                </a:extLst>
              </xdr:cNvPr>
              <xdr:cNvSpPr/>
            </xdr:nvSpPr>
            <xdr:spPr bwMode="auto">
              <a:xfrm>
                <a:off x="285750" y="1929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53</xdr:row>
          <xdr:rowOff>0</xdr:rowOff>
        </xdr:from>
        <xdr:to>
          <xdr:col>5</xdr:col>
          <xdr:colOff>800100</xdr:colOff>
          <xdr:row>54</xdr:row>
          <xdr:rowOff>0</xdr:rowOff>
        </xdr:to>
        <xdr:grpSp>
          <xdr:nvGrpSpPr>
            <xdr:cNvPr id="16" name="グループ化 15">
              <a:extLst>
                <a:ext uri="{FF2B5EF4-FFF2-40B4-BE49-F238E27FC236}">
                  <a16:creationId xmlns:a16="http://schemas.microsoft.com/office/drawing/2014/main" id="{00000000-0008-0000-0300-000010000000}"/>
                </a:ext>
              </a:extLst>
            </xdr:cNvPr>
            <xdr:cNvGrpSpPr/>
          </xdr:nvGrpSpPr>
          <xdr:grpSpPr>
            <a:xfrm>
              <a:off x="228600" y="20440650"/>
              <a:ext cx="8001000" cy="476250"/>
              <a:chOff x="228600" y="20393017"/>
              <a:chExt cx="7981950" cy="476250"/>
            </a:xfrm>
          </xdr:grpSpPr>
          <xdr:sp macro="" textlink="">
            <xdr:nvSpPr>
              <xdr:cNvPr id="12345" name="Group Box 57" hidden="1">
                <a:extLst>
                  <a:ext uri="{63B3BB69-23CF-44E3-9099-C40C66FF867C}">
                    <a14:compatExt spid="_x0000_s12345"/>
                  </a:ext>
                  <a:ext uri="{FF2B5EF4-FFF2-40B4-BE49-F238E27FC236}">
                    <a16:creationId xmlns:a16="http://schemas.microsoft.com/office/drawing/2014/main" id="{00000000-0008-0000-0300-000039300000}"/>
                  </a:ext>
                </a:extLst>
              </xdr:cNvPr>
              <xdr:cNvSpPr/>
            </xdr:nvSpPr>
            <xdr:spPr bwMode="auto">
              <a:xfrm>
                <a:off x="228600" y="2039301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46" name="Option Button 58" hidden="1">
                <a:extLst>
                  <a:ext uri="{63B3BB69-23CF-44E3-9099-C40C66FF867C}">
                    <a14:compatExt spid="_x0000_s12346"/>
                  </a:ext>
                  <a:ext uri="{FF2B5EF4-FFF2-40B4-BE49-F238E27FC236}">
                    <a16:creationId xmlns:a16="http://schemas.microsoft.com/office/drawing/2014/main" id="{00000000-0008-0000-0300-00003A300000}"/>
                  </a:ext>
                </a:extLst>
              </xdr:cNvPr>
              <xdr:cNvSpPr/>
            </xdr:nvSpPr>
            <xdr:spPr bwMode="auto">
              <a:xfrm>
                <a:off x="7429500" y="20593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47" name="Option Button 59" hidden="1">
                <a:extLst>
                  <a:ext uri="{63B3BB69-23CF-44E3-9099-C40C66FF867C}">
                    <a14:compatExt spid="_x0000_s12347"/>
                  </a:ext>
                  <a:ext uri="{FF2B5EF4-FFF2-40B4-BE49-F238E27FC236}">
                    <a16:creationId xmlns:a16="http://schemas.microsoft.com/office/drawing/2014/main" id="{00000000-0008-0000-0300-00003B300000}"/>
                  </a:ext>
                </a:extLst>
              </xdr:cNvPr>
              <xdr:cNvSpPr/>
            </xdr:nvSpPr>
            <xdr:spPr bwMode="auto">
              <a:xfrm>
                <a:off x="742950" y="20593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48" name="Option Button 60" hidden="1">
                <a:extLst>
                  <a:ext uri="{63B3BB69-23CF-44E3-9099-C40C66FF867C}">
                    <a14:compatExt spid="_x0000_s12348"/>
                  </a:ext>
                  <a:ext uri="{FF2B5EF4-FFF2-40B4-BE49-F238E27FC236}">
                    <a16:creationId xmlns:a16="http://schemas.microsoft.com/office/drawing/2014/main" id="{00000000-0008-0000-0300-00003C300000}"/>
                  </a:ext>
                </a:extLst>
              </xdr:cNvPr>
              <xdr:cNvSpPr/>
            </xdr:nvSpPr>
            <xdr:spPr bwMode="auto">
              <a:xfrm>
                <a:off x="285750" y="20593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54</xdr:row>
          <xdr:rowOff>0</xdr:rowOff>
        </xdr:from>
        <xdr:to>
          <xdr:col>5</xdr:col>
          <xdr:colOff>800100</xdr:colOff>
          <xdr:row>55</xdr:row>
          <xdr:rowOff>0</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228600" y="20916900"/>
              <a:ext cx="8001000" cy="476250"/>
              <a:chOff x="228600" y="20869266"/>
              <a:chExt cx="7981950" cy="476250"/>
            </a:xfrm>
          </xdr:grpSpPr>
          <xdr:sp macro="" textlink="">
            <xdr:nvSpPr>
              <xdr:cNvPr id="12349" name="Group Box 61" hidden="1">
                <a:extLst>
                  <a:ext uri="{63B3BB69-23CF-44E3-9099-C40C66FF867C}">
                    <a14:compatExt spid="_x0000_s12349"/>
                  </a:ext>
                  <a:ext uri="{FF2B5EF4-FFF2-40B4-BE49-F238E27FC236}">
                    <a16:creationId xmlns:a16="http://schemas.microsoft.com/office/drawing/2014/main" id="{00000000-0008-0000-0300-00003D300000}"/>
                  </a:ext>
                </a:extLst>
              </xdr:cNvPr>
              <xdr:cNvSpPr/>
            </xdr:nvSpPr>
            <xdr:spPr bwMode="auto">
              <a:xfrm>
                <a:off x="228600" y="2086926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50" name="Option Button 62" hidden="1">
                <a:extLst>
                  <a:ext uri="{63B3BB69-23CF-44E3-9099-C40C66FF867C}">
                    <a14:compatExt spid="_x0000_s12350"/>
                  </a:ext>
                  <a:ext uri="{FF2B5EF4-FFF2-40B4-BE49-F238E27FC236}">
                    <a16:creationId xmlns:a16="http://schemas.microsoft.com/office/drawing/2014/main" id="{00000000-0008-0000-0300-00003E300000}"/>
                  </a:ext>
                </a:extLst>
              </xdr:cNvPr>
              <xdr:cNvSpPr/>
            </xdr:nvSpPr>
            <xdr:spPr bwMode="auto">
              <a:xfrm>
                <a:off x="7429500" y="21069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51" name="Option Button 63" hidden="1">
                <a:extLst>
                  <a:ext uri="{63B3BB69-23CF-44E3-9099-C40C66FF867C}">
                    <a14:compatExt spid="_x0000_s12351"/>
                  </a:ext>
                  <a:ext uri="{FF2B5EF4-FFF2-40B4-BE49-F238E27FC236}">
                    <a16:creationId xmlns:a16="http://schemas.microsoft.com/office/drawing/2014/main" id="{00000000-0008-0000-0300-00003F300000}"/>
                  </a:ext>
                </a:extLst>
              </xdr:cNvPr>
              <xdr:cNvSpPr/>
            </xdr:nvSpPr>
            <xdr:spPr bwMode="auto">
              <a:xfrm>
                <a:off x="742950" y="2106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52" name="Option Button 64" hidden="1">
                <a:extLst>
                  <a:ext uri="{63B3BB69-23CF-44E3-9099-C40C66FF867C}">
                    <a14:compatExt spid="_x0000_s12352"/>
                  </a:ext>
                  <a:ext uri="{FF2B5EF4-FFF2-40B4-BE49-F238E27FC236}">
                    <a16:creationId xmlns:a16="http://schemas.microsoft.com/office/drawing/2014/main" id="{00000000-0008-0000-0300-000040300000}"/>
                  </a:ext>
                </a:extLst>
              </xdr:cNvPr>
              <xdr:cNvSpPr/>
            </xdr:nvSpPr>
            <xdr:spPr bwMode="auto">
              <a:xfrm>
                <a:off x="285750" y="2106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300-000012000000}"/>
                </a:ext>
              </a:extLst>
            </xdr:cNvPr>
            <xdr:cNvGrpSpPr/>
          </xdr:nvGrpSpPr>
          <xdr:grpSpPr>
            <a:xfrm>
              <a:off x="228600" y="21393150"/>
              <a:ext cx="8001000" cy="476250"/>
              <a:chOff x="228600" y="21345516"/>
              <a:chExt cx="7981950" cy="476250"/>
            </a:xfrm>
          </xdr:grpSpPr>
          <xdr:sp macro="" textlink="">
            <xdr:nvSpPr>
              <xdr:cNvPr id="12353" name="Group Box 65" hidden="1">
                <a:extLst>
                  <a:ext uri="{63B3BB69-23CF-44E3-9099-C40C66FF867C}">
                    <a14:compatExt spid="_x0000_s12353"/>
                  </a:ext>
                  <a:ext uri="{FF2B5EF4-FFF2-40B4-BE49-F238E27FC236}">
                    <a16:creationId xmlns:a16="http://schemas.microsoft.com/office/drawing/2014/main" id="{00000000-0008-0000-0300-000041300000}"/>
                  </a:ext>
                </a:extLst>
              </xdr:cNvPr>
              <xdr:cNvSpPr/>
            </xdr:nvSpPr>
            <xdr:spPr bwMode="auto">
              <a:xfrm>
                <a:off x="228600" y="2134551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54" name="Option Button 66" hidden="1">
                <a:extLst>
                  <a:ext uri="{63B3BB69-23CF-44E3-9099-C40C66FF867C}">
                    <a14:compatExt spid="_x0000_s12354"/>
                  </a:ext>
                  <a:ext uri="{FF2B5EF4-FFF2-40B4-BE49-F238E27FC236}">
                    <a16:creationId xmlns:a16="http://schemas.microsoft.com/office/drawing/2014/main" id="{00000000-0008-0000-0300-000042300000}"/>
                  </a:ext>
                </a:extLst>
              </xdr:cNvPr>
              <xdr:cNvSpPr/>
            </xdr:nvSpPr>
            <xdr:spPr bwMode="auto">
              <a:xfrm>
                <a:off x="7429500" y="21545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55" name="Option Button 67" hidden="1">
                <a:extLst>
                  <a:ext uri="{63B3BB69-23CF-44E3-9099-C40C66FF867C}">
                    <a14:compatExt spid="_x0000_s12355"/>
                  </a:ext>
                  <a:ext uri="{FF2B5EF4-FFF2-40B4-BE49-F238E27FC236}">
                    <a16:creationId xmlns:a16="http://schemas.microsoft.com/office/drawing/2014/main" id="{00000000-0008-0000-0300-000043300000}"/>
                  </a:ext>
                </a:extLst>
              </xdr:cNvPr>
              <xdr:cNvSpPr/>
            </xdr:nvSpPr>
            <xdr:spPr bwMode="auto">
              <a:xfrm>
                <a:off x="742950" y="2154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56" name="Option Button 68" hidden="1">
                <a:extLst>
                  <a:ext uri="{63B3BB69-23CF-44E3-9099-C40C66FF867C}">
                    <a14:compatExt spid="_x0000_s12356"/>
                  </a:ext>
                  <a:ext uri="{FF2B5EF4-FFF2-40B4-BE49-F238E27FC236}">
                    <a16:creationId xmlns:a16="http://schemas.microsoft.com/office/drawing/2014/main" id="{00000000-0008-0000-0300-000044300000}"/>
                  </a:ext>
                </a:extLst>
              </xdr:cNvPr>
              <xdr:cNvSpPr/>
            </xdr:nvSpPr>
            <xdr:spPr bwMode="auto">
              <a:xfrm>
                <a:off x="285750" y="2154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0</xdr:rowOff>
        </xdr:from>
        <xdr:to>
          <xdr:col>5</xdr:col>
          <xdr:colOff>800100</xdr:colOff>
          <xdr:row>57</xdr:row>
          <xdr:rowOff>0</xdr:rowOff>
        </xdr:to>
        <xdr:grpSp>
          <xdr:nvGrpSpPr>
            <xdr:cNvPr id="19" name="グループ化 18">
              <a:extLst>
                <a:ext uri="{FF2B5EF4-FFF2-40B4-BE49-F238E27FC236}">
                  <a16:creationId xmlns:a16="http://schemas.microsoft.com/office/drawing/2014/main" id="{00000000-0008-0000-0300-000013000000}"/>
                </a:ext>
              </a:extLst>
            </xdr:cNvPr>
            <xdr:cNvGrpSpPr/>
          </xdr:nvGrpSpPr>
          <xdr:grpSpPr>
            <a:xfrm>
              <a:off x="228600" y="21869400"/>
              <a:ext cx="8001000" cy="476250"/>
              <a:chOff x="228600" y="21821766"/>
              <a:chExt cx="7981950" cy="476250"/>
            </a:xfrm>
          </xdr:grpSpPr>
          <xdr:sp macro="" textlink="">
            <xdr:nvSpPr>
              <xdr:cNvPr id="12357" name="Group Box 69" hidden="1">
                <a:extLst>
                  <a:ext uri="{63B3BB69-23CF-44E3-9099-C40C66FF867C}">
                    <a14:compatExt spid="_x0000_s12357"/>
                  </a:ext>
                  <a:ext uri="{FF2B5EF4-FFF2-40B4-BE49-F238E27FC236}">
                    <a16:creationId xmlns:a16="http://schemas.microsoft.com/office/drawing/2014/main" id="{00000000-0008-0000-0300-000045300000}"/>
                  </a:ext>
                </a:extLst>
              </xdr:cNvPr>
              <xdr:cNvSpPr/>
            </xdr:nvSpPr>
            <xdr:spPr bwMode="auto">
              <a:xfrm>
                <a:off x="228600" y="2182176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58" name="Option Button 70" hidden="1">
                <a:extLst>
                  <a:ext uri="{63B3BB69-23CF-44E3-9099-C40C66FF867C}">
                    <a14:compatExt spid="_x0000_s12358"/>
                  </a:ext>
                  <a:ext uri="{FF2B5EF4-FFF2-40B4-BE49-F238E27FC236}">
                    <a16:creationId xmlns:a16="http://schemas.microsoft.com/office/drawing/2014/main" id="{00000000-0008-0000-0300-000046300000}"/>
                  </a:ext>
                </a:extLst>
              </xdr:cNvPr>
              <xdr:cNvSpPr/>
            </xdr:nvSpPr>
            <xdr:spPr bwMode="auto">
              <a:xfrm>
                <a:off x="7429500" y="22021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59" name="Option Button 71" hidden="1">
                <a:extLst>
                  <a:ext uri="{63B3BB69-23CF-44E3-9099-C40C66FF867C}">
                    <a14:compatExt spid="_x0000_s12359"/>
                  </a:ext>
                  <a:ext uri="{FF2B5EF4-FFF2-40B4-BE49-F238E27FC236}">
                    <a16:creationId xmlns:a16="http://schemas.microsoft.com/office/drawing/2014/main" id="{00000000-0008-0000-0300-000047300000}"/>
                  </a:ext>
                </a:extLst>
              </xdr:cNvPr>
              <xdr:cNvSpPr/>
            </xdr:nvSpPr>
            <xdr:spPr bwMode="auto">
              <a:xfrm>
                <a:off x="742950" y="22021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60" name="Option Button 72" hidden="1">
                <a:extLst>
                  <a:ext uri="{63B3BB69-23CF-44E3-9099-C40C66FF867C}">
                    <a14:compatExt spid="_x0000_s12360"/>
                  </a:ext>
                  <a:ext uri="{FF2B5EF4-FFF2-40B4-BE49-F238E27FC236}">
                    <a16:creationId xmlns:a16="http://schemas.microsoft.com/office/drawing/2014/main" id="{00000000-0008-0000-0300-000048300000}"/>
                  </a:ext>
                </a:extLst>
              </xdr:cNvPr>
              <xdr:cNvSpPr/>
            </xdr:nvSpPr>
            <xdr:spPr bwMode="auto">
              <a:xfrm>
                <a:off x="285750" y="22021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60</xdr:row>
          <xdr:rowOff>0</xdr:rowOff>
        </xdr:from>
        <xdr:to>
          <xdr:col>5</xdr:col>
          <xdr:colOff>800100</xdr:colOff>
          <xdr:row>61</xdr:row>
          <xdr:rowOff>0</xdr:rowOff>
        </xdr:to>
        <xdr:grpSp>
          <xdr:nvGrpSpPr>
            <xdr:cNvPr id="20" name="グループ化 19">
              <a:extLst>
                <a:ext uri="{FF2B5EF4-FFF2-40B4-BE49-F238E27FC236}">
                  <a16:creationId xmlns:a16="http://schemas.microsoft.com/office/drawing/2014/main" id="{00000000-0008-0000-0300-000014000000}"/>
                </a:ext>
              </a:extLst>
            </xdr:cNvPr>
            <xdr:cNvGrpSpPr/>
          </xdr:nvGrpSpPr>
          <xdr:grpSpPr>
            <a:xfrm>
              <a:off x="228600" y="23164800"/>
              <a:ext cx="8001000" cy="476250"/>
              <a:chOff x="228600" y="23117165"/>
              <a:chExt cx="7981950" cy="476250"/>
            </a:xfrm>
          </xdr:grpSpPr>
          <xdr:sp macro="" textlink="">
            <xdr:nvSpPr>
              <xdr:cNvPr id="12361" name="Group Box 73" hidden="1">
                <a:extLst>
                  <a:ext uri="{63B3BB69-23CF-44E3-9099-C40C66FF867C}">
                    <a14:compatExt spid="_x0000_s12361"/>
                  </a:ext>
                  <a:ext uri="{FF2B5EF4-FFF2-40B4-BE49-F238E27FC236}">
                    <a16:creationId xmlns:a16="http://schemas.microsoft.com/office/drawing/2014/main" id="{00000000-0008-0000-0300-000049300000}"/>
                  </a:ext>
                </a:extLst>
              </xdr:cNvPr>
              <xdr:cNvSpPr/>
            </xdr:nvSpPr>
            <xdr:spPr bwMode="auto">
              <a:xfrm>
                <a:off x="228600" y="23117165"/>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62" name="Option Button 74" hidden="1">
                <a:extLst>
                  <a:ext uri="{63B3BB69-23CF-44E3-9099-C40C66FF867C}">
                    <a14:compatExt spid="_x0000_s12362"/>
                  </a:ext>
                  <a:ext uri="{FF2B5EF4-FFF2-40B4-BE49-F238E27FC236}">
                    <a16:creationId xmlns:a16="http://schemas.microsoft.com/office/drawing/2014/main" id="{00000000-0008-0000-0300-00004A300000}"/>
                  </a:ext>
                </a:extLst>
              </xdr:cNvPr>
              <xdr:cNvSpPr/>
            </xdr:nvSpPr>
            <xdr:spPr bwMode="auto">
              <a:xfrm>
                <a:off x="7429500" y="23317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63" name="Option Button 75" hidden="1">
                <a:extLst>
                  <a:ext uri="{63B3BB69-23CF-44E3-9099-C40C66FF867C}">
                    <a14:compatExt spid="_x0000_s12363"/>
                  </a:ext>
                  <a:ext uri="{FF2B5EF4-FFF2-40B4-BE49-F238E27FC236}">
                    <a16:creationId xmlns:a16="http://schemas.microsoft.com/office/drawing/2014/main" id="{00000000-0008-0000-0300-00004B300000}"/>
                  </a:ext>
                </a:extLst>
              </xdr:cNvPr>
              <xdr:cNvSpPr/>
            </xdr:nvSpPr>
            <xdr:spPr bwMode="auto">
              <a:xfrm>
                <a:off x="742950" y="23317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64" name="Option Button 76" hidden="1">
                <a:extLst>
                  <a:ext uri="{63B3BB69-23CF-44E3-9099-C40C66FF867C}">
                    <a14:compatExt spid="_x0000_s12364"/>
                  </a:ext>
                  <a:ext uri="{FF2B5EF4-FFF2-40B4-BE49-F238E27FC236}">
                    <a16:creationId xmlns:a16="http://schemas.microsoft.com/office/drawing/2014/main" id="{00000000-0008-0000-0300-00004C300000}"/>
                  </a:ext>
                </a:extLst>
              </xdr:cNvPr>
              <xdr:cNvSpPr/>
            </xdr:nvSpPr>
            <xdr:spPr bwMode="auto">
              <a:xfrm>
                <a:off x="285750" y="23317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61</xdr:row>
          <xdr:rowOff>0</xdr:rowOff>
        </xdr:from>
        <xdr:to>
          <xdr:col>5</xdr:col>
          <xdr:colOff>800100</xdr:colOff>
          <xdr:row>62</xdr:row>
          <xdr:rowOff>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228600" y="23641050"/>
              <a:ext cx="8001000" cy="476250"/>
              <a:chOff x="228600" y="23593415"/>
              <a:chExt cx="7981950" cy="476250"/>
            </a:xfrm>
          </xdr:grpSpPr>
          <xdr:sp macro="" textlink="">
            <xdr:nvSpPr>
              <xdr:cNvPr id="12365" name="Group Box 77" hidden="1">
                <a:extLst>
                  <a:ext uri="{63B3BB69-23CF-44E3-9099-C40C66FF867C}">
                    <a14:compatExt spid="_x0000_s12365"/>
                  </a:ext>
                  <a:ext uri="{FF2B5EF4-FFF2-40B4-BE49-F238E27FC236}">
                    <a16:creationId xmlns:a16="http://schemas.microsoft.com/office/drawing/2014/main" id="{00000000-0008-0000-0300-00004D300000}"/>
                  </a:ext>
                </a:extLst>
              </xdr:cNvPr>
              <xdr:cNvSpPr/>
            </xdr:nvSpPr>
            <xdr:spPr bwMode="auto">
              <a:xfrm>
                <a:off x="228600" y="23593415"/>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66" name="Option Button 78" hidden="1">
                <a:extLst>
                  <a:ext uri="{63B3BB69-23CF-44E3-9099-C40C66FF867C}">
                    <a14:compatExt spid="_x0000_s12366"/>
                  </a:ext>
                  <a:ext uri="{FF2B5EF4-FFF2-40B4-BE49-F238E27FC236}">
                    <a16:creationId xmlns:a16="http://schemas.microsoft.com/office/drawing/2014/main" id="{00000000-0008-0000-0300-00004E300000}"/>
                  </a:ext>
                </a:extLst>
              </xdr:cNvPr>
              <xdr:cNvSpPr/>
            </xdr:nvSpPr>
            <xdr:spPr bwMode="auto">
              <a:xfrm>
                <a:off x="7429500" y="23793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67" name="Option Button 79" hidden="1">
                <a:extLst>
                  <a:ext uri="{63B3BB69-23CF-44E3-9099-C40C66FF867C}">
                    <a14:compatExt spid="_x0000_s12367"/>
                  </a:ext>
                  <a:ext uri="{FF2B5EF4-FFF2-40B4-BE49-F238E27FC236}">
                    <a16:creationId xmlns:a16="http://schemas.microsoft.com/office/drawing/2014/main" id="{00000000-0008-0000-0300-00004F300000}"/>
                  </a:ext>
                </a:extLst>
              </xdr:cNvPr>
              <xdr:cNvSpPr/>
            </xdr:nvSpPr>
            <xdr:spPr bwMode="auto">
              <a:xfrm>
                <a:off x="742950" y="23793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68" name="Option Button 80" hidden="1">
                <a:extLst>
                  <a:ext uri="{63B3BB69-23CF-44E3-9099-C40C66FF867C}">
                    <a14:compatExt spid="_x0000_s12368"/>
                  </a:ext>
                  <a:ext uri="{FF2B5EF4-FFF2-40B4-BE49-F238E27FC236}">
                    <a16:creationId xmlns:a16="http://schemas.microsoft.com/office/drawing/2014/main" id="{00000000-0008-0000-0300-000050300000}"/>
                  </a:ext>
                </a:extLst>
              </xdr:cNvPr>
              <xdr:cNvSpPr/>
            </xdr:nvSpPr>
            <xdr:spPr bwMode="auto">
              <a:xfrm>
                <a:off x="285750" y="23793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65</xdr:row>
          <xdr:rowOff>0</xdr:rowOff>
        </xdr:from>
        <xdr:to>
          <xdr:col>5</xdr:col>
          <xdr:colOff>800100</xdr:colOff>
          <xdr:row>66</xdr:row>
          <xdr:rowOff>0</xdr:rowOff>
        </xdr:to>
        <xdr:grpSp>
          <xdr:nvGrpSpPr>
            <xdr:cNvPr id="22" name="グループ化 21">
              <a:extLst>
                <a:ext uri="{FF2B5EF4-FFF2-40B4-BE49-F238E27FC236}">
                  <a16:creationId xmlns:a16="http://schemas.microsoft.com/office/drawing/2014/main" id="{00000000-0008-0000-0300-000016000000}"/>
                </a:ext>
              </a:extLst>
            </xdr:cNvPr>
            <xdr:cNvGrpSpPr/>
          </xdr:nvGrpSpPr>
          <xdr:grpSpPr>
            <a:xfrm>
              <a:off x="228600" y="24936450"/>
              <a:ext cx="8001000" cy="476250"/>
              <a:chOff x="228600" y="24888815"/>
              <a:chExt cx="7981950" cy="476250"/>
            </a:xfrm>
          </xdr:grpSpPr>
          <xdr:sp macro="" textlink="">
            <xdr:nvSpPr>
              <xdr:cNvPr id="12369" name="Group Box 81" hidden="1">
                <a:extLst>
                  <a:ext uri="{63B3BB69-23CF-44E3-9099-C40C66FF867C}">
                    <a14:compatExt spid="_x0000_s12369"/>
                  </a:ext>
                  <a:ext uri="{FF2B5EF4-FFF2-40B4-BE49-F238E27FC236}">
                    <a16:creationId xmlns:a16="http://schemas.microsoft.com/office/drawing/2014/main" id="{00000000-0008-0000-0300-000051300000}"/>
                  </a:ext>
                </a:extLst>
              </xdr:cNvPr>
              <xdr:cNvSpPr/>
            </xdr:nvSpPr>
            <xdr:spPr bwMode="auto">
              <a:xfrm>
                <a:off x="228600" y="24888815"/>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70" name="Option Button 82" hidden="1">
                <a:extLst>
                  <a:ext uri="{63B3BB69-23CF-44E3-9099-C40C66FF867C}">
                    <a14:compatExt spid="_x0000_s12370"/>
                  </a:ext>
                  <a:ext uri="{FF2B5EF4-FFF2-40B4-BE49-F238E27FC236}">
                    <a16:creationId xmlns:a16="http://schemas.microsoft.com/office/drawing/2014/main" id="{00000000-0008-0000-0300-000052300000}"/>
                  </a:ext>
                </a:extLst>
              </xdr:cNvPr>
              <xdr:cNvSpPr/>
            </xdr:nvSpPr>
            <xdr:spPr bwMode="auto">
              <a:xfrm>
                <a:off x="7429500" y="2508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71" name="Option Button 83" hidden="1">
                <a:extLst>
                  <a:ext uri="{63B3BB69-23CF-44E3-9099-C40C66FF867C}">
                    <a14:compatExt spid="_x0000_s12371"/>
                  </a:ext>
                  <a:ext uri="{FF2B5EF4-FFF2-40B4-BE49-F238E27FC236}">
                    <a16:creationId xmlns:a16="http://schemas.microsoft.com/office/drawing/2014/main" id="{00000000-0008-0000-0300-000053300000}"/>
                  </a:ext>
                </a:extLst>
              </xdr:cNvPr>
              <xdr:cNvSpPr/>
            </xdr:nvSpPr>
            <xdr:spPr bwMode="auto">
              <a:xfrm>
                <a:off x="742950" y="2508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72" name="Option Button 84" hidden="1">
                <a:extLst>
                  <a:ext uri="{63B3BB69-23CF-44E3-9099-C40C66FF867C}">
                    <a14:compatExt spid="_x0000_s12372"/>
                  </a:ext>
                  <a:ext uri="{FF2B5EF4-FFF2-40B4-BE49-F238E27FC236}">
                    <a16:creationId xmlns:a16="http://schemas.microsoft.com/office/drawing/2014/main" id="{00000000-0008-0000-0300-000054300000}"/>
                  </a:ext>
                </a:extLst>
              </xdr:cNvPr>
              <xdr:cNvSpPr/>
            </xdr:nvSpPr>
            <xdr:spPr bwMode="auto">
              <a:xfrm>
                <a:off x="285750" y="2508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66</xdr:row>
          <xdr:rowOff>0</xdr:rowOff>
        </xdr:from>
        <xdr:to>
          <xdr:col>5</xdr:col>
          <xdr:colOff>800100</xdr:colOff>
          <xdr:row>67</xdr:row>
          <xdr:rowOff>0</xdr:rowOff>
        </xdr:to>
        <xdr:grpSp>
          <xdr:nvGrpSpPr>
            <xdr:cNvPr id="23" name="グループ化 22">
              <a:extLst>
                <a:ext uri="{FF2B5EF4-FFF2-40B4-BE49-F238E27FC236}">
                  <a16:creationId xmlns:a16="http://schemas.microsoft.com/office/drawing/2014/main" id="{00000000-0008-0000-0300-000017000000}"/>
                </a:ext>
              </a:extLst>
            </xdr:cNvPr>
            <xdr:cNvGrpSpPr/>
          </xdr:nvGrpSpPr>
          <xdr:grpSpPr>
            <a:xfrm>
              <a:off x="228600" y="25412700"/>
              <a:ext cx="8001000" cy="476250"/>
              <a:chOff x="228600" y="25365065"/>
              <a:chExt cx="7981950" cy="476250"/>
            </a:xfrm>
          </xdr:grpSpPr>
          <xdr:sp macro="" textlink="">
            <xdr:nvSpPr>
              <xdr:cNvPr id="12373" name="Group Box 85" hidden="1">
                <a:extLst>
                  <a:ext uri="{63B3BB69-23CF-44E3-9099-C40C66FF867C}">
                    <a14:compatExt spid="_x0000_s12373"/>
                  </a:ext>
                  <a:ext uri="{FF2B5EF4-FFF2-40B4-BE49-F238E27FC236}">
                    <a16:creationId xmlns:a16="http://schemas.microsoft.com/office/drawing/2014/main" id="{00000000-0008-0000-0300-000055300000}"/>
                  </a:ext>
                </a:extLst>
              </xdr:cNvPr>
              <xdr:cNvSpPr/>
            </xdr:nvSpPr>
            <xdr:spPr bwMode="auto">
              <a:xfrm>
                <a:off x="228600" y="25365065"/>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74" name="Option Button 86" hidden="1">
                <a:extLst>
                  <a:ext uri="{63B3BB69-23CF-44E3-9099-C40C66FF867C}">
                    <a14:compatExt spid="_x0000_s12374"/>
                  </a:ext>
                  <a:ext uri="{FF2B5EF4-FFF2-40B4-BE49-F238E27FC236}">
                    <a16:creationId xmlns:a16="http://schemas.microsoft.com/office/drawing/2014/main" id="{00000000-0008-0000-0300-000056300000}"/>
                  </a:ext>
                </a:extLst>
              </xdr:cNvPr>
              <xdr:cNvSpPr/>
            </xdr:nvSpPr>
            <xdr:spPr bwMode="auto">
              <a:xfrm>
                <a:off x="7429500" y="25565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75" name="Option Button 87" hidden="1">
                <a:extLst>
                  <a:ext uri="{63B3BB69-23CF-44E3-9099-C40C66FF867C}">
                    <a14:compatExt spid="_x0000_s12375"/>
                  </a:ext>
                  <a:ext uri="{FF2B5EF4-FFF2-40B4-BE49-F238E27FC236}">
                    <a16:creationId xmlns:a16="http://schemas.microsoft.com/office/drawing/2014/main" id="{00000000-0008-0000-0300-000057300000}"/>
                  </a:ext>
                </a:extLst>
              </xdr:cNvPr>
              <xdr:cNvSpPr/>
            </xdr:nvSpPr>
            <xdr:spPr bwMode="auto">
              <a:xfrm>
                <a:off x="742950" y="25565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76" name="Option Button 88" hidden="1">
                <a:extLst>
                  <a:ext uri="{63B3BB69-23CF-44E3-9099-C40C66FF867C}">
                    <a14:compatExt spid="_x0000_s12376"/>
                  </a:ext>
                  <a:ext uri="{FF2B5EF4-FFF2-40B4-BE49-F238E27FC236}">
                    <a16:creationId xmlns:a16="http://schemas.microsoft.com/office/drawing/2014/main" id="{00000000-0008-0000-0300-000058300000}"/>
                  </a:ext>
                </a:extLst>
              </xdr:cNvPr>
              <xdr:cNvSpPr/>
            </xdr:nvSpPr>
            <xdr:spPr bwMode="auto">
              <a:xfrm>
                <a:off x="285750" y="25565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228600" y="30841950"/>
              <a:ext cx="8001000" cy="476250"/>
              <a:chOff x="228600" y="30784787"/>
              <a:chExt cx="7981950" cy="476250"/>
            </a:xfrm>
          </xdr:grpSpPr>
          <xdr:sp macro="" textlink="">
            <xdr:nvSpPr>
              <xdr:cNvPr id="12377" name="Group Box 89" hidden="1">
                <a:extLst>
                  <a:ext uri="{63B3BB69-23CF-44E3-9099-C40C66FF867C}">
                    <a14:compatExt spid="_x0000_s12377"/>
                  </a:ext>
                  <a:ext uri="{FF2B5EF4-FFF2-40B4-BE49-F238E27FC236}">
                    <a16:creationId xmlns:a16="http://schemas.microsoft.com/office/drawing/2014/main" id="{00000000-0008-0000-0300-000059300000}"/>
                  </a:ext>
                </a:extLst>
              </xdr:cNvPr>
              <xdr:cNvSpPr/>
            </xdr:nvSpPr>
            <xdr:spPr bwMode="auto">
              <a:xfrm>
                <a:off x="228600" y="3078478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78" name="Option Button 90" hidden="1">
                <a:extLst>
                  <a:ext uri="{63B3BB69-23CF-44E3-9099-C40C66FF867C}">
                    <a14:compatExt spid="_x0000_s12378"/>
                  </a:ext>
                  <a:ext uri="{FF2B5EF4-FFF2-40B4-BE49-F238E27FC236}">
                    <a16:creationId xmlns:a16="http://schemas.microsoft.com/office/drawing/2014/main" id="{00000000-0008-0000-0300-00005A300000}"/>
                  </a:ext>
                </a:extLst>
              </xdr:cNvPr>
              <xdr:cNvSpPr/>
            </xdr:nvSpPr>
            <xdr:spPr bwMode="auto">
              <a:xfrm>
                <a:off x="7429500" y="309848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79" name="Option Button 91" hidden="1">
                <a:extLst>
                  <a:ext uri="{63B3BB69-23CF-44E3-9099-C40C66FF867C}">
                    <a14:compatExt spid="_x0000_s12379"/>
                  </a:ext>
                  <a:ext uri="{FF2B5EF4-FFF2-40B4-BE49-F238E27FC236}">
                    <a16:creationId xmlns:a16="http://schemas.microsoft.com/office/drawing/2014/main" id="{00000000-0008-0000-0300-00005B300000}"/>
                  </a:ext>
                </a:extLst>
              </xdr:cNvPr>
              <xdr:cNvSpPr/>
            </xdr:nvSpPr>
            <xdr:spPr bwMode="auto">
              <a:xfrm>
                <a:off x="742950" y="309848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80" name="Option Button 92" hidden="1">
                <a:extLst>
                  <a:ext uri="{63B3BB69-23CF-44E3-9099-C40C66FF867C}">
                    <a14:compatExt spid="_x0000_s12380"/>
                  </a:ext>
                  <a:ext uri="{FF2B5EF4-FFF2-40B4-BE49-F238E27FC236}">
                    <a16:creationId xmlns:a16="http://schemas.microsoft.com/office/drawing/2014/main" id="{00000000-0008-0000-0300-00005C300000}"/>
                  </a:ext>
                </a:extLst>
              </xdr:cNvPr>
              <xdr:cNvSpPr/>
            </xdr:nvSpPr>
            <xdr:spPr bwMode="auto">
              <a:xfrm>
                <a:off x="285750" y="309848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80</xdr:row>
          <xdr:rowOff>0</xdr:rowOff>
        </xdr:from>
        <xdr:to>
          <xdr:col>5</xdr:col>
          <xdr:colOff>800100</xdr:colOff>
          <xdr:row>81</xdr:row>
          <xdr:rowOff>0</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228600" y="31318200"/>
              <a:ext cx="8001000" cy="476250"/>
              <a:chOff x="228600" y="31261037"/>
              <a:chExt cx="7981950" cy="476250"/>
            </a:xfrm>
          </xdr:grpSpPr>
          <xdr:sp macro="" textlink="">
            <xdr:nvSpPr>
              <xdr:cNvPr id="12381" name="Group Box 93" hidden="1">
                <a:extLst>
                  <a:ext uri="{63B3BB69-23CF-44E3-9099-C40C66FF867C}">
                    <a14:compatExt spid="_x0000_s12381"/>
                  </a:ext>
                  <a:ext uri="{FF2B5EF4-FFF2-40B4-BE49-F238E27FC236}">
                    <a16:creationId xmlns:a16="http://schemas.microsoft.com/office/drawing/2014/main" id="{00000000-0008-0000-0300-00005D300000}"/>
                  </a:ext>
                </a:extLst>
              </xdr:cNvPr>
              <xdr:cNvSpPr/>
            </xdr:nvSpPr>
            <xdr:spPr bwMode="auto">
              <a:xfrm>
                <a:off x="228600" y="3126103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82" name="Option Button 94" hidden="1">
                <a:extLst>
                  <a:ext uri="{63B3BB69-23CF-44E3-9099-C40C66FF867C}">
                    <a14:compatExt spid="_x0000_s12382"/>
                  </a:ext>
                  <a:ext uri="{FF2B5EF4-FFF2-40B4-BE49-F238E27FC236}">
                    <a16:creationId xmlns:a16="http://schemas.microsoft.com/office/drawing/2014/main" id="{00000000-0008-0000-0300-00005E300000}"/>
                  </a:ext>
                </a:extLst>
              </xdr:cNvPr>
              <xdr:cNvSpPr/>
            </xdr:nvSpPr>
            <xdr:spPr bwMode="auto">
              <a:xfrm>
                <a:off x="7429500" y="3146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83" name="Option Button 95" hidden="1">
                <a:extLst>
                  <a:ext uri="{63B3BB69-23CF-44E3-9099-C40C66FF867C}">
                    <a14:compatExt spid="_x0000_s12383"/>
                  </a:ext>
                  <a:ext uri="{FF2B5EF4-FFF2-40B4-BE49-F238E27FC236}">
                    <a16:creationId xmlns:a16="http://schemas.microsoft.com/office/drawing/2014/main" id="{00000000-0008-0000-0300-00005F300000}"/>
                  </a:ext>
                </a:extLst>
              </xdr:cNvPr>
              <xdr:cNvSpPr/>
            </xdr:nvSpPr>
            <xdr:spPr bwMode="auto">
              <a:xfrm>
                <a:off x="742950" y="3146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84" name="Option Button 96" hidden="1">
                <a:extLst>
                  <a:ext uri="{63B3BB69-23CF-44E3-9099-C40C66FF867C}">
                    <a14:compatExt spid="_x0000_s12384"/>
                  </a:ext>
                  <a:ext uri="{FF2B5EF4-FFF2-40B4-BE49-F238E27FC236}">
                    <a16:creationId xmlns:a16="http://schemas.microsoft.com/office/drawing/2014/main" id="{00000000-0008-0000-0300-000060300000}"/>
                  </a:ext>
                </a:extLst>
              </xdr:cNvPr>
              <xdr:cNvSpPr/>
            </xdr:nvSpPr>
            <xdr:spPr bwMode="auto">
              <a:xfrm>
                <a:off x="285750" y="3146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81</xdr:row>
          <xdr:rowOff>0</xdr:rowOff>
        </xdr:from>
        <xdr:to>
          <xdr:col>5</xdr:col>
          <xdr:colOff>800100</xdr:colOff>
          <xdr:row>82</xdr:row>
          <xdr:rowOff>0</xdr:rowOff>
        </xdr:to>
        <xdr:grpSp>
          <xdr:nvGrpSpPr>
            <xdr:cNvPr id="26" name="グループ化 25">
              <a:extLst>
                <a:ext uri="{FF2B5EF4-FFF2-40B4-BE49-F238E27FC236}">
                  <a16:creationId xmlns:a16="http://schemas.microsoft.com/office/drawing/2014/main" id="{00000000-0008-0000-0300-00001A000000}"/>
                </a:ext>
              </a:extLst>
            </xdr:cNvPr>
            <xdr:cNvGrpSpPr/>
          </xdr:nvGrpSpPr>
          <xdr:grpSpPr>
            <a:xfrm>
              <a:off x="228600" y="31794450"/>
              <a:ext cx="8001000" cy="476250"/>
              <a:chOff x="228600" y="31737287"/>
              <a:chExt cx="7981950" cy="476250"/>
            </a:xfrm>
          </xdr:grpSpPr>
          <xdr:sp macro="" textlink="">
            <xdr:nvSpPr>
              <xdr:cNvPr id="12385" name="Group Box 97" hidden="1">
                <a:extLst>
                  <a:ext uri="{63B3BB69-23CF-44E3-9099-C40C66FF867C}">
                    <a14:compatExt spid="_x0000_s12385"/>
                  </a:ext>
                  <a:ext uri="{FF2B5EF4-FFF2-40B4-BE49-F238E27FC236}">
                    <a16:creationId xmlns:a16="http://schemas.microsoft.com/office/drawing/2014/main" id="{00000000-0008-0000-0300-000061300000}"/>
                  </a:ext>
                </a:extLst>
              </xdr:cNvPr>
              <xdr:cNvSpPr/>
            </xdr:nvSpPr>
            <xdr:spPr bwMode="auto">
              <a:xfrm>
                <a:off x="228600" y="3173728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86" name="Option Button 98" hidden="1">
                <a:extLst>
                  <a:ext uri="{63B3BB69-23CF-44E3-9099-C40C66FF867C}">
                    <a14:compatExt spid="_x0000_s12386"/>
                  </a:ext>
                  <a:ext uri="{FF2B5EF4-FFF2-40B4-BE49-F238E27FC236}">
                    <a16:creationId xmlns:a16="http://schemas.microsoft.com/office/drawing/2014/main" id="{00000000-0008-0000-0300-000062300000}"/>
                  </a:ext>
                </a:extLst>
              </xdr:cNvPr>
              <xdr:cNvSpPr/>
            </xdr:nvSpPr>
            <xdr:spPr bwMode="auto">
              <a:xfrm>
                <a:off x="7429500" y="319373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87" name="Option Button 99" hidden="1">
                <a:extLst>
                  <a:ext uri="{63B3BB69-23CF-44E3-9099-C40C66FF867C}">
                    <a14:compatExt spid="_x0000_s12387"/>
                  </a:ext>
                  <a:ext uri="{FF2B5EF4-FFF2-40B4-BE49-F238E27FC236}">
                    <a16:creationId xmlns:a16="http://schemas.microsoft.com/office/drawing/2014/main" id="{00000000-0008-0000-0300-000063300000}"/>
                  </a:ext>
                </a:extLst>
              </xdr:cNvPr>
              <xdr:cNvSpPr/>
            </xdr:nvSpPr>
            <xdr:spPr bwMode="auto">
              <a:xfrm>
                <a:off x="742950" y="31937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88" name="Option Button 100" hidden="1">
                <a:extLst>
                  <a:ext uri="{63B3BB69-23CF-44E3-9099-C40C66FF867C}">
                    <a14:compatExt spid="_x0000_s12388"/>
                  </a:ext>
                  <a:ext uri="{FF2B5EF4-FFF2-40B4-BE49-F238E27FC236}">
                    <a16:creationId xmlns:a16="http://schemas.microsoft.com/office/drawing/2014/main" id="{00000000-0008-0000-0300-000064300000}"/>
                  </a:ext>
                </a:extLst>
              </xdr:cNvPr>
              <xdr:cNvSpPr/>
            </xdr:nvSpPr>
            <xdr:spPr bwMode="auto">
              <a:xfrm>
                <a:off x="285750" y="31937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85</xdr:row>
          <xdr:rowOff>0</xdr:rowOff>
        </xdr:from>
        <xdr:to>
          <xdr:col>5</xdr:col>
          <xdr:colOff>800100</xdr:colOff>
          <xdr:row>86</xdr:row>
          <xdr:rowOff>0</xdr:rowOff>
        </xdr:to>
        <xdr:grpSp>
          <xdr:nvGrpSpPr>
            <xdr:cNvPr id="27" name="グループ化 26">
              <a:extLst>
                <a:ext uri="{FF2B5EF4-FFF2-40B4-BE49-F238E27FC236}">
                  <a16:creationId xmlns:a16="http://schemas.microsoft.com/office/drawing/2014/main" id="{00000000-0008-0000-0300-00001B000000}"/>
                </a:ext>
              </a:extLst>
            </xdr:cNvPr>
            <xdr:cNvGrpSpPr/>
          </xdr:nvGrpSpPr>
          <xdr:grpSpPr>
            <a:xfrm>
              <a:off x="228600" y="33089850"/>
              <a:ext cx="8001000" cy="476250"/>
              <a:chOff x="228600" y="33032687"/>
              <a:chExt cx="7981950" cy="476250"/>
            </a:xfrm>
          </xdr:grpSpPr>
          <xdr:sp macro="" textlink="">
            <xdr:nvSpPr>
              <xdr:cNvPr id="12389" name="Group Box 101" hidden="1">
                <a:extLst>
                  <a:ext uri="{63B3BB69-23CF-44E3-9099-C40C66FF867C}">
                    <a14:compatExt spid="_x0000_s12389"/>
                  </a:ext>
                  <a:ext uri="{FF2B5EF4-FFF2-40B4-BE49-F238E27FC236}">
                    <a16:creationId xmlns:a16="http://schemas.microsoft.com/office/drawing/2014/main" id="{00000000-0008-0000-0300-000065300000}"/>
                  </a:ext>
                </a:extLst>
              </xdr:cNvPr>
              <xdr:cNvSpPr/>
            </xdr:nvSpPr>
            <xdr:spPr bwMode="auto">
              <a:xfrm>
                <a:off x="228600" y="3303268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90" name="Option Button 102" hidden="1">
                <a:extLst>
                  <a:ext uri="{63B3BB69-23CF-44E3-9099-C40C66FF867C}">
                    <a14:compatExt spid="_x0000_s12390"/>
                  </a:ext>
                  <a:ext uri="{FF2B5EF4-FFF2-40B4-BE49-F238E27FC236}">
                    <a16:creationId xmlns:a16="http://schemas.microsoft.com/office/drawing/2014/main" id="{00000000-0008-0000-0300-000066300000}"/>
                  </a:ext>
                </a:extLst>
              </xdr:cNvPr>
              <xdr:cNvSpPr/>
            </xdr:nvSpPr>
            <xdr:spPr bwMode="auto">
              <a:xfrm>
                <a:off x="7429500" y="332327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91" name="Option Button 103" hidden="1">
                <a:extLst>
                  <a:ext uri="{63B3BB69-23CF-44E3-9099-C40C66FF867C}">
                    <a14:compatExt spid="_x0000_s12391"/>
                  </a:ext>
                  <a:ext uri="{FF2B5EF4-FFF2-40B4-BE49-F238E27FC236}">
                    <a16:creationId xmlns:a16="http://schemas.microsoft.com/office/drawing/2014/main" id="{00000000-0008-0000-0300-000067300000}"/>
                  </a:ext>
                </a:extLst>
              </xdr:cNvPr>
              <xdr:cNvSpPr/>
            </xdr:nvSpPr>
            <xdr:spPr bwMode="auto">
              <a:xfrm>
                <a:off x="742950" y="332327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92" name="Option Button 104" hidden="1">
                <a:extLst>
                  <a:ext uri="{63B3BB69-23CF-44E3-9099-C40C66FF867C}">
                    <a14:compatExt spid="_x0000_s12392"/>
                  </a:ext>
                  <a:ext uri="{FF2B5EF4-FFF2-40B4-BE49-F238E27FC236}">
                    <a16:creationId xmlns:a16="http://schemas.microsoft.com/office/drawing/2014/main" id="{00000000-0008-0000-0300-000068300000}"/>
                  </a:ext>
                </a:extLst>
              </xdr:cNvPr>
              <xdr:cNvSpPr/>
            </xdr:nvSpPr>
            <xdr:spPr bwMode="auto">
              <a:xfrm>
                <a:off x="285750" y="332327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86</xdr:row>
          <xdr:rowOff>0</xdr:rowOff>
        </xdr:from>
        <xdr:to>
          <xdr:col>5</xdr:col>
          <xdr:colOff>800100</xdr:colOff>
          <xdr:row>87</xdr:row>
          <xdr:rowOff>0</xdr:rowOff>
        </xdr:to>
        <xdr:grpSp>
          <xdr:nvGrpSpPr>
            <xdr:cNvPr id="28" name="グループ化 27">
              <a:extLst>
                <a:ext uri="{FF2B5EF4-FFF2-40B4-BE49-F238E27FC236}">
                  <a16:creationId xmlns:a16="http://schemas.microsoft.com/office/drawing/2014/main" id="{00000000-0008-0000-0300-00001C000000}"/>
                </a:ext>
              </a:extLst>
            </xdr:cNvPr>
            <xdr:cNvGrpSpPr/>
          </xdr:nvGrpSpPr>
          <xdr:grpSpPr>
            <a:xfrm>
              <a:off x="228600" y="33566100"/>
              <a:ext cx="8001000" cy="476250"/>
              <a:chOff x="228600" y="33508937"/>
              <a:chExt cx="7981950" cy="476250"/>
            </a:xfrm>
          </xdr:grpSpPr>
          <xdr:sp macro="" textlink="">
            <xdr:nvSpPr>
              <xdr:cNvPr id="12393" name="Group Box 105" hidden="1">
                <a:extLst>
                  <a:ext uri="{63B3BB69-23CF-44E3-9099-C40C66FF867C}">
                    <a14:compatExt spid="_x0000_s12393"/>
                  </a:ext>
                  <a:ext uri="{FF2B5EF4-FFF2-40B4-BE49-F238E27FC236}">
                    <a16:creationId xmlns:a16="http://schemas.microsoft.com/office/drawing/2014/main" id="{00000000-0008-0000-0300-000069300000}"/>
                  </a:ext>
                </a:extLst>
              </xdr:cNvPr>
              <xdr:cNvSpPr/>
            </xdr:nvSpPr>
            <xdr:spPr bwMode="auto">
              <a:xfrm>
                <a:off x="228600" y="3350893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94" name="Option Button 106" hidden="1">
                <a:extLst>
                  <a:ext uri="{63B3BB69-23CF-44E3-9099-C40C66FF867C}">
                    <a14:compatExt spid="_x0000_s12394"/>
                  </a:ext>
                  <a:ext uri="{FF2B5EF4-FFF2-40B4-BE49-F238E27FC236}">
                    <a16:creationId xmlns:a16="http://schemas.microsoft.com/office/drawing/2014/main" id="{00000000-0008-0000-0300-00006A300000}"/>
                  </a:ext>
                </a:extLst>
              </xdr:cNvPr>
              <xdr:cNvSpPr/>
            </xdr:nvSpPr>
            <xdr:spPr bwMode="auto">
              <a:xfrm>
                <a:off x="7429500" y="337089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95" name="Option Button 107" hidden="1">
                <a:extLst>
                  <a:ext uri="{63B3BB69-23CF-44E3-9099-C40C66FF867C}">
                    <a14:compatExt spid="_x0000_s12395"/>
                  </a:ext>
                  <a:ext uri="{FF2B5EF4-FFF2-40B4-BE49-F238E27FC236}">
                    <a16:creationId xmlns:a16="http://schemas.microsoft.com/office/drawing/2014/main" id="{00000000-0008-0000-0300-00006B300000}"/>
                  </a:ext>
                </a:extLst>
              </xdr:cNvPr>
              <xdr:cNvSpPr/>
            </xdr:nvSpPr>
            <xdr:spPr bwMode="auto">
              <a:xfrm>
                <a:off x="742950" y="337089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96" name="Option Button 108" hidden="1">
                <a:extLst>
                  <a:ext uri="{63B3BB69-23CF-44E3-9099-C40C66FF867C}">
                    <a14:compatExt spid="_x0000_s12396"/>
                  </a:ext>
                  <a:ext uri="{FF2B5EF4-FFF2-40B4-BE49-F238E27FC236}">
                    <a16:creationId xmlns:a16="http://schemas.microsoft.com/office/drawing/2014/main" id="{00000000-0008-0000-0300-00006C300000}"/>
                  </a:ext>
                </a:extLst>
              </xdr:cNvPr>
              <xdr:cNvSpPr/>
            </xdr:nvSpPr>
            <xdr:spPr bwMode="auto">
              <a:xfrm>
                <a:off x="285750" y="337089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99</xdr:row>
          <xdr:rowOff>0</xdr:rowOff>
        </xdr:from>
        <xdr:to>
          <xdr:col>5</xdr:col>
          <xdr:colOff>800100</xdr:colOff>
          <xdr:row>100</xdr:row>
          <xdr:rowOff>0</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228600" y="38995350"/>
              <a:ext cx="8001000" cy="476250"/>
              <a:chOff x="228600" y="38928660"/>
              <a:chExt cx="7981950" cy="476250"/>
            </a:xfrm>
          </xdr:grpSpPr>
          <xdr:sp macro="" textlink="">
            <xdr:nvSpPr>
              <xdr:cNvPr id="12397" name="Group Box 109" hidden="1">
                <a:extLst>
                  <a:ext uri="{63B3BB69-23CF-44E3-9099-C40C66FF867C}">
                    <a14:compatExt spid="_x0000_s12397"/>
                  </a:ext>
                  <a:ext uri="{FF2B5EF4-FFF2-40B4-BE49-F238E27FC236}">
                    <a16:creationId xmlns:a16="http://schemas.microsoft.com/office/drawing/2014/main" id="{00000000-0008-0000-0300-00006D300000}"/>
                  </a:ext>
                </a:extLst>
              </xdr:cNvPr>
              <xdr:cNvSpPr/>
            </xdr:nvSpPr>
            <xdr:spPr bwMode="auto">
              <a:xfrm>
                <a:off x="228600" y="38928660"/>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98" name="Option Button 110" hidden="1">
                <a:extLst>
                  <a:ext uri="{63B3BB69-23CF-44E3-9099-C40C66FF867C}">
                    <a14:compatExt spid="_x0000_s12398"/>
                  </a:ext>
                  <a:ext uri="{FF2B5EF4-FFF2-40B4-BE49-F238E27FC236}">
                    <a16:creationId xmlns:a16="http://schemas.microsoft.com/office/drawing/2014/main" id="{00000000-0008-0000-0300-00006E300000}"/>
                  </a:ext>
                </a:extLst>
              </xdr:cNvPr>
              <xdr:cNvSpPr/>
            </xdr:nvSpPr>
            <xdr:spPr bwMode="auto">
              <a:xfrm>
                <a:off x="7429500" y="39128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99" name="Option Button 111" hidden="1">
                <a:extLst>
                  <a:ext uri="{63B3BB69-23CF-44E3-9099-C40C66FF867C}">
                    <a14:compatExt spid="_x0000_s12399"/>
                  </a:ext>
                  <a:ext uri="{FF2B5EF4-FFF2-40B4-BE49-F238E27FC236}">
                    <a16:creationId xmlns:a16="http://schemas.microsoft.com/office/drawing/2014/main" id="{00000000-0008-0000-0300-00006F300000}"/>
                  </a:ext>
                </a:extLst>
              </xdr:cNvPr>
              <xdr:cNvSpPr/>
            </xdr:nvSpPr>
            <xdr:spPr bwMode="auto">
              <a:xfrm>
                <a:off x="742950" y="39128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00" name="Option Button 112" hidden="1">
                <a:extLst>
                  <a:ext uri="{63B3BB69-23CF-44E3-9099-C40C66FF867C}">
                    <a14:compatExt spid="_x0000_s12400"/>
                  </a:ext>
                  <a:ext uri="{FF2B5EF4-FFF2-40B4-BE49-F238E27FC236}">
                    <a16:creationId xmlns:a16="http://schemas.microsoft.com/office/drawing/2014/main" id="{00000000-0008-0000-0300-000070300000}"/>
                  </a:ext>
                </a:extLst>
              </xdr:cNvPr>
              <xdr:cNvSpPr/>
            </xdr:nvSpPr>
            <xdr:spPr bwMode="auto">
              <a:xfrm>
                <a:off x="285750" y="39128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100</xdr:row>
          <xdr:rowOff>0</xdr:rowOff>
        </xdr:from>
        <xdr:to>
          <xdr:col>5</xdr:col>
          <xdr:colOff>800100</xdr:colOff>
          <xdr:row>101</xdr:row>
          <xdr:rowOff>0</xdr:rowOff>
        </xdr:to>
        <xdr:grpSp>
          <xdr:nvGrpSpPr>
            <xdr:cNvPr id="30" name="グループ化 29">
              <a:extLst>
                <a:ext uri="{FF2B5EF4-FFF2-40B4-BE49-F238E27FC236}">
                  <a16:creationId xmlns:a16="http://schemas.microsoft.com/office/drawing/2014/main" id="{00000000-0008-0000-0300-00001E000000}"/>
                </a:ext>
              </a:extLst>
            </xdr:cNvPr>
            <xdr:cNvGrpSpPr/>
          </xdr:nvGrpSpPr>
          <xdr:grpSpPr>
            <a:xfrm>
              <a:off x="228600" y="39471600"/>
              <a:ext cx="8001000" cy="476250"/>
              <a:chOff x="228600" y="39404909"/>
              <a:chExt cx="7981950" cy="476250"/>
            </a:xfrm>
          </xdr:grpSpPr>
          <xdr:sp macro="" textlink="">
            <xdr:nvSpPr>
              <xdr:cNvPr id="12401" name="Group Box 113" hidden="1">
                <a:extLst>
                  <a:ext uri="{63B3BB69-23CF-44E3-9099-C40C66FF867C}">
                    <a14:compatExt spid="_x0000_s12401"/>
                  </a:ext>
                  <a:ext uri="{FF2B5EF4-FFF2-40B4-BE49-F238E27FC236}">
                    <a16:creationId xmlns:a16="http://schemas.microsoft.com/office/drawing/2014/main" id="{00000000-0008-0000-0300-000071300000}"/>
                  </a:ext>
                </a:extLst>
              </xdr:cNvPr>
              <xdr:cNvSpPr/>
            </xdr:nvSpPr>
            <xdr:spPr bwMode="auto">
              <a:xfrm>
                <a:off x="228600" y="39404909"/>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02" name="Option Button 114" hidden="1">
                <a:extLst>
                  <a:ext uri="{63B3BB69-23CF-44E3-9099-C40C66FF867C}">
                    <a14:compatExt spid="_x0000_s12402"/>
                  </a:ext>
                  <a:ext uri="{FF2B5EF4-FFF2-40B4-BE49-F238E27FC236}">
                    <a16:creationId xmlns:a16="http://schemas.microsoft.com/office/drawing/2014/main" id="{00000000-0008-0000-0300-000072300000}"/>
                  </a:ext>
                </a:extLst>
              </xdr:cNvPr>
              <xdr:cNvSpPr/>
            </xdr:nvSpPr>
            <xdr:spPr bwMode="auto">
              <a:xfrm>
                <a:off x="7429500" y="39604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03" name="Option Button 115" hidden="1">
                <a:extLst>
                  <a:ext uri="{63B3BB69-23CF-44E3-9099-C40C66FF867C}">
                    <a14:compatExt spid="_x0000_s12403"/>
                  </a:ext>
                  <a:ext uri="{FF2B5EF4-FFF2-40B4-BE49-F238E27FC236}">
                    <a16:creationId xmlns:a16="http://schemas.microsoft.com/office/drawing/2014/main" id="{00000000-0008-0000-0300-000073300000}"/>
                  </a:ext>
                </a:extLst>
              </xdr:cNvPr>
              <xdr:cNvSpPr/>
            </xdr:nvSpPr>
            <xdr:spPr bwMode="auto">
              <a:xfrm>
                <a:off x="742950" y="39604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04" name="Option Button 116" hidden="1">
                <a:extLst>
                  <a:ext uri="{63B3BB69-23CF-44E3-9099-C40C66FF867C}">
                    <a14:compatExt spid="_x0000_s12404"/>
                  </a:ext>
                  <a:ext uri="{FF2B5EF4-FFF2-40B4-BE49-F238E27FC236}">
                    <a16:creationId xmlns:a16="http://schemas.microsoft.com/office/drawing/2014/main" id="{00000000-0008-0000-0300-000074300000}"/>
                  </a:ext>
                </a:extLst>
              </xdr:cNvPr>
              <xdr:cNvSpPr/>
            </xdr:nvSpPr>
            <xdr:spPr bwMode="auto">
              <a:xfrm>
                <a:off x="285750" y="39604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101</xdr:row>
          <xdr:rowOff>0</xdr:rowOff>
        </xdr:from>
        <xdr:to>
          <xdr:col>5</xdr:col>
          <xdr:colOff>800100</xdr:colOff>
          <xdr:row>102</xdr:row>
          <xdr:rowOff>0</xdr:rowOff>
        </xdr:to>
        <xdr:grpSp>
          <xdr:nvGrpSpPr>
            <xdr:cNvPr id="31" name="グループ化 30">
              <a:extLst>
                <a:ext uri="{FF2B5EF4-FFF2-40B4-BE49-F238E27FC236}">
                  <a16:creationId xmlns:a16="http://schemas.microsoft.com/office/drawing/2014/main" id="{00000000-0008-0000-0300-00001F000000}"/>
                </a:ext>
              </a:extLst>
            </xdr:cNvPr>
            <xdr:cNvGrpSpPr/>
          </xdr:nvGrpSpPr>
          <xdr:grpSpPr>
            <a:xfrm>
              <a:off x="228600" y="39947850"/>
              <a:ext cx="8001000" cy="476250"/>
              <a:chOff x="228600" y="39881159"/>
              <a:chExt cx="7981950" cy="476250"/>
            </a:xfrm>
          </xdr:grpSpPr>
          <xdr:sp macro="" textlink="">
            <xdr:nvSpPr>
              <xdr:cNvPr id="12405" name="Group Box 117" hidden="1">
                <a:extLst>
                  <a:ext uri="{63B3BB69-23CF-44E3-9099-C40C66FF867C}">
                    <a14:compatExt spid="_x0000_s12405"/>
                  </a:ext>
                  <a:ext uri="{FF2B5EF4-FFF2-40B4-BE49-F238E27FC236}">
                    <a16:creationId xmlns:a16="http://schemas.microsoft.com/office/drawing/2014/main" id="{00000000-0008-0000-0300-000075300000}"/>
                  </a:ext>
                </a:extLst>
              </xdr:cNvPr>
              <xdr:cNvSpPr/>
            </xdr:nvSpPr>
            <xdr:spPr bwMode="auto">
              <a:xfrm>
                <a:off x="228600" y="39881159"/>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06" name="Option Button 118" hidden="1">
                <a:extLst>
                  <a:ext uri="{63B3BB69-23CF-44E3-9099-C40C66FF867C}">
                    <a14:compatExt spid="_x0000_s12406"/>
                  </a:ext>
                  <a:ext uri="{FF2B5EF4-FFF2-40B4-BE49-F238E27FC236}">
                    <a16:creationId xmlns:a16="http://schemas.microsoft.com/office/drawing/2014/main" id="{00000000-0008-0000-0300-000076300000}"/>
                  </a:ext>
                </a:extLst>
              </xdr:cNvPr>
              <xdr:cNvSpPr/>
            </xdr:nvSpPr>
            <xdr:spPr bwMode="auto">
              <a:xfrm>
                <a:off x="7429500" y="40081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07" name="Option Button 119" hidden="1">
                <a:extLst>
                  <a:ext uri="{63B3BB69-23CF-44E3-9099-C40C66FF867C}">
                    <a14:compatExt spid="_x0000_s12407"/>
                  </a:ext>
                  <a:ext uri="{FF2B5EF4-FFF2-40B4-BE49-F238E27FC236}">
                    <a16:creationId xmlns:a16="http://schemas.microsoft.com/office/drawing/2014/main" id="{00000000-0008-0000-0300-000077300000}"/>
                  </a:ext>
                </a:extLst>
              </xdr:cNvPr>
              <xdr:cNvSpPr/>
            </xdr:nvSpPr>
            <xdr:spPr bwMode="auto">
              <a:xfrm>
                <a:off x="742950" y="40081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08" name="Option Button 120" hidden="1">
                <a:extLst>
                  <a:ext uri="{63B3BB69-23CF-44E3-9099-C40C66FF867C}">
                    <a14:compatExt spid="_x0000_s12408"/>
                  </a:ext>
                  <a:ext uri="{FF2B5EF4-FFF2-40B4-BE49-F238E27FC236}">
                    <a16:creationId xmlns:a16="http://schemas.microsoft.com/office/drawing/2014/main" id="{00000000-0008-0000-0300-000078300000}"/>
                  </a:ext>
                </a:extLst>
              </xdr:cNvPr>
              <xdr:cNvSpPr/>
            </xdr:nvSpPr>
            <xdr:spPr bwMode="auto">
              <a:xfrm>
                <a:off x="285750" y="40081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102</xdr:row>
          <xdr:rowOff>0</xdr:rowOff>
        </xdr:from>
        <xdr:to>
          <xdr:col>5</xdr:col>
          <xdr:colOff>800100</xdr:colOff>
          <xdr:row>103</xdr:row>
          <xdr:rowOff>0</xdr:rowOff>
        </xdr:to>
        <xdr:grpSp>
          <xdr:nvGrpSpPr>
            <xdr:cNvPr id="32" name="グループ化 31">
              <a:extLst>
                <a:ext uri="{FF2B5EF4-FFF2-40B4-BE49-F238E27FC236}">
                  <a16:creationId xmlns:a16="http://schemas.microsoft.com/office/drawing/2014/main" id="{00000000-0008-0000-0300-000020000000}"/>
                </a:ext>
              </a:extLst>
            </xdr:cNvPr>
            <xdr:cNvGrpSpPr/>
          </xdr:nvGrpSpPr>
          <xdr:grpSpPr>
            <a:xfrm>
              <a:off x="228600" y="40424100"/>
              <a:ext cx="8001000" cy="476250"/>
              <a:chOff x="228600" y="40357409"/>
              <a:chExt cx="7981950" cy="476250"/>
            </a:xfrm>
          </xdr:grpSpPr>
          <xdr:sp macro="" textlink="">
            <xdr:nvSpPr>
              <xdr:cNvPr id="12409" name="Group Box 121" hidden="1">
                <a:extLst>
                  <a:ext uri="{63B3BB69-23CF-44E3-9099-C40C66FF867C}">
                    <a14:compatExt spid="_x0000_s12409"/>
                  </a:ext>
                  <a:ext uri="{FF2B5EF4-FFF2-40B4-BE49-F238E27FC236}">
                    <a16:creationId xmlns:a16="http://schemas.microsoft.com/office/drawing/2014/main" id="{00000000-0008-0000-0300-000079300000}"/>
                  </a:ext>
                </a:extLst>
              </xdr:cNvPr>
              <xdr:cNvSpPr/>
            </xdr:nvSpPr>
            <xdr:spPr bwMode="auto">
              <a:xfrm>
                <a:off x="228600" y="40357409"/>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10" name="Option Button 122" hidden="1">
                <a:extLst>
                  <a:ext uri="{63B3BB69-23CF-44E3-9099-C40C66FF867C}">
                    <a14:compatExt spid="_x0000_s12410"/>
                  </a:ext>
                  <a:ext uri="{FF2B5EF4-FFF2-40B4-BE49-F238E27FC236}">
                    <a16:creationId xmlns:a16="http://schemas.microsoft.com/office/drawing/2014/main" id="{00000000-0008-0000-0300-00007A300000}"/>
                  </a:ext>
                </a:extLst>
              </xdr:cNvPr>
              <xdr:cNvSpPr/>
            </xdr:nvSpPr>
            <xdr:spPr bwMode="auto">
              <a:xfrm>
                <a:off x="7429500" y="40557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11" name="Option Button 123" hidden="1">
                <a:extLst>
                  <a:ext uri="{63B3BB69-23CF-44E3-9099-C40C66FF867C}">
                    <a14:compatExt spid="_x0000_s12411"/>
                  </a:ext>
                  <a:ext uri="{FF2B5EF4-FFF2-40B4-BE49-F238E27FC236}">
                    <a16:creationId xmlns:a16="http://schemas.microsoft.com/office/drawing/2014/main" id="{00000000-0008-0000-0300-00007B300000}"/>
                  </a:ext>
                </a:extLst>
              </xdr:cNvPr>
              <xdr:cNvSpPr/>
            </xdr:nvSpPr>
            <xdr:spPr bwMode="auto">
              <a:xfrm>
                <a:off x="742950" y="40557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12" name="Option Button 124" hidden="1">
                <a:extLst>
                  <a:ext uri="{63B3BB69-23CF-44E3-9099-C40C66FF867C}">
                    <a14:compatExt spid="_x0000_s12412"/>
                  </a:ext>
                  <a:ext uri="{FF2B5EF4-FFF2-40B4-BE49-F238E27FC236}">
                    <a16:creationId xmlns:a16="http://schemas.microsoft.com/office/drawing/2014/main" id="{00000000-0008-0000-0300-00007C300000}"/>
                  </a:ext>
                </a:extLst>
              </xdr:cNvPr>
              <xdr:cNvSpPr/>
            </xdr:nvSpPr>
            <xdr:spPr bwMode="auto">
              <a:xfrm>
                <a:off x="285750" y="40557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106</xdr:row>
          <xdr:rowOff>0</xdr:rowOff>
        </xdr:from>
        <xdr:to>
          <xdr:col>5</xdr:col>
          <xdr:colOff>800100</xdr:colOff>
          <xdr:row>107</xdr:row>
          <xdr:rowOff>0</xdr:rowOff>
        </xdr:to>
        <xdr:grpSp>
          <xdr:nvGrpSpPr>
            <xdr:cNvPr id="33" name="グループ化 32">
              <a:extLst>
                <a:ext uri="{FF2B5EF4-FFF2-40B4-BE49-F238E27FC236}">
                  <a16:creationId xmlns:a16="http://schemas.microsoft.com/office/drawing/2014/main" id="{00000000-0008-0000-0300-000021000000}"/>
                </a:ext>
              </a:extLst>
            </xdr:cNvPr>
            <xdr:cNvGrpSpPr/>
          </xdr:nvGrpSpPr>
          <xdr:grpSpPr>
            <a:xfrm>
              <a:off x="228600" y="41719500"/>
              <a:ext cx="8001000" cy="476250"/>
              <a:chOff x="228600" y="41652809"/>
              <a:chExt cx="7981950" cy="476250"/>
            </a:xfrm>
          </xdr:grpSpPr>
          <xdr:sp macro="" textlink="">
            <xdr:nvSpPr>
              <xdr:cNvPr id="12413" name="Group Box 125" hidden="1">
                <a:extLst>
                  <a:ext uri="{63B3BB69-23CF-44E3-9099-C40C66FF867C}">
                    <a14:compatExt spid="_x0000_s12413"/>
                  </a:ext>
                  <a:ext uri="{FF2B5EF4-FFF2-40B4-BE49-F238E27FC236}">
                    <a16:creationId xmlns:a16="http://schemas.microsoft.com/office/drawing/2014/main" id="{00000000-0008-0000-0300-00007D300000}"/>
                  </a:ext>
                </a:extLst>
              </xdr:cNvPr>
              <xdr:cNvSpPr/>
            </xdr:nvSpPr>
            <xdr:spPr bwMode="auto">
              <a:xfrm>
                <a:off x="228600" y="41652809"/>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14" name="Option Button 126" hidden="1">
                <a:extLst>
                  <a:ext uri="{63B3BB69-23CF-44E3-9099-C40C66FF867C}">
                    <a14:compatExt spid="_x0000_s12414"/>
                  </a:ext>
                  <a:ext uri="{FF2B5EF4-FFF2-40B4-BE49-F238E27FC236}">
                    <a16:creationId xmlns:a16="http://schemas.microsoft.com/office/drawing/2014/main" id="{00000000-0008-0000-0300-00007E300000}"/>
                  </a:ext>
                </a:extLst>
              </xdr:cNvPr>
              <xdr:cNvSpPr/>
            </xdr:nvSpPr>
            <xdr:spPr bwMode="auto">
              <a:xfrm>
                <a:off x="7429500" y="41852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15" name="Option Button 127" hidden="1">
                <a:extLst>
                  <a:ext uri="{63B3BB69-23CF-44E3-9099-C40C66FF867C}">
                    <a14:compatExt spid="_x0000_s12415"/>
                  </a:ext>
                  <a:ext uri="{FF2B5EF4-FFF2-40B4-BE49-F238E27FC236}">
                    <a16:creationId xmlns:a16="http://schemas.microsoft.com/office/drawing/2014/main" id="{00000000-0008-0000-0300-00007F300000}"/>
                  </a:ext>
                </a:extLst>
              </xdr:cNvPr>
              <xdr:cNvSpPr/>
            </xdr:nvSpPr>
            <xdr:spPr bwMode="auto">
              <a:xfrm>
                <a:off x="742950" y="41852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16" name="Option Button 128" hidden="1">
                <a:extLst>
                  <a:ext uri="{63B3BB69-23CF-44E3-9099-C40C66FF867C}">
                    <a14:compatExt spid="_x0000_s12416"/>
                  </a:ext>
                  <a:ext uri="{FF2B5EF4-FFF2-40B4-BE49-F238E27FC236}">
                    <a16:creationId xmlns:a16="http://schemas.microsoft.com/office/drawing/2014/main" id="{00000000-0008-0000-0300-000080300000}"/>
                  </a:ext>
                </a:extLst>
              </xdr:cNvPr>
              <xdr:cNvSpPr/>
            </xdr:nvSpPr>
            <xdr:spPr bwMode="auto">
              <a:xfrm>
                <a:off x="285750" y="41852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107</xdr:row>
          <xdr:rowOff>0</xdr:rowOff>
        </xdr:from>
        <xdr:to>
          <xdr:col>5</xdr:col>
          <xdr:colOff>800100</xdr:colOff>
          <xdr:row>108</xdr:row>
          <xdr:rowOff>0</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228600" y="42195750"/>
              <a:ext cx="8001000" cy="476250"/>
              <a:chOff x="228600" y="42129059"/>
              <a:chExt cx="7981950" cy="476250"/>
            </a:xfrm>
          </xdr:grpSpPr>
          <xdr:sp macro="" textlink="">
            <xdr:nvSpPr>
              <xdr:cNvPr id="12417" name="Group Box 129" hidden="1">
                <a:extLst>
                  <a:ext uri="{63B3BB69-23CF-44E3-9099-C40C66FF867C}">
                    <a14:compatExt spid="_x0000_s12417"/>
                  </a:ext>
                  <a:ext uri="{FF2B5EF4-FFF2-40B4-BE49-F238E27FC236}">
                    <a16:creationId xmlns:a16="http://schemas.microsoft.com/office/drawing/2014/main" id="{00000000-0008-0000-0300-000081300000}"/>
                  </a:ext>
                </a:extLst>
              </xdr:cNvPr>
              <xdr:cNvSpPr/>
            </xdr:nvSpPr>
            <xdr:spPr bwMode="auto">
              <a:xfrm>
                <a:off x="228600" y="42129059"/>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18" name="Option Button 130" hidden="1">
                <a:extLst>
                  <a:ext uri="{63B3BB69-23CF-44E3-9099-C40C66FF867C}">
                    <a14:compatExt spid="_x0000_s12418"/>
                  </a:ext>
                  <a:ext uri="{FF2B5EF4-FFF2-40B4-BE49-F238E27FC236}">
                    <a16:creationId xmlns:a16="http://schemas.microsoft.com/office/drawing/2014/main" id="{00000000-0008-0000-0300-000082300000}"/>
                  </a:ext>
                </a:extLst>
              </xdr:cNvPr>
              <xdr:cNvSpPr/>
            </xdr:nvSpPr>
            <xdr:spPr bwMode="auto">
              <a:xfrm>
                <a:off x="7429500" y="42329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19" name="Option Button 131" hidden="1">
                <a:extLst>
                  <a:ext uri="{63B3BB69-23CF-44E3-9099-C40C66FF867C}">
                    <a14:compatExt spid="_x0000_s12419"/>
                  </a:ext>
                  <a:ext uri="{FF2B5EF4-FFF2-40B4-BE49-F238E27FC236}">
                    <a16:creationId xmlns:a16="http://schemas.microsoft.com/office/drawing/2014/main" id="{00000000-0008-0000-0300-000083300000}"/>
                  </a:ext>
                </a:extLst>
              </xdr:cNvPr>
              <xdr:cNvSpPr/>
            </xdr:nvSpPr>
            <xdr:spPr bwMode="auto">
              <a:xfrm>
                <a:off x="742950" y="42329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20" name="Option Button 132" hidden="1">
                <a:extLst>
                  <a:ext uri="{63B3BB69-23CF-44E3-9099-C40C66FF867C}">
                    <a14:compatExt spid="_x0000_s12420"/>
                  </a:ext>
                  <a:ext uri="{FF2B5EF4-FFF2-40B4-BE49-F238E27FC236}">
                    <a16:creationId xmlns:a16="http://schemas.microsoft.com/office/drawing/2014/main" id="{00000000-0008-0000-0300-000084300000}"/>
                  </a:ext>
                </a:extLst>
              </xdr:cNvPr>
              <xdr:cNvSpPr/>
            </xdr:nvSpPr>
            <xdr:spPr bwMode="auto">
              <a:xfrm>
                <a:off x="285750" y="42329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5" name="グループ化 34">
              <a:extLst>
                <a:ext uri="{FF2B5EF4-FFF2-40B4-BE49-F238E27FC236}">
                  <a16:creationId xmlns:a16="http://schemas.microsoft.com/office/drawing/2014/main" id="{00000000-0008-0000-0300-000023000000}"/>
                </a:ext>
              </a:extLst>
            </xdr:cNvPr>
            <xdr:cNvGrpSpPr/>
          </xdr:nvGrpSpPr>
          <xdr:grpSpPr>
            <a:xfrm>
              <a:off x="228600" y="48196500"/>
              <a:ext cx="8001000" cy="476250"/>
              <a:chOff x="228600" y="48091707"/>
              <a:chExt cx="7981950" cy="476250"/>
            </a:xfrm>
          </xdr:grpSpPr>
          <xdr:sp macro="" textlink="">
            <xdr:nvSpPr>
              <xdr:cNvPr id="12421" name="Group Box 133" hidden="1">
                <a:extLst>
                  <a:ext uri="{63B3BB69-23CF-44E3-9099-C40C66FF867C}">
                    <a14:compatExt spid="_x0000_s12421"/>
                  </a:ext>
                  <a:ext uri="{FF2B5EF4-FFF2-40B4-BE49-F238E27FC236}">
                    <a16:creationId xmlns:a16="http://schemas.microsoft.com/office/drawing/2014/main" id="{00000000-0008-0000-0300-000085300000}"/>
                  </a:ext>
                </a:extLst>
              </xdr:cNvPr>
              <xdr:cNvSpPr/>
            </xdr:nvSpPr>
            <xdr:spPr bwMode="auto">
              <a:xfrm>
                <a:off x="228600" y="4809170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22" name="Option Button 134" hidden="1">
                <a:extLst>
                  <a:ext uri="{63B3BB69-23CF-44E3-9099-C40C66FF867C}">
                    <a14:compatExt spid="_x0000_s12422"/>
                  </a:ext>
                  <a:ext uri="{FF2B5EF4-FFF2-40B4-BE49-F238E27FC236}">
                    <a16:creationId xmlns:a16="http://schemas.microsoft.com/office/drawing/2014/main" id="{00000000-0008-0000-0300-000086300000}"/>
                  </a:ext>
                </a:extLst>
              </xdr:cNvPr>
              <xdr:cNvSpPr/>
            </xdr:nvSpPr>
            <xdr:spPr bwMode="auto">
              <a:xfrm>
                <a:off x="7429500" y="48291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23" name="Option Button 135" hidden="1">
                <a:extLst>
                  <a:ext uri="{63B3BB69-23CF-44E3-9099-C40C66FF867C}">
                    <a14:compatExt spid="_x0000_s12423"/>
                  </a:ext>
                  <a:ext uri="{FF2B5EF4-FFF2-40B4-BE49-F238E27FC236}">
                    <a16:creationId xmlns:a16="http://schemas.microsoft.com/office/drawing/2014/main" id="{00000000-0008-0000-0300-000087300000}"/>
                  </a:ext>
                </a:extLst>
              </xdr:cNvPr>
              <xdr:cNvSpPr/>
            </xdr:nvSpPr>
            <xdr:spPr bwMode="auto">
              <a:xfrm>
                <a:off x="742950" y="48291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24" name="Option Button 136" hidden="1">
                <a:extLst>
                  <a:ext uri="{63B3BB69-23CF-44E3-9099-C40C66FF867C}">
                    <a14:compatExt spid="_x0000_s12424"/>
                  </a:ext>
                  <a:ext uri="{FF2B5EF4-FFF2-40B4-BE49-F238E27FC236}">
                    <a16:creationId xmlns:a16="http://schemas.microsoft.com/office/drawing/2014/main" id="{00000000-0008-0000-0300-000088300000}"/>
                  </a:ext>
                </a:extLst>
              </xdr:cNvPr>
              <xdr:cNvSpPr/>
            </xdr:nvSpPr>
            <xdr:spPr bwMode="auto">
              <a:xfrm>
                <a:off x="285750" y="48291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124</xdr:row>
          <xdr:rowOff>0</xdr:rowOff>
        </xdr:from>
        <xdr:to>
          <xdr:col>5</xdr:col>
          <xdr:colOff>800100</xdr:colOff>
          <xdr:row>125</xdr:row>
          <xdr:rowOff>0</xdr:rowOff>
        </xdr:to>
        <xdr:grpSp>
          <xdr:nvGrpSpPr>
            <xdr:cNvPr id="36" name="グループ化 35">
              <a:extLst>
                <a:ext uri="{FF2B5EF4-FFF2-40B4-BE49-F238E27FC236}">
                  <a16:creationId xmlns:a16="http://schemas.microsoft.com/office/drawing/2014/main" id="{00000000-0008-0000-0300-000024000000}"/>
                </a:ext>
              </a:extLst>
            </xdr:cNvPr>
            <xdr:cNvGrpSpPr/>
          </xdr:nvGrpSpPr>
          <xdr:grpSpPr>
            <a:xfrm>
              <a:off x="228600" y="48672750"/>
              <a:ext cx="8001000" cy="476250"/>
              <a:chOff x="228600" y="48567956"/>
              <a:chExt cx="7981950" cy="476250"/>
            </a:xfrm>
          </xdr:grpSpPr>
          <xdr:sp macro="" textlink="">
            <xdr:nvSpPr>
              <xdr:cNvPr id="12425" name="Group Box 137" hidden="1">
                <a:extLst>
                  <a:ext uri="{63B3BB69-23CF-44E3-9099-C40C66FF867C}">
                    <a14:compatExt spid="_x0000_s12425"/>
                  </a:ext>
                  <a:ext uri="{FF2B5EF4-FFF2-40B4-BE49-F238E27FC236}">
                    <a16:creationId xmlns:a16="http://schemas.microsoft.com/office/drawing/2014/main" id="{00000000-0008-0000-0300-000089300000}"/>
                  </a:ext>
                </a:extLst>
              </xdr:cNvPr>
              <xdr:cNvSpPr/>
            </xdr:nvSpPr>
            <xdr:spPr bwMode="auto">
              <a:xfrm>
                <a:off x="228600" y="4856795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26" name="Option Button 138" hidden="1">
                <a:extLst>
                  <a:ext uri="{63B3BB69-23CF-44E3-9099-C40C66FF867C}">
                    <a14:compatExt spid="_x0000_s12426"/>
                  </a:ext>
                  <a:ext uri="{FF2B5EF4-FFF2-40B4-BE49-F238E27FC236}">
                    <a16:creationId xmlns:a16="http://schemas.microsoft.com/office/drawing/2014/main" id="{00000000-0008-0000-0300-00008A300000}"/>
                  </a:ext>
                </a:extLst>
              </xdr:cNvPr>
              <xdr:cNvSpPr/>
            </xdr:nvSpPr>
            <xdr:spPr bwMode="auto">
              <a:xfrm>
                <a:off x="7429500" y="48768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27" name="Option Button 139" hidden="1">
                <a:extLst>
                  <a:ext uri="{63B3BB69-23CF-44E3-9099-C40C66FF867C}">
                    <a14:compatExt spid="_x0000_s12427"/>
                  </a:ext>
                  <a:ext uri="{FF2B5EF4-FFF2-40B4-BE49-F238E27FC236}">
                    <a16:creationId xmlns:a16="http://schemas.microsoft.com/office/drawing/2014/main" id="{00000000-0008-0000-0300-00008B300000}"/>
                  </a:ext>
                </a:extLst>
              </xdr:cNvPr>
              <xdr:cNvSpPr/>
            </xdr:nvSpPr>
            <xdr:spPr bwMode="auto">
              <a:xfrm>
                <a:off x="742950" y="48768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28" name="Option Button 140" hidden="1">
                <a:extLst>
                  <a:ext uri="{63B3BB69-23CF-44E3-9099-C40C66FF867C}">
                    <a14:compatExt spid="_x0000_s12428"/>
                  </a:ext>
                  <a:ext uri="{FF2B5EF4-FFF2-40B4-BE49-F238E27FC236}">
                    <a16:creationId xmlns:a16="http://schemas.microsoft.com/office/drawing/2014/main" id="{00000000-0008-0000-0300-00008C300000}"/>
                  </a:ext>
                </a:extLst>
              </xdr:cNvPr>
              <xdr:cNvSpPr/>
            </xdr:nvSpPr>
            <xdr:spPr bwMode="auto">
              <a:xfrm>
                <a:off x="285750" y="48768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125</xdr:row>
          <xdr:rowOff>0</xdr:rowOff>
        </xdr:from>
        <xdr:to>
          <xdr:col>5</xdr:col>
          <xdr:colOff>800100</xdr:colOff>
          <xdr:row>126</xdr:row>
          <xdr:rowOff>0</xdr:rowOff>
        </xdr:to>
        <xdr:grpSp>
          <xdr:nvGrpSpPr>
            <xdr:cNvPr id="37" name="グループ化 36">
              <a:extLst>
                <a:ext uri="{FF2B5EF4-FFF2-40B4-BE49-F238E27FC236}">
                  <a16:creationId xmlns:a16="http://schemas.microsoft.com/office/drawing/2014/main" id="{00000000-0008-0000-0300-000025000000}"/>
                </a:ext>
              </a:extLst>
            </xdr:cNvPr>
            <xdr:cNvGrpSpPr/>
          </xdr:nvGrpSpPr>
          <xdr:grpSpPr>
            <a:xfrm>
              <a:off x="228600" y="49149000"/>
              <a:ext cx="8001000" cy="476250"/>
              <a:chOff x="228600" y="49044206"/>
              <a:chExt cx="7981950" cy="476250"/>
            </a:xfrm>
          </xdr:grpSpPr>
          <xdr:sp macro="" textlink="">
            <xdr:nvSpPr>
              <xdr:cNvPr id="12429" name="Group Box 141" hidden="1">
                <a:extLst>
                  <a:ext uri="{63B3BB69-23CF-44E3-9099-C40C66FF867C}">
                    <a14:compatExt spid="_x0000_s12429"/>
                  </a:ext>
                  <a:ext uri="{FF2B5EF4-FFF2-40B4-BE49-F238E27FC236}">
                    <a16:creationId xmlns:a16="http://schemas.microsoft.com/office/drawing/2014/main" id="{00000000-0008-0000-0300-00008D300000}"/>
                  </a:ext>
                </a:extLst>
              </xdr:cNvPr>
              <xdr:cNvSpPr/>
            </xdr:nvSpPr>
            <xdr:spPr bwMode="auto">
              <a:xfrm>
                <a:off x="228600" y="4904420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30" name="Option Button 142" hidden="1">
                <a:extLst>
                  <a:ext uri="{63B3BB69-23CF-44E3-9099-C40C66FF867C}">
                    <a14:compatExt spid="_x0000_s12430"/>
                  </a:ext>
                  <a:ext uri="{FF2B5EF4-FFF2-40B4-BE49-F238E27FC236}">
                    <a16:creationId xmlns:a16="http://schemas.microsoft.com/office/drawing/2014/main" id="{00000000-0008-0000-0300-00008E300000}"/>
                  </a:ext>
                </a:extLst>
              </xdr:cNvPr>
              <xdr:cNvSpPr/>
            </xdr:nvSpPr>
            <xdr:spPr bwMode="auto">
              <a:xfrm>
                <a:off x="7429500" y="49244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31" name="Option Button 143" hidden="1">
                <a:extLst>
                  <a:ext uri="{63B3BB69-23CF-44E3-9099-C40C66FF867C}">
                    <a14:compatExt spid="_x0000_s12431"/>
                  </a:ext>
                  <a:ext uri="{FF2B5EF4-FFF2-40B4-BE49-F238E27FC236}">
                    <a16:creationId xmlns:a16="http://schemas.microsoft.com/office/drawing/2014/main" id="{00000000-0008-0000-0300-00008F300000}"/>
                  </a:ext>
                </a:extLst>
              </xdr:cNvPr>
              <xdr:cNvSpPr/>
            </xdr:nvSpPr>
            <xdr:spPr bwMode="auto">
              <a:xfrm>
                <a:off x="742950" y="49244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32" name="Option Button 144" hidden="1">
                <a:extLst>
                  <a:ext uri="{63B3BB69-23CF-44E3-9099-C40C66FF867C}">
                    <a14:compatExt spid="_x0000_s12432"/>
                  </a:ext>
                  <a:ext uri="{FF2B5EF4-FFF2-40B4-BE49-F238E27FC236}">
                    <a16:creationId xmlns:a16="http://schemas.microsoft.com/office/drawing/2014/main" id="{00000000-0008-0000-0300-000090300000}"/>
                  </a:ext>
                </a:extLst>
              </xdr:cNvPr>
              <xdr:cNvSpPr/>
            </xdr:nvSpPr>
            <xdr:spPr bwMode="auto">
              <a:xfrm>
                <a:off x="285750" y="49244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136</xdr:row>
          <xdr:rowOff>0</xdr:rowOff>
        </xdr:from>
        <xdr:to>
          <xdr:col>5</xdr:col>
          <xdr:colOff>800100</xdr:colOff>
          <xdr:row>137</xdr:row>
          <xdr:rowOff>0</xdr:rowOff>
        </xdr:to>
        <xdr:grpSp>
          <xdr:nvGrpSpPr>
            <xdr:cNvPr id="38" name="グループ化 37">
              <a:extLst>
                <a:ext uri="{FF2B5EF4-FFF2-40B4-BE49-F238E27FC236}">
                  <a16:creationId xmlns:a16="http://schemas.microsoft.com/office/drawing/2014/main" id="{00000000-0008-0000-0300-000026000000}"/>
                </a:ext>
              </a:extLst>
            </xdr:cNvPr>
            <xdr:cNvGrpSpPr/>
          </xdr:nvGrpSpPr>
          <xdr:grpSpPr>
            <a:xfrm>
              <a:off x="228600" y="53987700"/>
              <a:ext cx="8001000" cy="476250"/>
              <a:chOff x="228600" y="53863855"/>
              <a:chExt cx="7981950" cy="476250"/>
            </a:xfrm>
          </xdr:grpSpPr>
          <xdr:sp macro="" textlink="">
            <xdr:nvSpPr>
              <xdr:cNvPr id="12433" name="Group Box 145" hidden="1">
                <a:extLst>
                  <a:ext uri="{63B3BB69-23CF-44E3-9099-C40C66FF867C}">
                    <a14:compatExt spid="_x0000_s12433"/>
                  </a:ext>
                  <a:ext uri="{FF2B5EF4-FFF2-40B4-BE49-F238E27FC236}">
                    <a16:creationId xmlns:a16="http://schemas.microsoft.com/office/drawing/2014/main" id="{00000000-0008-0000-0300-000091300000}"/>
                  </a:ext>
                </a:extLst>
              </xdr:cNvPr>
              <xdr:cNvSpPr/>
            </xdr:nvSpPr>
            <xdr:spPr bwMode="auto">
              <a:xfrm>
                <a:off x="228600" y="53863855"/>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34" name="Option Button 146" hidden="1">
                <a:extLst>
                  <a:ext uri="{63B3BB69-23CF-44E3-9099-C40C66FF867C}">
                    <a14:compatExt spid="_x0000_s12434"/>
                  </a:ext>
                  <a:ext uri="{FF2B5EF4-FFF2-40B4-BE49-F238E27FC236}">
                    <a16:creationId xmlns:a16="http://schemas.microsoft.com/office/drawing/2014/main" id="{00000000-0008-0000-0300-000092300000}"/>
                  </a:ext>
                </a:extLst>
              </xdr:cNvPr>
              <xdr:cNvSpPr/>
            </xdr:nvSpPr>
            <xdr:spPr bwMode="auto">
              <a:xfrm>
                <a:off x="7429500" y="54063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35" name="Option Button 147" hidden="1">
                <a:extLst>
                  <a:ext uri="{63B3BB69-23CF-44E3-9099-C40C66FF867C}">
                    <a14:compatExt spid="_x0000_s12435"/>
                  </a:ext>
                  <a:ext uri="{FF2B5EF4-FFF2-40B4-BE49-F238E27FC236}">
                    <a16:creationId xmlns:a16="http://schemas.microsoft.com/office/drawing/2014/main" id="{00000000-0008-0000-0300-000093300000}"/>
                  </a:ext>
                </a:extLst>
              </xdr:cNvPr>
              <xdr:cNvSpPr/>
            </xdr:nvSpPr>
            <xdr:spPr bwMode="auto">
              <a:xfrm>
                <a:off x="742950" y="54063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36" name="Option Button 148" hidden="1">
                <a:extLst>
                  <a:ext uri="{63B3BB69-23CF-44E3-9099-C40C66FF867C}">
                    <a14:compatExt spid="_x0000_s12436"/>
                  </a:ext>
                  <a:ext uri="{FF2B5EF4-FFF2-40B4-BE49-F238E27FC236}">
                    <a16:creationId xmlns:a16="http://schemas.microsoft.com/office/drawing/2014/main" id="{00000000-0008-0000-0300-000094300000}"/>
                  </a:ext>
                </a:extLst>
              </xdr:cNvPr>
              <xdr:cNvSpPr/>
            </xdr:nvSpPr>
            <xdr:spPr bwMode="auto">
              <a:xfrm>
                <a:off x="285750" y="54063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137</xdr:row>
          <xdr:rowOff>0</xdr:rowOff>
        </xdr:from>
        <xdr:to>
          <xdr:col>5</xdr:col>
          <xdr:colOff>800100</xdr:colOff>
          <xdr:row>138</xdr:row>
          <xdr:rowOff>0</xdr:rowOff>
        </xdr:to>
        <xdr:grpSp>
          <xdr:nvGrpSpPr>
            <xdr:cNvPr id="39" name="グループ化 38">
              <a:extLst>
                <a:ext uri="{FF2B5EF4-FFF2-40B4-BE49-F238E27FC236}">
                  <a16:creationId xmlns:a16="http://schemas.microsoft.com/office/drawing/2014/main" id="{00000000-0008-0000-0300-000027000000}"/>
                </a:ext>
              </a:extLst>
            </xdr:cNvPr>
            <xdr:cNvGrpSpPr/>
          </xdr:nvGrpSpPr>
          <xdr:grpSpPr>
            <a:xfrm>
              <a:off x="228600" y="54463950"/>
              <a:ext cx="8001000" cy="476250"/>
              <a:chOff x="228600" y="54340105"/>
              <a:chExt cx="7981950" cy="476250"/>
            </a:xfrm>
          </xdr:grpSpPr>
          <xdr:sp macro="" textlink="">
            <xdr:nvSpPr>
              <xdr:cNvPr id="12437" name="Group Box 149" hidden="1">
                <a:extLst>
                  <a:ext uri="{63B3BB69-23CF-44E3-9099-C40C66FF867C}">
                    <a14:compatExt spid="_x0000_s12437"/>
                  </a:ext>
                  <a:ext uri="{FF2B5EF4-FFF2-40B4-BE49-F238E27FC236}">
                    <a16:creationId xmlns:a16="http://schemas.microsoft.com/office/drawing/2014/main" id="{00000000-0008-0000-0300-000095300000}"/>
                  </a:ext>
                </a:extLst>
              </xdr:cNvPr>
              <xdr:cNvSpPr/>
            </xdr:nvSpPr>
            <xdr:spPr bwMode="auto">
              <a:xfrm>
                <a:off x="228600" y="54340105"/>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38" name="Option Button 150" hidden="1">
                <a:extLst>
                  <a:ext uri="{63B3BB69-23CF-44E3-9099-C40C66FF867C}">
                    <a14:compatExt spid="_x0000_s12438"/>
                  </a:ext>
                  <a:ext uri="{FF2B5EF4-FFF2-40B4-BE49-F238E27FC236}">
                    <a16:creationId xmlns:a16="http://schemas.microsoft.com/office/drawing/2014/main" id="{00000000-0008-0000-0300-000096300000}"/>
                  </a:ext>
                </a:extLst>
              </xdr:cNvPr>
              <xdr:cNvSpPr/>
            </xdr:nvSpPr>
            <xdr:spPr bwMode="auto">
              <a:xfrm>
                <a:off x="7429500" y="54540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39" name="Option Button 151" hidden="1">
                <a:extLst>
                  <a:ext uri="{63B3BB69-23CF-44E3-9099-C40C66FF867C}">
                    <a14:compatExt spid="_x0000_s12439"/>
                  </a:ext>
                  <a:ext uri="{FF2B5EF4-FFF2-40B4-BE49-F238E27FC236}">
                    <a16:creationId xmlns:a16="http://schemas.microsoft.com/office/drawing/2014/main" id="{00000000-0008-0000-0300-000097300000}"/>
                  </a:ext>
                </a:extLst>
              </xdr:cNvPr>
              <xdr:cNvSpPr/>
            </xdr:nvSpPr>
            <xdr:spPr bwMode="auto">
              <a:xfrm>
                <a:off x="742950" y="54540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40" name="Option Button 152" hidden="1">
                <a:extLst>
                  <a:ext uri="{63B3BB69-23CF-44E3-9099-C40C66FF867C}">
                    <a14:compatExt spid="_x0000_s12440"/>
                  </a:ext>
                  <a:ext uri="{FF2B5EF4-FFF2-40B4-BE49-F238E27FC236}">
                    <a16:creationId xmlns:a16="http://schemas.microsoft.com/office/drawing/2014/main" id="{00000000-0008-0000-0300-000098300000}"/>
                  </a:ext>
                </a:extLst>
              </xdr:cNvPr>
              <xdr:cNvSpPr/>
            </xdr:nvSpPr>
            <xdr:spPr bwMode="auto">
              <a:xfrm>
                <a:off x="285750" y="54540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138</xdr:row>
          <xdr:rowOff>0</xdr:rowOff>
        </xdr:from>
        <xdr:to>
          <xdr:col>5</xdr:col>
          <xdr:colOff>800100</xdr:colOff>
          <xdr:row>139</xdr:row>
          <xdr:rowOff>0</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228600" y="54940200"/>
              <a:ext cx="8001000" cy="476250"/>
              <a:chOff x="228600" y="54816354"/>
              <a:chExt cx="7981950" cy="476250"/>
            </a:xfrm>
          </xdr:grpSpPr>
          <xdr:sp macro="" textlink="">
            <xdr:nvSpPr>
              <xdr:cNvPr id="12441" name="Group Box 153" hidden="1">
                <a:extLst>
                  <a:ext uri="{63B3BB69-23CF-44E3-9099-C40C66FF867C}">
                    <a14:compatExt spid="_x0000_s12441"/>
                  </a:ext>
                  <a:ext uri="{FF2B5EF4-FFF2-40B4-BE49-F238E27FC236}">
                    <a16:creationId xmlns:a16="http://schemas.microsoft.com/office/drawing/2014/main" id="{00000000-0008-0000-0300-000099300000}"/>
                  </a:ext>
                </a:extLst>
              </xdr:cNvPr>
              <xdr:cNvSpPr/>
            </xdr:nvSpPr>
            <xdr:spPr bwMode="auto">
              <a:xfrm>
                <a:off x="228600" y="54816354"/>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42" name="Option Button 154" hidden="1">
                <a:extLst>
                  <a:ext uri="{63B3BB69-23CF-44E3-9099-C40C66FF867C}">
                    <a14:compatExt spid="_x0000_s12442"/>
                  </a:ext>
                  <a:ext uri="{FF2B5EF4-FFF2-40B4-BE49-F238E27FC236}">
                    <a16:creationId xmlns:a16="http://schemas.microsoft.com/office/drawing/2014/main" id="{00000000-0008-0000-0300-00009A300000}"/>
                  </a:ext>
                </a:extLst>
              </xdr:cNvPr>
              <xdr:cNvSpPr/>
            </xdr:nvSpPr>
            <xdr:spPr bwMode="auto">
              <a:xfrm>
                <a:off x="7429500" y="55016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43" name="Option Button 155" hidden="1">
                <a:extLst>
                  <a:ext uri="{63B3BB69-23CF-44E3-9099-C40C66FF867C}">
                    <a14:compatExt spid="_x0000_s12443"/>
                  </a:ext>
                  <a:ext uri="{FF2B5EF4-FFF2-40B4-BE49-F238E27FC236}">
                    <a16:creationId xmlns:a16="http://schemas.microsoft.com/office/drawing/2014/main" id="{00000000-0008-0000-0300-00009B300000}"/>
                  </a:ext>
                </a:extLst>
              </xdr:cNvPr>
              <xdr:cNvSpPr/>
            </xdr:nvSpPr>
            <xdr:spPr bwMode="auto">
              <a:xfrm>
                <a:off x="742950" y="55016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44" name="Option Button 156" hidden="1">
                <a:extLst>
                  <a:ext uri="{63B3BB69-23CF-44E3-9099-C40C66FF867C}">
                    <a14:compatExt spid="_x0000_s12444"/>
                  </a:ext>
                  <a:ext uri="{FF2B5EF4-FFF2-40B4-BE49-F238E27FC236}">
                    <a16:creationId xmlns:a16="http://schemas.microsoft.com/office/drawing/2014/main" id="{00000000-0008-0000-0300-00009C300000}"/>
                  </a:ext>
                </a:extLst>
              </xdr:cNvPr>
              <xdr:cNvSpPr/>
            </xdr:nvSpPr>
            <xdr:spPr bwMode="auto">
              <a:xfrm>
                <a:off x="285750" y="55016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139</xdr:row>
          <xdr:rowOff>0</xdr:rowOff>
        </xdr:from>
        <xdr:to>
          <xdr:col>5</xdr:col>
          <xdr:colOff>800100</xdr:colOff>
          <xdr:row>140</xdr:row>
          <xdr:rowOff>0</xdr:rowOff>
        </xdr:to>
        <xdr:grpSp>
          <xdr:nvGrpSpPr>
            <xdr:cNvPr id="41" name="グループ化 40">
              <a:extLst>
                <a:ext uri="{FF2B5EF4-FFF2-40B4-BE49-F238E27FC236}">
                  <a16:creationId xmlns:a16="http://schemas.microsoft.com/office/drawing/2014/main" id="{00000000-0008-0000-0300-000029000000}"/>
                </a:ext>
              </a:extLst>
            </xdr:cNvPr>
            <xdr:cNvGrpSpPr/>
          </xdr:nvGrpSpPr>
          <xdr:grpSpPr>
            <a:xfrm>
              <a:off x="228600" y="55416450"/>
              <a:ext cx="8001000" cy="476250"/>
              <a:chOff x="228600" y="55292604"/>
              <a:chExt cx="7981950" cy="476250"/>
            </a:xfrm>
          </xdr:grpSpPr>
          <xdr:sp macro="" textlink="">
            <xdr:nvSpPr>
              <xdr:cNvPr id="12445" name="Group Box 157" hidden="1">
                <a:extLst>
                  <a:ext uri="{63B3BB69-23CF-44E3-9099-C40C66FF867C}">
                    <a14:compatExt spid="_x0000_s12445"/>
                  </a:ext>
                  <a:ext uri="{FF2B5EF4-FFF2-40B4-BE49-F238E27FC236}">
                    <a16:creationId xmlns:a16="http://schemas.microsoft.com/office/drawing/2014/main" id="{00000000-0008-0000-0300-00009D300000}"/>
                  </a:ext>
                </a:extLst>
              </xdr:cNvPr>
              <xdr:cNvSpPr/>
            </xdr:nvSpPr>
            <xdr:spPr bwMode="auto">
              <a:xfrm>
                <a:off x="228600" y="55292604"/>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46" name="Option Button 158" hidden="1">
                <a:extLst>
                  <a:ext uri="{63B3BB69-23CF-44E3-9099-C40C66FF867C}">
                    <a14:compatExt spid="_x0000_s12446"/>
                  </a:ext>
                  <a:ext uri="{FF2B5EF4-FFF2-40B4-BE49-F238E27FC236}">
                    <a16:creationId xmlns:a16="http://schemas.microsoft.com/office/drawing/2014/main" id="{00000000-0008-0000-0300-00009E300000}"/>
                  </a:ext>
                </a:extLst>
              </xdr:cNvPr>
              <xdr:cNvSpPr/>
            </xdr:nvSpPr>
            <xdr:spPr bwMode="auto">
              <a:xfrm>
                <a:off x="7429500" y="5549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47" name="Option Button 159" hidden="1">
                <a:extLst>
                  <a:ext uri="{63B3BB69-23CF-44E3-9099-C40C66FF867C}">
                    <a14:compatExt spid="_x0000_s12447"/>
                  </a:ext>
                  <a:ext uri="{FF2B5EF4-FFF2-40B4-BE49-F238E27FC236}">
                    <a16:creationId xmlns:a16="http://schemas.microsoft.com/office/drawing/2014/main" id="{00000000-0008-0000-0300-00009F300000}"/>
                  </a:ext>
                </a:extLst>
              </xdr:cNvPr>
              <xdr:cNvSpPr/>
            </xdr:nvSpPr>
            <xdr:spPr bwMode="auto">
              <a:xfrm>
                <a:off x="742950" y="5549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48" name="Option Button 160" hidden="1">
                <a:extLst>
                  <a:ext uri="{63B3BB69-23CF-44E3-9099-C40C66FF867C}">
                    <a14:compatExt spid="_x0000_s12448"/>
                  </a:ext>
                  <a:ext uri="{FF2B5EF4-FFF2-40B4-BE49-F238E27FC236}">
                    <a16:creationId xmlns:a16="http://schemas.microsoft.com/office/drawing/2014/main" id="{00000000-0008-0000-0300-0000A0300000}"/>
                  </a:ext>
                </a:extLst>
              </xdr:cNvPr>
              <xdr:cNvSpPr/>
            </xdr:nvSpPr>
            <xdr:spPr bwMode="auto">
              <a:xfrm>
                <a:off x="285750" y="5549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150</xdr:row>
          <xdr:rowOff>0</xdr:rowOff>
        </xdr:from>
        <xdr:to>
          <xdr:col>5</xdr:col>
          <xdr:colOff>800100</xdr:colOff>
          <xdr:row>151</xdr:row>
          <xdr:rowOff>0</xdr:rowOff>
        </xdr:to>
        <xdr:grpSp>
          <xdr:nvGrpSpPr>
            <xdr:cNvPr id="42" name="グループ化 41">
              <a:extLst>
                <a:ext uri="{FF2B5EF4-FFF2-40B4-BE49-F238E27FC236}">
                  <a16:creationId xmlns:a16="http://schemas.microsoft.com/office/drawing/2014/main" id="{00000000-0008-0000-0300-00002A000000}"/>
                </a:ext>
              </a:extLst>
            </xdr:cNvPr>
            <xdr:cNvGrpSpPr/>
          </xdr:nvGrpSpPr>
          <xdr:grpSpPr>
            <a:xfrm>
              <a:off x="228600" y="60255150"/>
              <a:ext cx="8001000" cy="476250"/>
              <a:chOff x="228600" y="60112252"/>
              <a:chExt cx="7981950" cy="476250"/>
            </a:xfrm>
          </xdr:grpSpPr>
          <xdr:sp macro="" textlink="">
            <xdr:nvSpPr>
              <xdr:cNvPr id="12449" name="Group Box 161" hidden="1">
                <a:extLst>
                  <a:ext uri="{63B3BB69-23CF-44E3-9099-C40C66FF867C}">
                    <a14:compatExt spid="_x0000_s12449"/>
                  </a:ext>
                  <a:ext uri="{FF2B5EF4-FFF2-40B4-BE49-F238E27FC236}">
                    <a16:creationId xmlns:a16="http://schemas.microsoft.com/office/drawing/2014/main" id="{00000000-0008-0000-0300-0000A1300000}"/>
                  </a:ext>
                </a:extLst>
              </xdr:cNvPr>
              <xdr:cNvSpPr/>
            </xdr:nvSpPr>
            <xdr:spPr bwMode="auto">
              <a:xfrm>
                <a:off x="228600" y="60112252"/>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50" name="Option Button 162" hidden="1">
                <a:extLst>
                  <a:ext uri="{63B3BB69-23CF-44E3-9099-C40C66FF867C}">
                    <a14:compatExt spid="_x0000_s12450"/>
                  </a:ext>
                  <a:ext uri="{FF2B5EF4-FFF2-40B4-BE49-F238E27FC236}">
                    <a16:creationId xmlns:a16="http://schemas.microsoft.com/office/drawing/2014/main" id="{00000000-0008-0000-0300-0000A2300000}"/>
                  </a:ext>
                </a:extLst>
              </xdr:cNvPr>
              <xdr:cNvSpPr/>
            </xdr:nvSpPr>
            <xdr:spPr bwMode="auto">
              <a:xfrm>
                <a:off x="7429500" y="60312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51" name="Option Button 163" hidden="1">
                <a:extLst>
                  <a:ext uri="{63B3BB69-23CF-44E3-9099-C40C66FF867C}">
                    <a14:compatExt spid="_x0000_s12451"/>
                  </a:ext>
                  <a:ext uri="{FF2B5EF4-FFF2-40B4-BE49-F238E27FC236}">
                    <a16:creationId xmlns:a16="http://schemas.microsoft.com/office/drawing/2014/main" id="{00000000-0008-0000-0300-0000A3300000}"/>
                  </a:ext>
                </a:extLst>
              </xdr:cNvPr>
              <xdr:cNvSpPr/>
            </xdr:nvSpPr>
            <xdr:spPr bwMode="auto">
              <a:xfrm>
                <a:off x="742950" y="60312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52" name="Option Button 164" hidden="1">
                <a:extLst>
                  <a:ext uri="{63B3BB69-23CF-44E3-9099-C40C66FF867C}">
                    <a14:compatExt spid="_x0000_s12452"/>
                  </a:ext>
                  <a:ext uri="{FF2B5EF4-FFF2-40B4-BE49-F238E27FC236}">
                    <a16:creationId xmlns:a16="http://schemas.microsoft.com/office/drawing/2014/main" id="{00000000-0008-0000-0300-0000A4300000}"/>
                  </a:ext>
                </a:extLst>
              </xdr:cNvPr>
              <xdr:cNvSpPr/>
            </xdr:nvSpPr>
            <xdr:spPr bwMode="auto">
              <a:xfrm>
                <a:off x="285750" y="60312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151</xdr:row>
          <xdr:rowOff>0</xdr:rowOff>
        </xdr:from>
        <xdr:to>
          <xdr:col>5</xdr:col>
          <xdr:colOff>800100</xdr:colOff>
          <xdr:row>152</xdr:row>
          <xdr:rowOff>0</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228600" y="60731400"/>
              <a:ext cx="8001000" cy="476250"/>
              <a:chOff x="228600" y="60588502"/>
              <a:chExt cx="7981950" cy="476250"/>
            </a:xfrm>
          </xdr:grpSpPr>
          <xdr:sp macro="" textlink="">
            <xdr:nvSpPr>
              <xdr:cNvPr id="12453" name="Group Box 165" hidden="1">
                <a:extLst>
                  <a:ext uri="{63B3BB69-23CF-44E3-9099-C40C66FF867C}">
                    <a14:compatExt spid="_x0000_s12453"/>
                  </a:ext>
                  <a:ext uri="{FF2B5EF4-FFF2-40B4-BE49-F238E27FC236}">
                    <a16:creationId xmlns:a16="http://schemas.microsoft.com/office/drawing/2014/main" id="{00000000-0008-0000-0300-0000A5300000}"/>
                  </a:ext>
                </a:extLst>
              </xdr:cNvPr>
              <xdr:cNvSpPr/>
            </xdr:nvSpPr>
            <xdr:spPr bwMode="auto">
              <a:xfrm>
                <a:off x="228600" y="60588502"/>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54" name="Option Button 166" hidden="1">
                <a:extLst>
                  <a:ext uri="{63B3BB69-23CF-44E3-9099-C40C66FF867C}">
                    <a14:compatExt spid="_x0000_s12454"/>
                  </a:ext>
                  <a:ext uri="{FF2B5EF4-FFF2-40B4-BE49-F238E27FC236}">
                    <a16:creationId xmlns:a16="http://schemas.microsoft.com/office/drawing/2014/main" id="{00000000-0008-0000-0300-0000A6300000}"/>
                  </a:ext>
                </a:extLst>
              </xdr:cNvPr>
              <xdr:cNvSpPr/>
            </xdr:nvSpPr>
            <xdr:spPr bwMode="auto">
              <a:xfrm>
                <a:off x="7429500" y="60788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55" name="Option Button 167" hidden="1">
                <a:extLst>
                  <a:ext uri="{63B3BB69-23CF-44E3-9099-C40C66FF867C}">
                    <a14:compatExt spid="_x0000_s12455"/>
                  </a:ext>
                  <a:ext uri="{FF2B5EF4-FFF2-40B4-BE49-F238E27FC236}">
                    <a16:creationId xmlns:a16="http://schemas.microsoft.com/office/drawing/2014/main" id="{00000000-0008-0000-0300-0000A7300000}"/>
                  </a:ext>
                </a:extLst>
              </xdr:cNvPr>
              <xdr:cNvSpPr/>
            </xdr:nvSpPr>
            <xdr:spPr bwMode="auto">
              <a:xfrm>
                <a:off x="742950" y="60788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56" name="Option Button 168" hidden="1">
                <a:extLst>
                  <a:ext uri="{63B3BB69-23CF-44E3-9099-C40C66FF867C}">
                    <a14:compatExt spid="_x0000_s12456"/>
                  </a:ext>
                  <a:ext uri="{FF2B5EF4-FFF2-40B4-BE49-F238E27FC236}">
                    <a16:creationId xmlns:a16="http://schemas.microsoft.com/office/drawing/2014/main" id="{00000000-0008-0000-0300-0000A8300000}"/>
                  </a:ext>
                </a:extLst>
              </xdr:cNvPr>
              <xdr:cNvSpPr/>
            </xdr:nvSpPr>
            <xdr:spPr bwMode="auto">
              <a:xfrm>
                <a:off x="285750" y="60788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152</xdr:row>
          <xdr:rowOff>0</xdr:rowOff>
        </xdr:from>
        <xdr:to>
          <xdr:col>5</xdr:col>
          <xdr:colOff>800100</xdr:colOff>
          <xdr:row>153</xdr:row>
          <xdr:rowOff>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228600" y="61207650"/>
              <a:ext cx="8001000" cy="476250"/>
              <a:chOff x="228600" y="61064752"/>
              <a:chExt cx="7981950" cy="476250"/>
            </a:xfrm>
          </xdr:grpSpPr>
          <xdr:sp macro="" textlink="">
            <xdr:nvSpPr>
              <xdr:cNvPr id="12457" name="Group Box 169" hidden="1">
                <a:extLst>
                  <a:ext uri="{63B3BB69-23CF-44E3-9099-C40C66FF867C}">
                    <a14:compatExt spid="_x0000_s12457"/>
                  </a:ext>
                  <a:ext uri="{FF2B5EF4-FFF2-40B4-BE49-F238E27FC236}">
                    <a16:creationId xmlns:a16="http://schemas.microsoft.com/office/drawing/2014/main" id="{00000000-0008-0000-0300-0000A9300000}"/>
                  </a:ext>
                </a:extLst>
              </xdr:cNvPr>
              <xdr:cNvSpPr/>
            </xdr:nvSpPr>
            <xdr:spPr bwMode="auto">
              <a:xfrm>
                <a:off x="228600" y="61064752"/>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58" name="Option Button 170" hidden="1">
                <a:extLst>
                  <a:ext uri="{63B3BB69-23CF-44E3-9099-C40C66FF867C}">
                    <a14:compatExt spid="_x0000_s12458"/>
                  </a:ext>
                  <a:ext uri="{FF2B5EF4-FFF2-40B4-BE49-F238E27FC236}">
                    <a16:creationId xmlns:a16="http://schemas.microsoft.com/office/drawing/2014/main" id="{00000000-0008-0000-0300-0000AA300000}"/>
                  </a:ext>
                </a:extLst>
              </xdr:cNvPr>
              <xdr:cNvSpPr/>
            </xdr:nvSpPr>
            <xdr:spPr bwMode="auto">
              <a:xfrm>
                <a:off x="7429500" y="61264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59" name="Option Button 171" hidden="1">
                <a:extLst>
                  <a:ext uri="{63B3BB69-23CF-44E3-9099-C40C66FF867C}">
                    <a14:compatExt spid="_x0000_s12459"/>
                  </a:ext>
                  <a:ext uri="{FF2B5EF4-FFF2-40B4-BE49-F238E27FC236}">
                    <a16:creationId xmlns:a16="http://schemas.microsoft.com/office/drawing/2014/main" id="{00000000-0008-0000-0300-0000AB300000}"/>
                  </a:ext>
                </a:extLst>
              </xdr:cNvPr>
              <xdr:cNvSpPr/>
            </xdr:nvSpPr>
            <xdr:spPr bwMode="auto">
              <a:xfrm>
                <a:off x="742950" y="61264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60" name="Option Button 172" hidden="1">
                <a:extLst>
                  <a:ext uri="{63B3BB69-23CF-44E3-9099-C40C66FF867C}">
                    <a14:compatExt spid="_x0000_s12460"/>
                  </a:ext>
                  <a:ext uri="{FF2B5EF4-FFF2-40B4-BE49-F238E27FC236}">
                    <a16:creationId xmlns:a16="http://schemas.microsoft.com/office/drawing/2014/main" id="{00000000-0008-0000-0300-0000AC300000}"/>
                  </a:ext>
                </a:extLst>
              </xdr:cNvPr>
              <xdr:cNvSpPr/>
            </xdr:nvSpPr>
            <xdr:spPr bwMode="auto">
              <a:xfrm>
                <a:off x="285750" y="61264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228600" y="61683900"/>
              <a:ext cx="8001000" cy="476250"/>
              <a:chOff x="228600" y="61541003"/>
              <a:chExt cx="7981950" cy="476250"/>
            </a:xfrm>
          </xdr:grpSpPr>
          <xdr:sp macro="" textlink="">
            <xdr:nvSpPr>
              <xdr:cNvPr id="12461" name="Group Box 173" hidden="1">
                <a:extLst>
                  <a:ext uri="{63B3BB69-23CF-44E3-9099-C40C66FF867C}">
                    <a14:compatExt spid="_x0000_s12461"/>
                  </a:ext>
                  <a:ext uri="{FF2B5EF4-FFF2-40B4-BE49-F238E27FC236}">
                    <a16:creationId xmlns:a16="http://schemas.microsoft.com/office/drawing/2014/main" id="{00000000-0008-0000-0300-0000AD300000}"/>
                  </a:ext>
                </a:extLst>
              </xdr:cNvPr>
              <xdr:cNvSpPr/>
            </xdr:nvSpPr>
            <xdr:spPr bwMode="auto">
              <a:xfrm>
                <a:off x="228600" y="61541003"/>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62" name="Option Button 174" hidden="1">
                <a:extLst>
                  <a:ext uri="{63B3BB69-23CF-44E3-9099-C40C66FF867C}">
                    <a14:compatExt spid="_x0000_s12462"/>
                  </a:ext>
                  <a:ext uri="{FF2B5EF4-FFF2-40B4-BE49-F238E27FC236}">
                    <a16:creationId xmlns:a16="http://schemas.microsoft.com/office/drawing/2014/main" id="{00000000-0008-0000-0300-0000AE300000}"/>
                  </a:ext>
                </a:extLst>
              </xdr:cNvPr>
              <xdr:cNvSpPr/>
            </xdr:nvSpPr>
            <xdr:spPr bwMode="auto">
              <a:xfrm>
                <a:off x="7429500" y="61741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63" name="Option Button 175" hidden="1">
                <a:extLst>
                  <a:ext uri="{63B3BB69-23CF-44E3-9099-C40C66FF867C}">
                    <a14:compatExt spid="_x0000_s12463"/>
                  </a:ext>
                  <a:ext uri="{FF2B5EF4-FFF2-40B4-BE49-F238E27FC236}">
                    <a16:creationId xmlns:a16="http://schemas.microsoft.com/office/drawing/2014/main" id="{00000000-0008-0000-0300-0000AF300000}"/>
                  </a:ext>
                </a:extLst>
              </xdr:cNvPr>
              <xdr:cNvSpPr/>
            </xdr:nvSpPr>
            <xdr:spPr bwMode="auto">
              <a:xfrm>
                <a:off x="742950" y="61741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64" name="Option Button 176" hidden="1">
                <a:extLst>
                  <a:ext uri="{63B3BB69-23CF-44E3-9099-C40C66FF867C}">
                    <a14:compatExt spid="_x0000_s12464"/>
                  </a:ext>
                  <a:ext uri="{FF2B5EF4-FFF2-40B4-BE49-F238E27FC236}">
                    <a16:creationId xmlns:a16="http://schemas.microsoft.com/office/drawing/2014/main" id="{00000000-0008-0000-0300-0000B0300000}"/>
                  </a:ext>
                </a:extLst>
              </xdr:cNvPr>
              <xdr:cNvSpPr/>
            </xdr:nvSpPr>
            <xdr:spPr bwMode="auto">
              <a:xfrm>
                <a:off x="285750" y="61741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164</xdr:row>
          <xdr:rowOff>0</xdr:rowOff>
        </xdr:from>
        <xdr:to>
          <xdr:col>5</xdr:col>
          <xdr:colOff>800100</xdr:colOff>
          <xdr:row>165</xdr:row>
          <xdr:rowOff>0</xdr:rowOff>
        </xdr:to>
        <xdr:grpSp>
          <xdr:nvGrpSpPr>
            <xdr:cNvPr id="46" name="グループ化 45">
              <a:extLst>
                <a:ext uri="{FF2B5EF4-FFF2-40B4-BE49-F238E27FC236}">
                  <a16:creationId xmlns:a16="http://schemas.microsoft.com/office/drawing/2014/main" id="{00000000-0008-0000-0300-00002E000000}"/>
                </a:ext>
              </a:extLst>
            </xdr:cNvPr>
            <xdr:cNvGrpSpPr/>
          </xdr:nvGrpSpPr>
          <xdr:grpSpPr>
            <a:xfrm>
              <a:off x="228600" y="66522600"/>
              <a:ext cx="8001000" cy="476250"/>
              <a:chOff x="228600" y="66360650"/>
              <a:chExt cx="7981950" cy="476250"/>
            </a:xfrm>
          </xdr:grpSpPr>
          <xdr:sp macro="" textlink="">
            <xdr:nvSpPr>
              <xdr:cNvPr id="12465" name="Group Box 177" hidden="1">
                <a:extLst>
                  <a:ext uri="{63B3BB69-23CF-44E3-9099-C40C66FF867C}">
                    <a14:compatExt spid="_x0000_s12465"/>
                  </a:ext>
                  <a:ext uri="{FF2B5EF4-FFF2-40B4-BE49-F238E27FC236}">
                    <a16:creationId xmlns:a16="http://schemas.microsoft.com/office/drawing/2014/main" id="{00000000-0008-0000-0300-0000B1300000}"/>
                  </a:ext>
                </a:extLst>
              </xdr:cNvPr>
              <xdr:cNvSpPr/>
            </xdr:nvSpPr>
            <xdr:spPr bwMode="auto">
              <a:xfrm>
                <a:off x="228600" y="66360650"/>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66" name="Option Button 178" hidden="1">
                <a:extLst>
                  <a:ext uri="{63B3BB69-23CF-44E3-9099-C40C66FF867C}">
                    <a14:compatExt spid="_x0000_s12466"/>
                  </a:ext>
                  <a:ext uri="{FF2B5EF4-FFF2-40B4-BE49-F238E27FC236}">
                    <a16:creationId xmlns:a16="http://schemas.microsoft.com/office/drawing/2014/main" id="{00000000-0008-0000-0300-0000B2300000}"/>
                  </a:ext>
                </a:extLst>
              </xdr:cNvPr>
              <xdr:cNvSpPr/>
            </xdr:nvSpPr>
            <xdr:spPr bwMode="auto">
              <a:xfrm>
                <a:off x="7429500" y="66560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67" name="Option Button 179" hidden="1">
                <a:extLst>
                  <a:ext uri="{63B3BB69-23CF-44E3-9099-C40C66FF867C}">
                    <a14:compatExt spid="_x0000_s12467"/>
                  </a:ext>
                  <a:ext uri="{FF2B5EF4-FFF2-40B4-BE49-F238E27FC236}">
                    <a16:creationId xmlns:a16="http://schemas.microsoft.com/office/drawing/2014/main" id="{00000000-0008-0000-0300-0000B3300000}"/>
                  </a:ext>
                </a:extLst>
              </xdr:cNvPr>
              <xdr:cNvSpPr/>
            </xdr:nvSpPr>
            <xdr:spPr bwMode="auto">
              <a:xfrm>
                <a:off x="742950" y="66560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68" name="Option Button 180" hidden="1">
                <a:extLst>
                  <a:ext uri="{63B3BB69-23CF-44E3-9099-C40C66FF867C}">
                    <a14:compatExt spid="_x0000_s12468"/>
                  </a:ext>
                  <a:ext uri="{FF2B5EF4-FFF2-40B4-BE49-F238E27FC236}">
                    <a16:creationId xmlns:a16="http://schemas.microsoft.com/office/drawing/2014/main" id="{00000000-0008-0000-0300-0000B4300000}"/>
                  </a:ext>
                </a:extLst>
              </xdr:cNvPr>
              <xdr:cNvSpPr/>
            </xdr:nvSpPr>
            <xdr:spPr bwMode="auto">
              <a:xfrm>
                <a:off x="285750" y="66560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165</xdr:row>
          <xdr:rowOff>0</xdr:rowOff>
        </xdr:from>
        <xdr:to>
          <xdr:col>5</xdr:col>
          <xdr:colOff>800100</xdr:colOff>
          <xdr:row>166</xdr:row>
          <xdr:rowOff>0</xdr:rowOff>
        </xdr:to>
        <xdr:grpSp>
          <xdr:nvGrpSpPr>
            <xdr:cNvPr id="47" name="グループ化 46">
              <a:extLst>
                <a:ext uri="{FF2B5EF4-FFF2-40B4-BE49-F238E27FC236}">
                  <a16:creationId xmlns:a16="http://schemas.microsoft.com/office/drawing/2014/main" id="{00000000-0008-0000-0300-00002F000000}"/>
                </a:ext>
              </a:extLst>
            </xdr:cNvPr>
            <xdr:cNvGrpSpPr/>
          </xdr:nvGrpSpPr>
          <xdr:grpSpPr>
            <a:xfrm>
              <a:off x="228600" y="66998850"/>
              <a:ext cx="8001000" cy="476250"/>
              <a:chOff x="228600" y="66836900"/>
              <a:chExt cx="7981950" cy="476250"/>
            </a:xfrm>
          </xdr:grpSpPr>
          <xdr:sp macro="" textlink="">
            <xdr:nvSpPr>
              <xdr:cNvPr id="12469" name="Group Box 181" hidden="1">
                <a:extLst>
                  <a:ext uri="{63B3BB69-23CF-44E3-9099-C40C66FF867C}">
                    <a14:compatExt spid="_x0000_s12469"/>
                  </a:ext>
                  <a:ext uri="{FF2B5EF4-FFF2-40B4-BE49-F238E27FC236}">
                    <a16:creationId xmlns:a16="http://schemas.microsoft.com/office/drawing/2014/main" id="{00000000-0008-0000-0300-0000B5300000}"/>
                  </a:ext>
                </a:extLst>
              </xdr:cNvPr>
              <xdr:cNvSpPr/>
            </xdr:nvSpPr>
            <xdr:spPr bwMode="auto">
              <a:xfrm>
                <a:off x="228600" y="66836900"/>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70" name="Option Button 182" hidden="1">
                <a:extLst>
                  <a:ext uri="{63B3BB69-23CF-44E3-9099-C40C66FF867C}">
                    <a14:compatExt spid="_x0000_s12470"/>
                  </a:ext>
                  <a:ext uri="{FF2B5EF4-FFF2-40B4-BE49-F238E27FC236}">
                    <a16:creationId xmlns:a16="http://schemas.microsoft.com/office/drawing/2014/main" id="{00000000-0008-0000-0300-0000B6300000}"/>
                  </a:ext>
                </a:extLst>
              </xdr:cNvPr>
              <xdr:cNvSpPr/>
            </xdr:nvSpPr>
            <xdr:spPr bwMode="auto">
              <a:xfrm>
                <a:off x="7429500" y="67036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71" name="Option Button 183" hidden="1">
                <a:extLst>
                  <a:ext uri="{63B3BB69-23CF-44E3-9099-C40C66FF867C}">
                    <a14:compatExt spid="_x0000_s12471"/>
                  </a:ext>
                  <a:ext uri="{FF2B5EF4-FFF2-40B4-BE49-F238E27FC236}">
                    <a16:creationId xmlns:a16="http://schemas.microsoft.com/office/drawing/2014/main" id="{00000000-0008-0000-0300-0000B7300000}"/>
                  </a:ext>
                </a:extLst>
              </xdr:cNvPr>
              <xdr:cNvSpPr/>
            </xdr:nvSpPr>
            <xdr:spPr bwMode="auto">
              <a:xfrm>
                <a:off x="742950" y="67036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72" name="Option Button 184" hidden="1">
                <a:extLst>
                  <a:ext uri="{63B3BB69-23CF-44E3-9099-C40C66FF867C}">
                    <a14:compatExt spid="_x0000_s12472"/>
                  </a:ext>
                  <a:ext uri="{FF2B5EF4-FFF2-40B4-BE49-F238E27FC236}">
                    <a16:creationId xmlns:a16="http://schemas.microsoft.com/office/drawing/2014/main" id="{00000000-0008-0000-0300-0000B8300000}"/>
                  </a:ext>
                </a:extLst>
              </xdr:cNvPr>
              <xdr:cNvSpPr/>
            </xdr:nvSpPr>
            <xdr:spPr bwMode="auto">
              <a:xfrm>
                <a:off x="285750" y="67036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166</xdr:row>
          <xdr:rowOff>0</xdr:rowOff>
        </xdr:from>
        <xdr:to>
          <xdr:col>5</xdr:col>
          <xdr:colOff>800100</xdr:colOff>
          <xdr:row>167</xdr:row>
          <xdr:rowOff>0</xdr:rowOff>
        </xdr:to>
        <xdr:grpSp>
          <xdr:nvGrpSpPr>
            <xdr:cNvPr id="48" name="グループ化 47">
              <a:extLst>
                <a:ext uri="{FF2B5EF4-FFF2-40B4-BE49-F238E27FC236}">
                  <a16:creationId xmlns:a16="http://schemas.microsoft.com/office/drawing/2014/main" id="{00000000-0008-0000-0300-000030000000}"/>
                </a:ext>
              </a:extLst>
            </xdr:cNvPr>
            <xdr:cNvGrpSpPr/>
          </xdr:nvGrpSpPr>
          <xdr:grpSpPr>
            <a:xfrm>
              <a:off x="228600" y="67475100"/>
              <a:ext cx="8001000" cy="476250"/>
              <a:chOff x="228600" y="67313150"/>
              <a:chExt cx="7981950" cy="476250"/>
            </a:xfrm>
          </xdr:grpSpPr>
          <xdr:sp macro="" textlink="">
            <xdr:nvSpPr>
              <xdr:cNvPr id="12473" name="Group Box 185" hidden="1">
                <a:extLst>
                  <a:ext uri="{63B3BB69-23CF-44E3-9099-C40C66FF867C}">
                    <a14:compatExt spid="_x0000_s12473"/>
                  </a:ext>
                  <a:ext uri="{FF2B5EF4-FFF2-40B4-BE49-F238E27FC236}">
                    <a16:creationId xmlns:a16="http://schemas.microsoft.com/office/drawing/2014/main" id="{00000000-0008-0000-0300-0000B9300000}"/>
                  </a:ext>
                </a:extLst>
              </xdr:cNvPr>
              <xdr:cNvSpPr/>
            </xdr:nvSpPr>
            <xdr:spPr bwMode="auto">
              <a:xfrm>
                <a:off x="228600" y="67313150"/>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74" name="Option Button 186" hidden="1">
                <a:extLst>
                  <a:ext uri="{63B3BB69-23CF-44E3-9099-C40C66FF867C}">
                    <a14:compatExt spid="_x0000_s12474"/>
                  </a:ext>
                  <a:ext uri="{FF2B5EF4-FFF2-40B4-BE49-F238E27FC236}">
                    <a16:creationId xmlns:a16="http://schemas.microsoft.com/office/drawing/2014/main" id="{00000000-0008-0000-0300-0000BA300000}"/>
                  </a:ext>
                </a:extLst>
              </xdr:cNvPr>
              <xdr:cNvSpPr/>
            </xdr:nvSpPr>
            <xdr:spPr bwMode="auto">
              <a:xfrm>
                <a:off x="7429500" y="67513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75" name="Option Button 187" hidden="1">
                <a:extLst>
                  <a:ext uri="{63B3BB69-23CF-44E3-9099-C40C66FF867C}">
                    <a14:compatExt spid="_x0000_s12475"/>
                  </a:ext>
                  <a:ext uri="{FF2B5EF4-FFF2-40B4-BE49-F238E27FC236}">
                    <a16:creationId xmlns:a16="http://schemas.microsoft.com/office/drawing/2014/main" id="{00000000-0008-0000-0300-0000BB300000}"/>
                  </a:ext>
                </a:extLst>
              </xdr:cNvPr>
              <xdr:cNvSpPr/>
            </xdr:nvSpPr>
            <xdr:spPr bwMode="auto">
              <a:xfrm>
                <a:off x="742950" y="67513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76" name="Option Button 188" hidden="1">
                <a:extLst>
                  <a:ext uri="{63B3BB69-23CF-44E3-9099-C40C66FF867C}">
                    <a14:compatExt spid="_x0000_s12476"/>
                  </a:ext>
                  <a:ext uri="{FF2B5EF4-FFF2-40B4-BE49-F238E27FC236}">
                    <a16:creationId xmlns:a16="http://schemas.microsoft.com/office/drawing/2014/main" id="{00000000-0008-0000-0300-0000BC300000}"/>
                  </a:ext>
                </a:extLst>
              </xdr:cNvPr>
              <xdr:cNvSpPr/>
            </xdr:nvSpPr>
            <xdr:spPr bwMode="auto">
              <a:xfrm>
                <a:off x="285750" y="67513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167</xdr:row>
          <xdr:rowOff>0</xdr:rowOff>
        </xdr:from>
        <xdr:to>
          <xdr:col>5</xdr:col>
          <xdr:colOff>800100</xdr:colOff>
          <xdr:row>168</xdr:row>
          <xdr:rowOff>0</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228600" y="67951350"/>
              <a:ext cx="8001000" cy="476250"/>
              <a:chOff x="228600" y="67789400"/>
              <a:chExt cx="7981950" cy="476250"/>
            </a:xfrm>
          </xdr:grpSpPr>
          <xdr:sp macro="" textlink="">
            <xdr:nvSpPr>
              <xdr:cNvPr id="12477" name="Group Box 189" hidden="1">
                <a:extLst>
                  <a:ext uri="{63B3BB69-23CF-44E3-9099-C40C66FF867C}">
                    <a14:compatExt spid="_x0000_s12477"/>
                  </a:ext>
                  <a:ext uri="{FF2B5EF4-FFF2-40B4-BE49-F238E27FC236}">
                    <a16:creationId xmlns:a16="http://schemas.microsoft.com/office/drawing/2014/main" id="{00000000-0008-0000-0300-0000BD300000}"/>
                  </a:ext>
                </a:extLst>
              </xdr:cNvPr>
              <xdr:cNvSpPr/>
            </xdr:nvSpPr>
            <xdr:spPr bwMode="auto">
              <a:xfrm>
                <a:off x="228600" y="67789400"/>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78" name="Option Button 190" hidden="1">
                <a:extLst>
                  <a:ext uri="{63B3BB69-23CF-44E3-9099-C40C66FF867C}">
                    <a14:compatExt spid="_x0000_s12478"/>
                  </a:ext>
                  <a:ext uri="{FF2B5EF4-FFF2-40B4-BE49-F238E27FC236}">
                    <a16:creationId xmlns:a16="http://schemas.microsoft.com/office/drawing/2014/main" id="{00000000-0008-0000-0300-0000BE300000}"/>
                  </a:ext>
                </a:extLst>
              </xdr:cNvPr>
              <xdr:cNvSpPr/>
            </xdr:nvSpPr>
            <xdr:spPr bwMode="auto">
              <a:xfrm>
                <a:off x="7429500" y="67989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79" name="Option Button 191" hidden="1">
                <a:extLst>
                  <a:ext uri="{63B3BB69-23CF-44E3-9099-C40C66FF867C}">
                    <a14:compatExt spid="_x0000_s12479"/>
                  </a:ext>
                  <a:ext uri="{FF2B5EF4-FFF2-40B4-BE49-F238E27FC236}">
                    <a16:creationId xmlns:a16="http://schemas.microsoft.com/office/drawing/2014/main" id="{00000000-0008-0000-0300-0000BF300000}"/>
                  </a:ext>
                </a:extLst>
              </xdr:cNvPr>
              <xdr:cNvSpPr/>
            </xdr:nvSpPr>
            <xdr:spPr bwMode="auto">
              <a:xfrm>
                <a:off x="742950" y="67989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80" name="Option Button 192" hidden="1">
                <a:extLst>
                  <a:ext uri="{63B3BB69-23CF-44E3-9099-C40C66FF867C}">
                    <a14:compatExt spid="_x0000_s12480"/>
                  </a:ext>
                  <a:ext uri="{FF2B5EF4-FFF2-40B4-BE49-F238E27FC236}">
                    <a16:creationId xmlns:a16="http://schemas.microsoft.com/office/drawing/2014/main" id="{00000000-0008-0000-0300-0000C0300000}"/>
                  </a:ext>
                </a:extLst>
              </xdr:cNvPr>
              <xdr:cNvSpPr/>
            </xdr:nvSpPr>
            <xdr:spPr bwMode="auto">
              <a:xfrm>
                <a:off x="285750" y="67989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178</xdr:row>
          <xdr:rowOff>0</xdr:rowOff>
        </xdr:from>
        <xdr:to>
          <xdr:col>5</xdr:col>
          <xdr:colOff>800100</xdr:colOff>
          <xdr:row>179</xdr:row>
          <xdr:rowOff>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228600" y="72790050"/>
              <a:ext cx="8001000" cy="476250"/>
              <a:chOff x="228600" y="72609047"/>
              <a:chExt cx="7981950" cy="476250"/>
            </a:xfrm>
          </xdr:grpSpPr>
          <xdr:sp macro="" textlink="">
            <xdr:nvSpPr>
              <xdr:cNvPr id="12481" name="Group Box 193" hidden="1">
                <a:extLst>
                  <a:ext uri="{63B3BB69-23CF-44E3-9099-C40C66FF867C}">
                    <a14:compatExt spid="_x0000_s12481"/>
                  </a:ext>
                  <a:ext uri="{FF2B5EF4-FFF2-40B4-BE49-F238E27FC236}">
                    <a16:creationId xmlns:a16="http://schemas.microsoft.com/office/drawing/2014/main" id="{00000000-0008-0000-0300-0000C1300000}"/>
                  </a:ext>
                </a:extLst>
              </xdr:cNvPr>
              <xdr:cNvSpPr/>
            </xdr:nvSpPr>
            <xdr:spPr bwMode="auto">
              <a:xfrm>
                <a:off x="228600" y="7260904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82" name="Option Button 194" hidden="1">
                <a:extLst>
                  <a:ext uri="{63B3BB69-23CF-44E3-9099-C40C66FF867C}">
                    <a14:compatExt spid="_x0000_s12482"/>
                  </a:ext>
                  <a:ext uri="{FF2B5EF4-FFF2-40B4-BE49-F238E27FC236}">
                    <a16:creationId xmlns:a16="http://schemas.microsoft.com/office/drawing/2014/main" id="{00000000-0008-0000-0300-0000C2300000}"/>
                  </a:ext>
                </a:extLst>
              </xdr:cNvPr>
              <xdr:cNvSpPr/>
            </xdr:nvSpPr>
            <xdr:spPr bwMode="auto">
              <a:xfrm>
                <a:off x="7429500" y="72809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83" name="Option Button 195" hidden="1">
                <a:extLst>
                  <a:ext uri="{63B3BB69-23CF-44E3-9099-C40C66FF867C}">
                    <a14:compatExt spid="_x0000_s12483"/>
                  </a:ext>
                  <a:ext uri="{FF2B5EF4-FFF2-40B4-BE49-F238E27FC236}">
                    <a16:creationId xmlns:a16="http://schemas.microsoft.com/office/drawing/2014/main" id="{00000000-0008-0000-0300-0000C3300000}"/>
                  </a:ext>
                </a:extLst>
              </xdr:cNvPr>
              <xdr:cNvSpPr/>
            </xdr:nvSpPr>
            <xdr:spPr bwMode="auto">
              <a:xfrm>
                <a:off x="742950" y="72809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84" name="Option Button 196" hidden="1">
                <a:extLst>
                  <a:ext uri="{63B3BB69-23CF-44E3-9099-C40C66FF867C}">
                    <a14:compatExt spid="_x0000_s12484"/>
                  </a:ext>
                  <a:ext uri="{FF2B5EF4-FFF2-40B4-BE49-F238E27FC236}">
                    <a16:creationId xmlns:a16="http://schemas.microsoft.com/office/drawing/2014/main" id="{00000000-0008-0000-0300-0000C4300000}"/>
                  </a:ext>
                </a:extLst>
              </xdr:cNvPr>
              <xdr:cNvSpPr/>
            </xdr:nvSpPr>
            <xdr:spPr bwMode="auto">
              <a:xfrm>
                <a:off x="285750" y="72809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179</xdr:row>
          <xdr:rowOff>0</xdr:rowOff>
        </xdr:from>
        <xdr:to>
          <xdr:col>5</xdr:col>
          <xdr:colOff>800100</xdr:colOff>
          <xdr:row>180</xdr:row>
          <xdr:rowOff>0</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228600" y="73266300"/>
              <a:ext cx="8001000" cy="476250"/>
              <a:chOff x="228600" y="73085297"/>
              <a:chExt cx="7981950" cy="476250"/>
            </a:xfrm>
          </xdr:grpSpPr>
          <xdr:sp macro="" textlink="">
            <xdr:nvSpPr>
              <xdr:cNvPr id="12485" name="Group Box 197" hidden="1">
                <a:extLst>
                  <a:ext uri="{63B3BB69-23CF-44E3-9099-C40C66FF867C}">
                    <a14:compatExt spid="_x0000_s12485"/>
                  </a:ext>
                  <a:ext uri="{FF2B5EF4-FFF2-40B4-BE49-F238E27FC236}">
                    <a16:creationId xmlns:a16="http://schemas.microsoft.com/office/drawing/2014/main" id="{00000000-0008-0000-0300-0000C5300000}"/>
                  </a:ext>
                </a:extLst>
              </xdr:cNvPr>
              <xdr:cNvSpPr/>
            </xdr:nvSpPr>
            <xdr:spPr bwMode="auto">
              <a:xfrm>
                <a:off x="228600" y="7308529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86" name="Option Button 198" hidden="1">
                <a:extLst>
                  <a:ext uri="{63B3BB69-23CF-44E3-9099-C40C66FF867C}">
                    <a14:compatExt spid="_x0000_s12486"/>
                  </a:ext>
                  <a:ext uri="{FF2B5EF4-FFF2-40B4-BE49-F238E27FC236}">
                    <a16:creationId xmlns:a16="http://schemas.microsoft.com/office/drawing/2014/main" id="{00000000-0008-0000-0300-0000C6300000}"/>
                  </a:ext>
                </a:extLst>
              </xdr:cNvPr>
              <xdr:cNvSpPr/>
            </xdr:nvSpPr>
            <xdr:spPr bwMode="auto">
              <a:xfrm>
                <a:off x="7429500" y="73285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87" name="Option Button 199" hidden="1">
                <a:extLst>
                  <a:ext uri="{63B3BB69-23CF-44E3-9099-C40C66FF867C}">
                    <a14:compatExt spid="_x0000_s12487"/>
                  </a:ext>
                  <a:ext uri="{FF2B5EF4-FFF2-40B4-BE49-F238E27FC236}">
                    <a16:creationId xmlns:a16="http://schemas.microsoft.com/office/drawing/2014/main" id="{00000000-0008-0000-0300-0000C7300000}"/>
                  </a:ext>
                </a:extLst>
              </xdr:cNvPr>
              <xdr:cNvSpPr/>
            </xdr:nvSpPr>
            <xdr:spPr bwMode="auto">
              <a:xfrm>
                <a:off x="742950" y="73285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88" name="Option Button 200" hidden="1">
                <a:extLst>
                  <a:ext uri="{63B3BB69-23CF-44E3-9099-C40C66FF867C}">
                    <a14:compatExt spid="_x0000_s12488"/>
                  </a:ext>
                  <a:ext uri="{FF2B5EF4-FFF2-40B4-BE49-F238E27FC236}">
                    <a16:creationId xmlns:a16="http://schemas.microsoft.com/office/drawing/2014/main" id="{00000000-0008-0000-0300-0000C8300000}"/>
                  </a:ext>
                </a:extLst>
              </xdr:cNvPr>
              <xdr:cNvSpPr/>
            </xdr:nvSpPr>
            <xdr:spPr bwMode="auto">
              <a:xfrm>
                <a:off x="285750" y="73285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190</xdr:row>
          <xdr:rowOff>0</xdr:rowOff>
        </xdr:from>
        <xdr:to>
          <xdr:col>5</xdr:col>
          <xdr:colOff>800100</xdr:colOff>
          <xdr:row>191</xdr:row>
          <xdr:rowOff>0</xdr:rowOff>
        </xdr:to>
        <xdr:grpSp>
          <xdr:nvGrpSpPr>
            <xdr:cNvPr id="52" name="グループ化 51">
              <a:extLst>
                <a:ext uri="{FF2B5EF4-FFF2-40B4-BE49-F238E27FC236}">
                  <a16:creationId xmlns:a16="http://schemas.microsoft.com/office/drawing/2014/main" id="{00000000-0008-0000-0300-000034000000}"/>
                </a:ext>
              </a:extLst>
            </xdr:cNvPr>
            <xdr:cNvGrpSpPr/>
          </xdr:nvGrpSpPr>
          <xdr:grpSpPr>
            <a:xfrm>
              <a:off x="228600" y="78105000"/>
              <a:ext cx="8001000" cy="476250"/>
              <a:chOff x="228600" y="77904944"/>
              <a:chExt cx="7981950" cy="476250"/>
            </a:xfrm>
          </xdr:grpSpPr>
          <xdr:sp macro="" textlink="">
            <xdr:nvSpPr>
              <xdr:cNvPr id="12489" name="Group Box 201" hidden="1">
                <a:extLst>
                  <a:ext uri="{63B3BB69-23CF-44E3-9099-C40C66FF867C}">
                    <a14:compatExt spid="_x0000_s12489"/>
                  </a:ext>
                  <a:ext uri="{FF2B5EF4-FFF2-40B4-BE49-F238E27FC236}">
                    <a16:creationId xmlns:a16="http://schemas.microsoft.com/office/drawing/2014/main" id="{00000000-0008-0000-0300-0000C9300000}"/>
                  </a:ext>
                </a:extLst>
              </xdr:cNvPr>
              <xdr:cNvSpPr/>
            </xdr:nvSpPr>
            <xdr:spPr bwMode="auto">
              <a:xfrm>
                <a:off x="228600" y="77904944"/>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90" name="Option Button 202" hidden="1">
                <a:extLst>
                  <a:ext uri="{63B3BB69-23CF-44E3-9099-C40C66FF867C}">
                    <a14:compatExt spid="_x0000_s12490"/>
                  </a:ext>
                  <a:ext uri="{FF2B5EF4-FFF2-40B4-BE49-F238E27FC236}">
                    <a16:creationId xmlns:a16="http://schemas.microsoft.com/office/drawing/2014/main" id="{00000000-0008-0000-0300-0000CA300000}"/>
                  </a:ext>
                </a:extLst>
              </xdr:cNvPr>
              <xdr:cNvSpPr/>
            </xdr:nvSpPr>
            <xdr:spPr bwMode="auto">
              <a:xfrm>
                <a:off x="7429500" y="78105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91" name="Option Button 203" hidden="1">
                <a:extLst>
                  <a:ext uri="{63B3BB69-23CF-44E3-9099-C40C66FF867C}">
                    <a14:compatExt spid="_x0000_s12491"/>
                  </a:ext>
                  <a:ext uri="{FF2B5EF4-FFF2-40B4-BE49-F238E27FC236}">
                    <a16:creationId xmlns:a16="http://schemas.microsoft.com/office/drawing/2014/main" id="{00000000-0008-0000-0300-0000CB300000}"/>
                  </a:ext>
                </a:extLst>
              </xdr:cNvPr>
              <xdr:cNvSpPr/>
            </xdr:nvSpPr>
            <xdr:spPr bwMode="auto">
              <a:xfrm>
                <a:off x="742950" y="78105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92" name="Option Button 204" hidden="1">
                <a:extLst>
                  <a:ext uri="{63B3BB69-23CF-44E3-9099-C40C66FF867C}">
                    <a14:compatExt spid="_x0000_s12492"/>
                  </a:ext>
                  <a:ext uri="{FF2B5EF4-FFF2-40B4-BE49-F238E27FC236}">
                    <a16:creationId xmlns:a16="http://schemas.microsoft.com/office/drawing/2014/main" id="{00000000-0008-0000-0300-0000CC300000}"/>
                  </a:ext>
                </a:extLst>
              </xdr:cNvPr>
              <xdr:cNvSpPr/>
            </xdr:nvSpPr>
            <xdr:spPr bwMode="auto">
              <a:xfrm>
                <a:off x="285750" y="78105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191</xdr:row>
          <xdr:rowOff>0</xdr:rowOff>
        </xdr:from>
        <xdr:to>
          <xdr:col>5</xdr:col>
          <xdr:colOff>800100</xdr:colOff>
          <xdr:row>192</xdr:row>
          <xdr:rowOff>0</xdr:rowOff>
        </xdr:to>
        <xdr:grpSp>
          <xdr:nvGrpSpPr>
            <xdr:cNvPr id="53" name="グループ化 52">
              <a:extLst>
                <a:ext uri="{FF2B5EF4-FFF2-40B4-BE49-F238E27FC236}">
                  <a16:creationId xmlns:a16="http://schemas.microsoft.com/office/drawing/2014/main" id="{00000000-0008-0000-0300-000035000000}"/>
                </a:ext>
              </a:extLst>
            </xdr:cNvPr>
            <xdr:cNvGrpSpPr/>
          </xdr:nvGrpSpPr>
          <xdr:grpSpPr>
            <a:xfrm>
              <a:off x="228600" y="78581250"/>
              <a:ext cx="8001000" cy="476250"/>
              <a:chOff x="228600" y="78381194"/>
              <a:chExt cx="7981950" cy="476250"/>
            </a:xfrm>
          </xdr:grpSpPr>
          <xdr:sp macro="" textlink="">
            <xdr:nvSpPr>
              <xdr:cNvPr id="12493" name="Group Box 205" hidden="1">
                <a:extLst>
                  <a:ext uri="{63B3BB69-23CF-44E3-9099-C40C66FF867C}">
                    <a14:compatExt spid="_x0000_s12493"/>
                  </a:ext>
                  <a:ext uri="{FF2B5EF4-FFF2-40B4-BE49-F238E27FC236}">
                    <a16:creationId xmlns:a16="http://schemas.microsoft.com/office/drawing/2014/main" id="{00000000-0008-0000-0300-0000CD300000}"/>
                  </a:ext>
                </a:extLst>
              </xdr:cNvPr>
              <xdr:cNvSpPr/>
            </xdr:nvSpPr>
            <xdr:spPr bwMode="auto">
              <a:xfrm>
                <a:off x="228600" y="78381194"/>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94" name="Option Button 206" hidden="1">
                <a:extLst>
                  <a:ext uri="{63B3BB69-23CF-44E3-9099-C40C66FF867C}">
                    <a14:compatExt spid="_x0000_s12494"/>
                  </a:ext>
                  <a:ext uri="{FF2B5EF4-FFF2-40B4-BE49-F238E27FC236}">
                    <a16:creationId xmlns:a16="http://schemas.microsoft.com/office/drawing/2014/main" id="{00000000-0008-0000-0300-0000CE300000}"/>
                  </a:ext>
                </a:extLst>
              </xdr:cNvPr>
              <xdr:cNvSpPr/>
            </xdr:nvSpPr>
            <xdr:spPr bwMode="auto">
              <a:xfrm>
                <a:off x="7429500" y="78581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95" name="Option Button 207" hidden="1">
                <a:extLst>
                  <a:ext uri="{63B3BB69-23CF-44E3-9099-C40C66FF867C}">
                    <a14:compatExt spid="_x0000_s12495"/>
                  </a:ext>
                  <a:ext uri="{FF2B5EF4-FFF2-40B4-BE49-F238E27FC236}">
                    <a16:creationId xmlns:a16="http://schemas.microsoft.com/office/drawing/2014/main" id="{00000000-0008-0000-0300-0000CF300000}"/>
                  </a:ext>
                </a:extLst>
              </xdr:cNvPr>
              <xdr:cNvSpPr/>
            </xdr:nvSpPr>
            <xdr:spPr bwMode="auto">
              <a:xfrm>
                <a:off x="742950" y="78581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96" name="Option Button 208" hidden="1">
                <a:extLst>
                  <a:ext uri="{63B3BB69-23CF-44E3-9099-C40C66FF867C}">
                    <a14:compatExt spid="_x0000_s12496"/>
                  </a:ext>
                  <a:ext uri="{FF2B5EF4-FFF2-40B4-BE49-F238E27FC236}">
                    <a16:creationId xmlns:a16="http://schemas.microsoft.com/office/drawing/2014/main" id="{00000000-0008-0000-0300-0000D0300000}"/>
                  </a:ext>
                </a:extLst>
              </xdr:cNvPr>
              <xdr:cNvSpPr/>
            </xdr:nvSpPr>
            <xdr:spPr bwMode="auto">
              <a:xfrm>
                <a:off x="285750" y="78581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192</xdr:row>
          <xdr:rowOff>0</xdr:rowOff>
        </xdr:from>
        <xdr:to>
          <xdr:col>5</xdr:col>
          <xdr:colOff>800100</xdr:colOff>
          <xdr:row>193</xdr:row>
          <xdr:rowOff>0</xdr:rowOff>
        </xdr:to>
        <xdr:grpSp>
          <xdr:nvGrpSpPr>
            <xdr:cNvPr id="54" name="グループ化 53">
              <a:extLst>
                <a:ext uri="{FF2B5EF4-FFF2-40B4-BE49-F238E27FC236}">
                  <a16:creationId xmlns:a16="http://schemas.microsoft.com/office/drawing/2014/main" id="{00000000-0008-0000-0300-000036000000}"/>
                </a:ext>
              </a:extLst>
            </xdr:cNvPr>
            <xdr:cNvGrpSpPr/>
          </xdr:nvGrpSpPr>
          <xdr:grpSpPr>
            <a:xfrm>
              <a:off x="228600" y="79057500"/>
              <a:ext cx="8001000" cy="476250"/>
              <a:chOff x="228600" y="78857444"/>
              <a:chExt cx="7981950" cy="476250"/>
            </a:xfrm>
          </xdr:grpSpPr>
          <xdr:sp macro="" textlink="">
            <xdr:nvSpPr>
              <xdr:cNvPr id="12497" name="Group Box 209" hidden="1">
                <a:extLst>
                  <a:ext uri="{63B3BB69-23CF-44E3-9099-C40C66FF867C}">
                    <a14:compatExt spid="_x0000_s12497"/>
                  </a:ext>
                  <a:ext uri="{FF2B5EF4-FFF2-40B4-BE49-F238E27FC236}">
                    <a16:creationId xmlns:a16="http://schemas.microsoft.com/office/drawing/2014/main" id="{00000000-0008-0000-0300-0000D1300000}"/>
                  </a:ext>
                </a:extLst>
              </xdr:cNvPr>
              <xdr:cNvSpPr/>
            </xdr:nvSpPr>
            <xdr:spPr bwMode="auto">
              <a:xfrm>
                <a:off x="228600" y="78857444"/>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98" name="Option Button 210" hidden="1">
                <a:extLst>
                  <a:ext uri="{63B3BB69-23CF-44E3-9099-C40C66FF867C}">
                    <a14:compatExt spid="_x0000_s12498"/>
                  </a:ext>
                  <a:ext uri="{FF2B5EF4-FFF2-40B4-BE49-F238E27FC236}">
                    <a16:creationId xmlns:a16="http://schemas.microsoft.com/office/drawing/2014/main" id="{00000000-0008-0000-0300-0000D2300000}"/>
                  </a:ext>
                </a:extLst>
              </xdr:cNvPr>
              <xdr:cNvSpPr/>
            </xdr:nvSpPr>
            <xdr:spPr bwMode="auto">
              <a:xfrm>
                <a:off x="7429500" y="79057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99" name="Option Button 211" hidden="1">
                <a:extLst>
                  <a:ext uri="{63B3BB69-23CF-44E3-9099-C40C66FF867C}">
                    <a14:compatExt spid="_x0000_s12499"/>
                  </a:ext>
                  <a:ext uri="{FF2B5EF4-FFF2-40B4-BE49-F238E27FC236}">
                    <a16:creationId xmlns:a16="http://schemas.microsoft.com/office/drawing/2014/main" id="{00000000-0008-0000-0300-0000D3300000}"/>
                  </a:ext>
                </a:extLst>
              </xdr:cNvPr>
              <xdr:cNvSpPr/>
            </xdr:nvSpPr>
            <xdr:spPr bwMode="auto">
              <a:xfrm>
                <a:off x="742950" y="79057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500" name="Option Button 212" hidden="1">
                <a:extLst>
                  <a:ext uri="{63B3BB69-23CF-44E3-9099-C40C66FF867C}">
                    <a14:compatExt spid="_x0000_s12500"/>
                  </a:ext>
                  <a:ext uri="{FF2B5EF4-FFF2-40B4-BE49-F238E27FC236}">
                    <a16:creationId xmlns:a16="http://schemas.microsoft.com/office/drawing/2014/main" id="{00000000-0008-0000-0300-0000D4300000}"/>
                  </a:ext>
                </a:extLst>
              </xdr:cNvPr>
              <xdr:cNvSpPr/>
            </xdr:nvSpPr>
            <xdr:spPr bwMode="auto">
              <a:xfrm>
                <a:off x="285750" y="79057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8</xdr:row>
          <xdr:rowOff>0</xdr:rowOff>
        </xdr:from>
        <xdr:to>
          <xdr:col>6</xdr:col>
          <xdr:colOff>9525</xdr:colOff>
          <xdr:row>9</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28600" y="2019300"/>
              <a:ext cx="8029575" cy="476250"/>
              <a:chOff x="228600" y="1971675"/>
              <a:chExt cx="8000999" cy="476250"/>
            </a:xfrm>
          </xdr:grpSpPr>
          <xdr:sp macro="" textlink="">
            <xdr:nvSpPr>
              <xdr:cNvPr id="13313" name="Group Box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228600" y="1971675"/>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7429500" y="2171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742950" y="2171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285750" y="2171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0</xdr:rowOff>
        </xdr:from>
        <xdr:to>
          <xdr:col>6</xdr:col>
          <xdr:colOff>9525</xdr:colOff>
          <xdr:row>10</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228600" y="2495550"/>
              <a:ext cx="8029575" cy="476250"/>
              <a:chOff x="228600" y="2447924"/>
              <a:chExt cx="8000999" cy="476250"/>
            </a:xfrm>
          </xdr:grpSpPr>
          <xdr:sp macro="" textlink="">
            <xdr:nvSpPr>
              <xdr:cNvPr id="13317" name="Group Box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228600" y="2447924"/>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18" name="Option Button 6" hidden="1">
                <a:extLst>
                  <a:ext uri="{63B3BB69-23CF-44E3-9099-C40C66FF867C}">
                    <a14:compatExt spid="_x0000_s13318"/>
                  </a:ext>
                  <a:ext uri="{FF2B5EF4-FFF2-40B4-BE49-F238E27FC236}">
                    <a16:creationId xmlns:a16="http://schemas.microsoft.com/office/drawing/2014/main" id="{00000000-0008-0000-0400-000006340000}"/>
                  </a:ext>
                </a:extLst>
              </xdr:cNvPr>
              <xdr:cNvSpPr/>
            </xdr:nvSpPr>
            <xdr:spPr bwMode="auto">
              <a:xfrm>
                <a:off x="7429500" y="2647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19" name="Option Button 7" hidden="1">
                <a:extLst>
                  <a:ext uri="{63B3BB69-23CF-44E3-9099-C40C66FF867C}">
                    <a14:compatExt spid="_x0000_s13319"/>
                  </a:ext>
                  <a:ext uri="{FF2B5EF4-FFF2-40B4-BE49-F238E27FC236}">
                    <a16:creationId xmlns:a16="http://schemas.microsoft.com/office/drawing/2014/main" id="{00000000-0008-0000-0400-000007340000}"/>
                  </a:ext>
                </a:extLst>
              </xdr:cNvPr>
              <xdr:cNvSpPr/>
            </xdr:nvSpPr>
            <xdr:spPr bwMode="auto">
              <a:xfrm>
                <a:off x="742950" y="2647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20" name="Option Button 8" hidden="1">
                <a:extLst>
                  <a:ext uri="{63B3BB69-23CF-44E3-9099-C40C66FF867C}">
                    <a14:compatExt spid="_x0000_s13320"/>
                  </a:ext>
                  <a:ext uri="{FF2B5EF4-FFF2-40B4-BE49-F238E27FC236}">
                    <a16:creationId xmlns:a16="http://schemas.microsoft.com/office/drawing/2014/main" id="{00000000-0008-0000-0400-000008340000}"/>
                  </a:ext>
                </a:extLst>
              </xdr:cNvPr>
              <xdr:cNvSpPr/>
            </xdr:nvSpPr>
            <xdr:spPr bwMode="auto">
              <a:xfrm>
                <a:off x="285750" y="2647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0</xdr:rowOff>
        </xdr:from>
        <xdr:to>
          <xdr:col>6</xdr:col>
          <xdr:colOff>9525</xdr:colOff>
          <xdr:row>14</xdr:row>
          <xdr:rowOff>0</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228600" y="3810000"/>
              <a:ext cx="8029575" cy="476250"/>
              <a:chOff x="228600" y="3752849"/>
              <a:chExt cx="8000999" cy="476250"/>
            </a:xfrm>
          </xdr:grpSpPr>
          <xdr:sp macro="" textlink="">
            <xdr:nvSpPr>
              <xdr:cNvPr id="13321" name="Group Box 9" hidden="1">
                <a:extLst>
                  <a:ext uri="{63B3BB69-23CF-44E3-9099-C40C66FF867C}">
                    <a14:compatExt spid="_x0000_s13321"/>
                  </a:ext>
                  <a:ext uri="{FF2B5EF4-FFF2-40B4-BE49-F238E27FC236}">
                    <a16:creationId xmlns:a16="http://schemas.microsoft.com/office/drawing/2014/main" id="{00000000-0008-0000-0400-000009340000}"/>
                  </a:ext>
                </a:extLst>
              </xdr:cNvPr>
              <xdr:cNvSpPr/>
            </xdr:nvSpPr>
            <xdr:spPr bwMode="auto">
              <a:xfrm>
                <a:off x="228600" y="3752849"/>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22" name="Option Button 10" hidden="1">
                <a:extLst>
                  <a:ext uri="{63B3BB69-23CF-44E3-9099-C40C66FF867C}">
                    <a14:compatExt spid="_x0000_s13322"/>
                  </a:ext>
                  <a:ext uri="{FF2B5EF4-FFF2-40B4-BE49-F238E27FC236}">
                    <a16:creationId xmlns:a16="http://schemas.microsoft.com/office/drawing/2014/main" id="{00000000-0008-0000-0400-00000A340000}"/>
                  </a:ext>
                </a:extLst>
              </xdr:cNvPr>
              <xdr:cNvSpPr/>
            </xdr:nvSpPr>
            <xdr:spPr bwMode="auto">
              <a:xfrm>
                <a:off x="7429500" y="3952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23" name="Option Button 11" hidden="1">
                <a:extLst>
                  <a:ext uri="{63B3BB69-23CF-44E3-9099-C40C66FF867C}">
                    <a14:compatExt spid="_x0000_s13323"/>
                  </a:ext>
                  <a:ext uri="{FF2B5EF4-FFF2-40B4-BE49-F238E27FC236}">
                    <a16:creationId xmlns:a16="http://schemas.microsoft.com/office/drawing/2014/main" id="{00000000-0008-0000-0400-00000B340000}"/>
                  </a:ext>
                </a:extLst>
              </xdr:cNvPr>
              <xdr:cNvSpPr/>
            </xdr:nvSpPr>
            <xdr:spPr bwMode="auto">
              <a:xfrm>
                <a:off x="742950" y="3952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24" name="Option Button 12" hidden="1">
                <a:extLst>
                  <a:ext uri="{63B3BB69-23CF-44E3-9099-C40C66FF867C}">
                    <a14:compatExt spid="_x0000_s13324"/>
                  </a:ext>
                  <a:ext uri="{FF2B5EF4-FFF2-40B4-BE49-F238E27FC236}">
                    <a16:creationId xmlns:a16="http://schemas.microsoft.com/office/drawing/2014/main" id="{00000000-0008-0000-0400-00000C340000}"/>
                  </a:ext>
                </a:extLst>
              </xdr:cNvPr>
              <xdr:cNvSpPr/>
            </xdr:nvSpPr>
            <xdr:spPr bwMode="auto">
              <a:xfrm>
                <a:off x="285750" y="3952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6</xdr:col>
          <xdr:colOff>9525</xdr:colOff>
          <xdr:row>15</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228600" y="4286250"/>
              <a:ext cx="8029575" cy="476250"/>
              <a:chOff x="228600" y="4229098"/>
              <a:chExt cx="8000999" cy="476250"/>
            </a:xfrm>
          </xdr:grpSpPr>
          <xdr:sp macro="" textlink="">
            <xdr:nvSpPr>
              <xdr:cNvPr id="13325" name="Group Box 13" hidden="1">
                <a:extLst>
                  <a:ext uri="{63B3BB69-23CF-44E3-9099-C40C66FF867C}">
                    <a14:compatExt spid="_x0000_s13325"/>
                  </a:ext>
                  <a:ext uri="{FF2B5EF4-FFF2-40B4-BE49-F238E27FC236}">
                    <a16:creationId xmlns:a16="http://schemas.microsoft.com/office/drawing/2014/main" id="{00000000-0008-0000-0400-00000D340000}"/>
                  </a:ext>
                </a:extLst>
              </xdr:cNvPr>
              <xdr:cNvSpPr/>
            </xdr:nvSpPr>
            <xdr:spPr bwMode="auto">
              <a:xfrm>
                <a:off x="228600" y="4229098"/>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26" name="Option Button 14" hidden="1">
                <a:extLst>
                  <a:ext uri="{63B3BB69-23CF-44E3-9099-C40C66FF867C}">
                    <a14:compatExt spid="_x0000_s13326"/>
                  </a:ext>
                  <a:ext uri="{FF2B5EF4-FFF2-40B4-BE49-F238E27FC236}">
                    <a16:creationId xmlns:a16="http://schemas.microsoft.com/office/drawing/2014/main" id="{00000000-0008-0000-0400-00000E340000}"/>
                  </a:ext>
                </a:extLst>
              </xdr:cNvPr>
              <xdr:cNvSpPr/>
            </xdr:nvSpPr>
            <xdr:spPr bwMode="auto">
              <a:xfrm>
                <a:off x="7429500" y="4429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27" name="Option Button 15" hidden="1">
                <a:extLst>
                  <a:ext uri="{63B3BB69-23CF-44E3-9099-C40C66FF867C}">
                    <a14:compatExt spid="_x0000_s13327"/>
                  </a:ext>
                  <a:ext uri="{FF2B5EF4-FFF2-40B4-BE49-F238E27FC236}">
                    <a16:creationId xmlns:a16="http://schemas.microsoft.com/office/drawing/2014/main" id="{00000000-0008-0000-0400-00000F340000}"/>
                  </a:ext>
                </a:extLst>
              </xdr:cNvPr>
              <xdr:cNvSpPr/>
            </xdr:nvSpPr>
            <xdr:spPr bwMode="auto">
              <a:xfrm>
                <a:off x="742950" y="4429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28" name="Option Button 16" hidden="1">
                <a:extLst>
                  <a:ext uri="{63B3BB69-23CF-44E3-9099-C40C66FF867C}">
                    <a14:compatExt spid="_x0000_s13328"/>
                  </a:ext>
                  <a:ext uri="{FF2B5EF4-FFF2-40B4-BE49-F238E27FC236}">
                    <a16:creationId xmlns:a16="http://schemas.microsoft.com/office/drawing/2014/main" id="{00000000-0008-0000-0400-000010340000}"/>
                  </a:ext>
                </a:extLst>
              </xdr:cNvPr>
              <xdr:cNvSpPr/>
            </xdr:nvSpPr>
            <xdr:spPr bwMode="auto">
              <a:xfrm>
                <a:off x="285750" y="4429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xdr:row>
          <xdr:rowOff>0</xdr:rowOff>
        </xdr:from>
        <xdr:to>
          <xdr:col>6</xdr:col>
          <xdr:colOff>9525</xdr:colOff>
          <xdr:row>19</xdr:row>
          <xdr:rowOff>0</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228600" y="5600700"/>
              <a:ext cx="8029575" cy="476250"/>
              <a:chOff x="228600" y="5534023"/>
              <a:chExt cx="8000999" cy="476250"/>
            </a:xfrm>
          </xdr:grpSpPr>
          <xdr:sp macro="" textlink="">
            <xdr:nvSpPr>
              <xdr:cNvPr id="13329" name="Group Box 17" hidden="1">
                <a:extLst>
                  <a:ext uri="{63B3BB69-23CF-44E3-9099-C40C66FF867C}">
                    <a14:compatExt spid="_x0000_s13329"/>
                  </a:ext>
                  <a:ext uri="{FF2B5EF4-FFF2-40B4-BE49-F238E27FC236}">
                    <a16:creationId xmlns:a16="http://schemas.microsoft.com/office/drawing/2014/main" id="{00000000-0008-0000-0400-000011340000}"/>
                  </a:ext>
                </a:extLst>
              </xdr:cNvPr>
              <xdr:cNvSpPr/>
            </xdr:nvSpPr>
            <xdr:spPr bwMode="auto">
              <a:xfrm>
                <a:off x="228600" y="5534023"/>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30" name="Option Button 18" hidden="1">
                <a:extLst>
                  <a:ext uri="{63B3BB69-23CF-44E3-9099-C40C66FF867C}">
                    <a14:compatExt spid="_x0000_s13330"/>
                  </a:ext>
                  <a:ext uri="{FF2B5EF4-FFF2-40B4-BE49-F238E27FC236}">
                    <a16:creationId xmlns:a16="http://schemas.microsoft.com/office/drawing/2014/main" id="{00000000-0008-0000-0400-000012340000}"/>
                  </a:ext>
                </a:extLst>
              </xdr:cNvPr>
              <xdr:cNvSpPr/>
            </xdr:nvSpPr>
            <xdr:spPr bwMode="auto">
              <a:xfrm>
                <a:off x="7429500" y="5734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31" name="Option Button 19" hidden="1">
                <a:extLst>
                  <a:ext uri="{63B3BB69-23CF-44E3-9099-C40C66FF867C}">
                    <a14:compatExt spid="_x0000_s13331"/>
                  </a:ext>
                  <a:ext uri="{FF2B5EF4-FFF2-40B4-BE49-F238E27FC236}">
                    <a16:creationId xmlns:a16="http://schemas.microsoft.com/office/drawing/2014/main" id="{00000000-0008-0000-0400-000013340000}"/>
                  </a:ext>
                </a:extLst>
              </xdr:cNvPr>
              <xdr:cNvSpPr/>
            </xdr:nvSpPr>
            <xdr:spPr bwMode="auto">
              <a:xfrm>
                <a:off x="742950" y="5734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32" name="Option Button 20" hidden="1">
                <a:extLst>
                  <a:ext uri="{63B3BB69-23CF-44E3-9099-C40C66FF867C}">
                    <a14:compatExt spid="_x0000_s13332"/>
                  </a:ext>
                  <a:ext uri="{FF2B5EF4-FFF2-40B4-BE49-F238E27FC236}">
                    <a16:creationId xmlns:a16="http://schemas.microsoft.com/office/drawing/2014/main" id="{00000000-0008-0000-0400-000014340000}"/>
                  </a:ext>
                </a:extLst>
              </xdr:cNvPr>
              <xdr:cNvSpPr/>
            </xdr:nvSpPr>
            <xdr:spPr bwMode="auto">
              <a:xfrm>
                <a:off x="285750" y="5734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xdr:row>
          <xdr:rowOff>0</xdr:rowOff>
        </xdr:from>
        <xdr:to>
          <xdr:col>6</xdr:col>
          <xdr:colOff>9525</xdr:colOff>
          <xdr:row>20</xdr:row>
          <xdr:rowOff>0</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228600" y="6076950"/>
              <a:ext cx="8029575" cy="476250"/>
              <a:chOff x="228600" y="6010273"/>
              <a:chExt cx="8000999" cy="476250"/>
            </a:xfrm>
          </xdr:grpSpPr>
          <xdr:sp macro="" textlink="">
            <xdr:nvSpPr>
              <xdr:cNvPr id="13333" name="Group Box 21" hidden="1">
                <a:extLst>
                  <a:ext uri="{63B3BB69-23CF-44E3-9099-C40C66FF867C}">
                    <a14:compatExt spid="_x0000_s13333"/>
                  </a:ext>
                  <a:ext uri="{FF2B5EF4-FFF2-40B4-BE49-F238E27FC236}">
                    <a16:creationId xmlns:a16="http://schemas.microsoft.com/office/drawing/2014/main" id="{00000000-0008-0000-0400-000015340000}"/>
                  </a:ext>
                </a:extLst>
              </xdr:cNvPr>
              <xdr:cNvSpPr/>
            </xdr:nvSpPr>
            <xdr:spPr bwMode="auto">
              <a:xfrm>
                <a:off x="228600" y="6010273"/>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34" name="Option Button 22" hidden="1">
                <a:extLst>
                  <a:ext uri="{63B3BB69-23CF-44E3-9099-C40C66FF867C}">
                    <a14:compatExt spid="_x0000_s13334"/>
                  </a:ext>
                  <a:ext uri="{FF2B5EF4-FFF2-40B4-BE49-F238E27FC236}">
                    <a16:creationId xmlns:a16="http://schemas.microsoft.com/office/drawing/2014/main" id="{00000000-0008-0000-0400-000016340000}"/>
                  </a:ext>
                </a:extLst>
              </xdr:cNvPr>
              <xdr:cNvSpPr/>
            </xdr:nvSpPr>
            <xdr:spPr bwMode="auto">
              <a:xfrm>
                <a:off x="7429500" y="621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35" name="Option Button 23" hidden="1">
                <a:extLst>
                  <a:ext uri="{63B3BB69-23CF-44E3-9099-C40C66FF867C}">
                    <a14:compatExt spid="_x0000_s13335"/>
                  </a:ext>
                  <a:ext uri="{FF2B5EF4-FFF2-40B4-BE49-F238E27FC236}">
                    <a16:creationId xmlns:a16="http://schemas.microsoft.com/office/drawing/2014/main" id="{00000000-0008-0000-0400-000017340000}"/>
                  </a:ext>
                </a:extLst>
              </xdr:cNvPr>
              <xdr:cNvSpPr/>
            </xdr:nvSpPr>
            <xdr:spPr bwMode="auto">
              <a:xfrm>
                <a:off x="742950" y="621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36" name="Option Button 24" hidden="1">
                <a:extLst>
                  <a:ext uri="{63B3BB69-23CF-44E3-9099-C40C66FF867C}">
                    <a14:compatExt spid="_x0000_s13336"/>
                  </a:ext>
                  <a:ext uri="{FF2B5EF4-FFF2-40B4-BE49-F238E27FC236}">
                    <a16:creationId xmlns:a16="http://schemas.microsoft.com/office/drawing/2014/main" id="{00000000-0008-0000-0400-000018340000}"/>
                  </a:ext>
                </a:extLst>
              </xdr:cNvPr>
              <xdr:cNvSpPr/>
            </xdr:nvSpPr>
            <xdr:spPr bwMode="auto">
              <a:xfrm>
                <a:off x="285750" y="621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6</xdr:col>
          <xdr:colOff>9525</xdr:colOff>
          <xdr:row>21</xdr:row>
          <xdr:rowOff>0</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228600" y="6553200"/>
              <a:ext cx="8029575" cy="476250"/>
              <a:chOff x="228600" y="6486523"/>
              <a:chExt cx="8000999" cy="476250"/>
            </a:xfrm>
          </xdr:grpSpPr>
          <xdr:sp macro="" textlink="">
            <xdr:nvSpPr>
              <xdr:cNvPr id="13337" name="Group Box 25" hidden="1">
                <a:extLst>
                  <a:ext uri="{63B3BB69-23CF-44E3-9099-C40C66FF867C}">
                    <a14:compatExt spid="_x0000_s13337"/>
                  </a:ext>
                  <a:ext uri="{FF2B5EF4-FFF2-40B4-BE49-F238E27FC236}">
                    <a16:creationId xmlns:a16="http://schemas.microsoft.com/office/drawing/2014/main" id="{00000000-0008-0000-0400-000019340000}"/>
                  </a:ext>
                </a:extLst>
              </xdr:cNvPr>
              <xdr:cNvSpPr/>
            </xdr:nvSpPr>
            <xdr:spPr bwMode="auto">
              <a:xfrm>
                <a:off x="228600" y="6486523"/>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38" name="Option Button 26" hidden="1">
                <a:extLst>
                  <a:ext uri="{63B3BB69-23CF-44E3-9099-C40C66FF867C}">
                    <a14:compatExt spid="_x0000_s13338"/>
                  </a:ext>
                  <a:ext uri="{FF2B5EF4-FFF2-40B4-BE49-F238E27FC236}">
                    <a16:creationId xmlns:a16="http://schemas.microsoft.com/office/drawing/2014/main" id="{00000000-0008-0000-0400-00001A340000}"/>
                  </a:ext>
                </a:extLst>
              </xdr:cNvPr>
              <xdr:cNvSpPr/>
            </xdr:nvSpPr>
            <xdr:spPr bwMode="auto">
              <a:xfrm>
                <a:off x="7429500" y="668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39" name="Option Button 27" hidden="1">
                <a:extLst>
                  <a:ext uri="{63B3BB69-23CF-44E3-9099-C40C66FF867C}">
                    <a14:compatExt spid="_x0000_s13339"/>
                  </a:ext>
                  <a:ext uri="{FF2B5EF4-FFF2-40B4-BE49-F238E27FC236}">
                    <a16:creationId xmlns:a16="http://schemas.microsoft.com/office/drawing/2014/main" id="{00000000-0008-0000-0400-00001B340000}"/>
                  </a:ext>
                </a:extLst>
              </xdr:cNvPr>
              <xdr:cNvSpPr/>
            </xdr:nvSpPr>
            <xdr:spPr bwMode="auto">
              <a:xfrm>
                <a:off x="742950" y="668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40" name="Option Button 28" hidden="1">
                <a:extLst>
                  <a:ext uri="{63B3BB69-23CF-44E3-9099-C40C66FF867C}">
                    <a14:compatExt spid="_x0000_s13340"/>
                  </a:ext>
                  <a:ext uri="{FF2B5EF4-FFF2-40B4-BE49-F238E27FC236}">
                    <a16:creationId xmlns:a16="http://schemas.microsoft.com/office/drawing/2014/main" id="{00000000-0008-0000-0400-00001C340000}"/>
                  </a:ext>
                </a:extLst>
              </xdr:cNvPr>
              <xdr:cNvSpPr/>
            </xdr:nvSpPr>
            <xdr:spPr bwMode="auto">
              <a:xfrm>
                <a:off x="285750" y="668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0</xdr:rowOff>
        </xdr:from>
        <xdr:to>
          <xdr:col>6</xdr:col>
          <xdr:colOff>9525</xdr:colOff>
          <xdr:row>22</xdr:row>
          <xdr:rowOff>0</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228600" y="7029450"/>
              <a:ext cx="8029575" cy="476250"/>
              <a:chOff x="228600" y="6962772"/>
              <a:chExt cx="8000999" cy="476250"/>
            </a:xfrm>
          </xdr:grpSpPr>
          <xdr:sp macro="" textlink="">
            <xdr:nvSpPr>
              <xdr:cNvPr id="13341" name="Group Box 29" hidden="1">
                <a:extLst>
                  <a:ext uri="{63B3BB69-23CF-44E3-9099-C40C66FF867C}">
                    <a14:compatExt spid="_x0000_s13341"/>
                  </a:ext>
                  <a:ext uri="{FF2B5EF4-FFF2-40B4-BE49-F238E27FC236}">
                    <a16:creationId xmlns:a16="http://schemas.microsoft.com/office/drawing/2014/main" id="{00000000-0008-0000-0400-00001D340000}"/>
                  </a:ext>
                </a:extLst>
              </xdr:cNvPr>
              <xdr:cNvSpPr/>
            </xdr:nvSpPr>
            <xdr:spPr bwMode="auto">
              <a:xfrm>
                <a:off x="228600" y="6962772"/>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42" name="Option Button 30" hidden="1">
                <a:extLst>
                  <a:ext uri="{63B3BB69-23CF-44E3-9099-C40C66FF867C}">
                    <a14:compatExt spid="_x0000_s13342"/>
                  </a:ext>
                  <a:ext uri="{FF2B5EF4-FFF2-40B4-BE49-F238E27FC236}">
                    <a16:creationId xmlns:a16="http://schemas.microsoft.com/office/drawing/2014/main" id="{00000000-0008-0000-0400-00001E340000}"/>
                  </a:ext>
                </a:extLst>
              </xdr:cNvPr>
              <xdr:cNvSpPr/>
            </xdr:nvSpPr>
            <xdr:spPr bwMode="auto">
              <a:xfrm>
                <a:off x="7429500" y="716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43" name="Option Button 31" hidden="1">
                <a:extLst>
                  <a:ext uri="{63B3BB69-23CF-44E3-9099-C40C66FF867C}">
                    <a14:compatExt spid="_x0000_s13343"/>
                  </a:ext>
                  <a:ext uri="{FF2B5EF4-FFF2-40B4-BE49-F238E27FC236}">
                    <a16:creationId xmlns:a16="http://schemas.microsoft.com/office/drawing/2014/main" id="{00000000-0008-0000-0400-00001F340000}"/>
                  </a:ext>
                </a:extLst>
              </xdr:cNvPr>
              <xdr:cNvSpPr/>
            </xdr:nvSpPr>
            <xdr:spPr bwMode="auto">
              <a:xfrm>
                <a:off x="742950" y="716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44" name="Option Button 32" hidden="1">
                <a:extLst>
                  <a:ext uri="{63B3BB69-23CF-44E3-9099-C40C66FF867C}">
                    <a14:compatExt spid="_x0000_s13344"/>
                  </a:ext>
                  <a:ext uri="{FF2B5EF4-FFF2-40B4-BE49-F238E27FC236}">
                    <a16:creationId xmlns:a16="http://schemas.microsoft.com/office/drawing/2014/main" id="{00000000-0008-0000-0400-000020340000}"/>
                  </a:ext>
                </a:extLst>
              </xdr:cNvPr>
              <xdr:cNvSpPr/>
            </xdr:nvSpPr>
            <xdr:spPr bwMode="auto">
              <a:xfrm>
                <a:off x="285750" y="716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xdr:row>
          <xdr:rowOff>0</xdr:rowOff>
        </xdr:from>
        <xdr:to>
          <xdr:col>6</xdr:col>
          <xdr:colOff>9525</xdr:colOff>
          <xdr:row>23</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228600" y="7505700"/>
              <a:ext cx="8029575" cy="476250"/>
              <a:chOff x="228600" y="7439022"/>
              <a:chExt cx="8000999" cy="476250"/>
            </a:xfrm>
          </xdr:grpSpPr>
          <xdr:sp macro="" textlink="">
            <xdr:nvSpPr>
              <xdr:cNvPr id="13345" name="Group Box 33" hidden="1">
                <a:extLst>
                  <a:ext uri="{63B3BB69-23CF-44E3-9099-C40C66FF867C}">
                    <a14:compatExt spid="_x0000_s13345"/>
                  </a:ext>
                  <a:ext uri="{FF2B5EF4-FFF2-40B4-BE49-F238E27FC236}">
                    <a16:creationId xmlns:a16="http://schemas.microsoft.com/office/drawing/2014/main" id="{00000000-0008-0000-0400-000021340000}"/>
                  </a:ext>
                </a:extLst>
              </xdr:cNvPr>
              <xdr:cNvSpPr/>
            </xdr:nvSpPr>
            <xdr:spPr bwMode="auto">
              <a:xfrm>
                <a:off x="228600" y="7439022"/>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46" name="Option Button 34" hidden="1">
                <a:extLst>
                  <a:ext uri="{63B3BB69-23CF-44E3-9099-C40C66FF867C}">
                    <a14:compatExt spid="_x0000_s13346"/>
                  </a:ext>
                  <a:ext uri="{FF2B5EF4-FFF2-40B4-BE49-F238E27FC236}">
                    <a16:creationId xmlns:a16="http://schemas.microsoft.com/office/drawing/2014/main" id="{00000000-0008-0000-0400-000022340000}"/>
                  </a:ext>
                </a:extLst>
              </xdr:cNvPr>
              <xdr:cNvSpPr/>
            </xdr:nvSpPr>
            <xdr:spPr bwMode="auto">
              <a:xfrm>
                <a:off x="7429500" y="763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47" name="Option Button 35" hidden="1">
                <a:extLst>
                  <a:ext uri="{63B3BB69-23CF-44E3-9099-C40C66FF867C}">
                    <a14:compatExt spid="_x0000_s13347"/>
                  </a:ext>
                  <a:ext uri="{FF2B5EF4-FFF2-40B4-BE49-F238E27FC236}">
                    <a16:creationId xmlns:a16="http://schemas.microsoft.com/office/drawing/2014/main" id="{00000000-0008-0000-0400-000023340000}"/>
                  </a:ext>
                </a:extLst>
              </xdr:cNvPr>
              <xdr:cNvSpPr/>
            </xdr:nvSpPr>
            <xdr:spPr bwMode="auto">
              <a:xfrm>
                <a:off x="742950" y="763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48" name="Option Button 36" hidden="1">
                <a:extLst>
                  <a:ext uri="{63B3BB69-23CF-44E3-9099-C40C66FF867C}">
                    <a14:compatExt spid="_x0000_s13348"/>
                  </a:ext>
                  <a:ext uri="{FF2B5EF4-FFF2-40B4-BE49-F238E27FC236}">
                    <a16:creationId xmlns:a16="http://schemas.microsoft.com/office/drawing/2014/main" id="{00000000-0008-0000-0400-000024340000}"/>
                  </a:ext>
                </a:extLst>
              </xdr:cNvPr>
              <xdr:cNvSpPr/>
            </xdr:nvSpPr>
            <xdr:spPr bwMode="auto">
              <a:xfrm>
                <a:off x="285750" y="763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4</xdr:row>
          <xdr:rowOff>209550</xdr:rowOff>
        </xdr:from>
        <xdr:to>
          <xdr:col>10</xdr:col>
          <xdr:colOff>171450</xdr:colOff>
          <xdr:row>14</xdr:row>
          <xdr:rowOff>533400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247775" y="1057275"/>
              <a:ext cx="1304925" cy="7048500"/>
              <a:chOff x="1247775" y="1057275"/>
              <a:chExt cx="1304925" cy="7048500"/>
            </a:xfrm>
          </xdr:grpSpPr>
          <xdr:sp macro="" textlink="">
            <xdr:nvSpPr>
              <xdr:cNvPr id="8193" name="Drop Down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1247775" y="1057275"/>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4" name="Drop Down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1247775" y="4419600"/>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1247775" y="7781925"/>
                <a:ext cx="1304925" cy="323850"/>
              </a:xfrm>
              <a:prstGeom prst="rect">
                <a:avLst/>
              </a:prstGeom>
              <a:noFill/>
              <a:ln>
                <a:noFill/>
              </a:ln>
              <a:extLst>
                <a:ext uri="{91240B29-F687-4F45-9708-019B960494DF}">
                  <a14:hiddenLine w="9525">
                    <a:noFill/>
                    <a:miter lim="800000"/>
                    <a:headEnd/>
                    <a:tailEnd/>
                  </a14:hiddenLine>
                </a:ext>
              </a:extLst>
            </xdr:spPr>
          </xdr:sp>
        </xdr:grp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9.xml"/><Relationship Id="rId21" Type="http://schemas.openxmlformats.org/officeDocument/2006/relationships/ctrlProp" Target="../ctrlProps/ctrlProp23.xml"/><Relationship Id="rId42" Type="http://schemas.openxmlformats.org/officeDocument/2006/relationships/ctrlProp" Target="../ctrlProps/ctrlProp44.xml"/><Relationship Id="rId63" Type="http://schemas.openxmlformats.org/officeDocument/2006/relationships/ctrlProp" Target="../ctrlProps/ctrlProp65.xml"/><Relationship Id="rId84" Type="http://schemas.openxmlformats.org/officeDocument/2006/relationships/ctrlProp" Target="../ctrlProps/ctrlProp86.xml"/><Relationship Id="rId138" Type="http://schemas.openxmlformats.org/officeDocument/2006/relationships/ctrlProp" Target="../ctrlProps/ctrlProp140.xml"/><Relationship Id="rId159" Type="http://schemas.openxmlformats.org/officeDocument/2006/relationships/ctrlProp" Target="../ctrlProps/ctrlProp161.xml"/><Relationship Id="rId170" Type="http://schemas.openxmlformats.org/officeDocument/2006/relationships/ctrlProp" Target="../ctrlProps/ctrlProp172.xml"/><Relationship Id="rId191" Type="http://schemas.openxmlformats.org/officeDocument/2006/relationships/ctrlProp" Target="../ctrlProps/ctrlProp193.xml"/><Relationship Id="rId205" Type="http://schemas.openxmlformats.org/officeDocument/2006/relationships/ctrlProp" Target="../ctrlProps/ctrlProp207.xml"/><Relationship Id="rId107" Type="http://schemas.openxmlformats.org/officeDocument/2006/relationships/ctrlProp" Target="../ctrlProps/ctrlProp109.xml"/><Relationship Id="rId11" Type="http://schemas.openxmlformats.org/officeDocument/2006/relationships/ctrlProp" Target="../ctrlProps/ctrlProp13.xml"/><Relationship Id="rId32" Type="http://schemas.openxmlformats.org/officeDocument/2006/relationships/ctrlProp" Target="../ctrlProps/ctrlProp34.xml"/><Relationship Id="rId53" Type="http://schemas.openxmlformats.org/officeDocument/2006/relationships/ctrlProp" Target="../ctrlProps/ctrlProp55.xml"/><Relationship Id="rId74" Type="http://schemas.openxmlformats.org/officeDocument/2006/relationships/ctrlProp" Target="../ctrlProps/ctrlProp76.xml"/><Relationship Id="rId128" Type="http://schemas.openxmlformats.org/officeDocument/2006/relationships/ctrlProp" Target="../ctrlProps/ctrlProp130.xml"/><Relationship Id="rId149" Type="http://schemas.openxmlformats.org/officeDocument/2006/relationships/ctrlProp" Target="../ctrlProps/ctrlProp151.xml"/><Relationship Id="rId5" Type="http://schemas.openxmlformats.org/officeDocument/2006/relationships/ctrlProp" Target="../ctrlProps/ctrlProp7.xml"/><Relationship Id="rId95" Type="http://schemas.openxmlformats.org/officeDocument/2006/relationships/ctrlProp" Target="../ctrlProps/ctrlProp97.xml"/><Relationship Id="rId160" Type="http://schemas.openxmlformats.org/officeDocument/2006/relationships/ctrlProp" Target="../ctrlProps/ctrlProp162.xml"/><Relationship Id="rId181" Type="http://schemas.openxmlformats.org/officeDocument/2006/relationships/ctrlProp" Target="../ctrlProps/ctrlProp183.xml"/><Relationship Id="rId22" Type="http://schemas.openxmlformats.org/officeDocument/2006/relationships/ctrlProp" Target="../ctrlProps/ctrlProp24.xml"/><Relationship Id="rId43" Type="http://schemas.openxmlformats.org/officeDocument/2006/relationships/ctrlProp" Target="../ctrlProps/ctrlProp45.xml"/><Relationship Id="rId64" Type="http://schemas.openxmlformats.org/officeDocument/2006/relationships/ctrlProp" Target="../ctrlProps/ctrlProp66.xml"/><Relationship Id="rId118" Type="http://schemas.openxmlformats.org/officeDocument/2006/relationships/ctrlProp" Target="../ctrlProps/ctrlProp120.xml"/><Relationship Id="rId139" Type="http://schemas.openxmlformats.org/officeDocument/2006/relationships/ctrlProp" Target="../ctrlProps/ctrlProp141.xml"/><Relationship Id="rId85" Type="http://schemas.openxmlformats.org/officeDocument/2006/relationships/ctrlProp" Target="../ctrlProps/ctrlProp87.xml"/><Relationship Id="rId150" Type="http://schemas.openxmlformats.org/officeDocument/2006/relationships/ctrlProp" Target="../ctrlProps/ctrlProp152.xml"/><Relationship Id="rId171" Type="http://schemas.openxmlformats.org/officeDocument/2006/relationships/ctrlProp" Target="../ctrlProps/ctrlProp173.xml"/><Relationship Id="rId192" Type="http://schemas.openxmlformats.org/officeDocument/2006/relationships/ctrlProp" Target="../ctrlProps/ctrlProp194.xml"/><Relationship Id="rId206" Type="http://schemas.openxmlformats.org/officeDocument/2006/relationships/ctrlProp" Target="../ctrlProps/ctrlProp208.xml"/><Relationship Id="rId12" Type="http://schemas.openxmlformats.org/officeDocument/2006/relationships/ctrlProp" Target="../ctrlProps/ctrlProp14.xml"/><Relationship Id="rId33" Type="http://schemas.openxmlformats.org/officeDocument/2006/relationships/ctrlProp" Target="../ctrlProps/ctrlProp35.xml"/><Relationship Id="rId108" Type="http://schemas.openxmlformats.org/officeDocument/2006/relationships/ctrlProp" Target="../ctrlProps/ctrlProp110.xml"/><Relationship Id="rId129" Type="http://schemas.openxmlformats.org/officeDocument/2006/relationships/ctrlProp" Target="../ctrlProps/ctrlProp131.xml"/><Relationship Id="rId54" Type="http://schemas.openxmlformats.org/officeDocument/2006/relationships/ctrlProp" Target="../ctrlProps/ctrlProp56.xml"/><Relationship Id="rId75" Type="http://schemas.openxmlformats.org/officeDocument/2006/relationships/ctrlProp" Target="../ctrlProps/ctrlProp77.xml"/><Relationship Id="rId96" Type="http://schemas.openxmlformats.org/officeDocument/2006/relationships/ctrlProp" Target="../ctrlProps/ctrlProp98.xml"/><Relationship Id="rId140" Type="http://schemas.openxmlformats.org/officeDocument/2006/relationships/ctrlProp" Target="../ctrlProps/ctrlProp142.xml"/><Relationship Id="rId161" Type="http://schemas.openxmlformats.org/officeDocument/2006/relationships/ctrlProp" Target="../ctrlProps/ctrlProp163.xml"/><Relationship Id="rId182" Type="http://schemas.openxmlformats.org/officeDocument/2006/relationships/ctrlProp" Target="../ctrlProps/ctrlProp184.xml"/><Relationship Id="rId6" Type="http://schemas.openxmlformats.org/officeDocument/2006/relationships/ctrlProp" Target="../ctrlProps/ctrlProp8.xml"/><Relationship Id="rId23" Type="http://schemas.openxmlformats.org/officeDocument/2006/relationships/ctrlProp" Target="../ctrlProps/ctrlProp25.xml"/><Relationship Id="rId119" Type="http://schemas.openxmlformats.org/officeDocument/2006/relationships/ctrlProp" Target="../ctrlProps/ctrlProp121.xml"/><Relationship Id="rId44" Type="http://schemas.openxmlformats.org/officeDocument/2006/relationships/ctrlProp" Target="../ctrlProps/ctrlProp46.xml"/><Relationship Id="rId65" Type="http://schemas.openxmlformats.org/officeDocument/2006/relationships/ctrlProp" Target="../ctrlProps/ctrlProp67.xml"/><Relationship Id="rId86" Type="http://schemas.openxmlformats.org/officeDocument/2006/relationships/ctrlProp" Target="../ctrlProps/ctrlProp88.xml"/><Relationship Id="rId130" Type="http://schemas.openxmlformats.org/officeDocument/2006/relationships/ctrlProp" Target="../ctrlProps/ctrlProp132.xml"/><Relationship Id="rId151" Type="http://schemas.openxmlformats.org/officeDocument/2006/relationships/ctrlProp" Target="../ctrlProps/ctrlProp153.xml"/><Relationship Id="rId172" Type="http://schemas.openxmlformats.org/officeDocument/2006/relationships/ctrlProp" Target="../ctrlProps/ctrlProp174.xml"/><Relationship Id="rId193" Type="http://schemas.openxmlformats.org/officeDocument/2006/relationships/ctrlProp" Target="../ctrlProps/ctrlProp195.xml"/><Relationship Id="rId207" Type="http://schemas.openxmlformats.org/officeDocument/2006/relationships/ctrlProp" Target="../ctrlProps/ctrlProp209.xml"/><Relationship Id="rId13" Type="http://schemas.openxmlformats.org/officeDocument/2006/relationships/ctrlProp" Target="../ctrlProps/ctrlProp15.xml"/><Relationship Id="rId109" Type="http://schemas.openxmlformats.org/officeDocument/2006/relationships/ctrlProp" Target="../ctrlProps/ctrlProp111.xml"/><Relationship Id="rId34" Type="http://schemas.openxmlformats.org/officeDocument/2006/relationships/ctrlProp" Target="../ctrlProps/ctrlProp36.xml"/><Relationship Id="rId55" Type="http://schemas.openxmlformats.org/officeDocument/2006/relationships/ctrlProp" Target="../ctrlProps/ctrlProp57.xml"/><Relationship Id="rId76" Type="http://schemas.openxmlformats.org/officeDocument/2006/relationships/ctrlProp" Target="../ctrlProps/ctrlProp78.xml"/><Relationship Id="rId97" Type="http://schemas.openxmlformats.org/officeDocument/2006/relationships/ctrlProp" Target="../ctrlProps/ctrlProp99.xml"/><Relationship Id="rId120" Type="http://schemas.openxmlformats.org/officeDocument/2006/relationships/ctrlProp" Target="../ctrlProps/ctrlProp122.xml"/><Relationship Id="rId141" Type="http://schemas.openxmlformats.org/officeDocument/2006/relationships/ctrlProp" Target="../ctrlProps/ctrlProp143.xml"/><Relationship Id="rId7" Type="http://schemas.openxmlformats.org/officeDocument/2006/relationships/ctrlProp" Target="../ctrlProps/ctrlProp9.xml"/><Relationship Id="rId162" Type="http://schemas.openxmlformats.org/officeDocument/2006/relationships/ctrlProp" Target="../ctrlProps/ctrlProp164.xml"/><Relationship Id="rId183" Type="http://schemas.openxmlformats.org/officeDocument/2006/relationships/ctrlProp" Target="../ctrlProps/ctrlProp185.xml"/><Relationship Id="rId24" Type="http://schemas.openxmlformats.org/officeDocument/2006/relationships/ctrlProp" Target="../ctrlProps/ctrlProp26.xml"/><Relationship Id="rId45" Type="http://schemas.openxmlformats.org/officeDocument/2006/relationships/ctrlProp" Target="../ctrlProps/ctrlProp47.xml"/><Relationship Id="rId66" Type="http://schemas.openxmlformats.org/officeDocument/2006/relationships/ctrlProp" Target="../ctrlProps/ctrlProp68.xml"/><Relationship Id="rId87" Type="http://schemas.openxmlformats.org/officeDocument/2006/relationships/ctrlProp" Target="../ctrlProps/ctrlProp89.xml"/><Relationship Id="rId110" Type="http://schemas.openxmlformats.org/officeDocument/2006/relationships/ctrlProp" Target="../ctrlProps/ctrlProp112.xml"/><Relationship Id="rId131" Type="http://schemas.openxmlformats.org/officeDocument/2006/relationships/ctrlProp" Target="../ctrlProps/ctrlProp133.xml"/><Relationship Id="rId152" Type="http://schemas.openxmlformats.org/officeDocument/2006/relationships/ctrlProp" Target="../ctrlProps/ctrlProp154.xml"/><Relationship Id="rId173" Type="http://schemas.openxmlformats.org/officeDocument/2006/relationships/ctrlProp" Target="../ctrlProps/ctrlProp175.xml"/><Relationship Id="rId194" Type="http://schemas.openxmlformats.org/officeDocument/2006/relationships/ctrlProp" Target="../ctrlProps/ctrlProp196.xml"/><Relationship Id="rId208" Type="http://schemas.openxmlformats.org/officeDocument/2006/relationships/ctrlProp" Target="../ctrlProps/ctrlProp210.xml"/><Relationship Id="rId19" Type="http://schemas.openxmlformats.org/officeDocument/2006/relationships/ctrlProp" Target="../ctrlProps/ctrlProp21.xml"/><Relationship Id="rId14" Type="http://schemas.openxmlformats.org/officeDocument/2006/relationships/ctrlProp" Target="../ctrlProps/ctrlProp16.xml"/><Relationship Id="rId30" Type="http://schemas.openxmlformats.org/officeDocument/2006/relationships/ctrlProp" Target="../ctrlProps/ctrlProp32.xml"/><Relationship Id="rId35" Type="http://schemas.openxmlformats.org/officeDocument/2006/relationships/ctrlProp" Target="../ctrlProps/ctrlProp37.xml"/><Relationship Id="rId56" Type="http://schemas.openxmlformats.org/officeDocument/2006/relationships/ctrlProp" Target="../ctrlProps/ctrlProp58.xml"/><Relationship Id="rId77" Type="http://schemas.openxmlformats.org/officeDocument/2006/relationships/ctrlProp" Target="../ctrlProps/ctrlProp79.xml"/><Relationship Id="rId100" Type="http://schemas.openxmlformats.org/officeDocument/2006/relationships/ctrlProp" Target="../ctrlProps/ctrlProp102.xml"/><Relationship Id="rId105" Type="http://schemas.openxmlformats.org/officeDocument/2006/relationships/ctrlProp" Target="../ctrlProps/ctrlProp107.xml"/><Relationship Id="rId126" Type="http://schemas.openxmlformats.org/officeDocument/2006/relationships/ctrlProp" Target="../ctrlProps/ctrlProp128.xml"/><Relationship Id="rId147" Type="http://schemas.openxmlformats.org/officeDocument/2006/relationships/ctrlProp" Target="../ctrlProps/ctrlProp149.xml"/><Relationship Id="rId168" Type="http://schemas.openxmlformats.org/officeDocument/2006/relationships/ctrlProp" Target="../ctrlProps/ctrlProp170.xml"/><Relationship Id="rId8" Type="http://schemas.openxmlformats.org/officeDocument/2006/relationships/ctrlProp" Target="../ctrlProps/ctrlProp10.xml"/><Relationship Id="rId51" Type="http://schemas.openxmlformats.org/officeDocument/2006/relationships/ctrlProp" Target="../ctrlProps/ctrlProp53.xml"/><Relationship Id="rId72" Type="http://schemas.openxmlformats.org/officeDocument/2006/relationships/ctrlProp" Target="../ctrlProps/ctrlProp74.xml"/><Relationship Id="rId93" Type="http://schemas.openxmlformats.org/officeDocument/2006/relationships/ctrlProp" Target="../ctrlProps/ctrlProp95.xml"/><Relationship Id="rId98" Type="http://schemas.openxmlformats.org/officeDocument/2006/relationships/ctrlProp" Target="../ctrlProps/ctrlProp100.xml"/><Relationship Id="rId121" Type="http://schemas.openxmlformats.org/officeDocument/2006/relationships/ctrlProp" Target="../ctrlProps/ctrlProp123.xml"/><Relationship Id="rId142" Type="http://schemas.openxmlformats.org/officeDocument/2006/relationships/ctrlProp" Target="../ctrlProps/ctrlProp144.xml"/><Relationship Id="rId163" Type="http://schemas.openxmlformats.org/officeDocument/2006/relationships/ctrlProp" Target="../ctrlProps/ctrlProp165.xml"/><Relationship Id="rId184" Type="http://schemas.openxmlformats.org/officeDocument/2006/relationships/ctrlProp" Target="../ctrlProps/ctrlProp186.xml"/><Relationship Id="rId189" Type="http://schemas.openxmlformats.org/officeDocument/2006/relationships/ctrlProp" Target="../ctrlProps/ctrlProp191.xml"/><Relationship Id="rId3" Type="http://schemas.openxmlformats.org/officeDocument/2006/relationships/vmlDrawing" Target="../drawings/vmlDrawing2.vml"/><Relationship Id="rId214" Type="http://schemas.openxmlformats.org/officeDocument/2006/relationships/ctrlProp" Target="../ctrlProps/ctrlProp216.xml"/><Relationship Id="rId25" Type="http://schemas.openxmlformats.org/officeDocument/2006/relationships/ctrlProp" Target="../ctrlProps/ctrlProp27.xml"/><Relationship Id="rId46" Type="http://schemas.openxmlformats.org/officeDocument/2006/relationships/ctrlProp" Target="../ctrlProps/ctrlProp48.xml"/><Relationship Id="rId67" Type="http://schemas.openxmlformats.org/officeDocument/2006/relationships/ctrlProp" Target="../ctrlProps/ctrlProp69.xml"/><Relationship Id="rId116" Type="http://schemas.openxmlformats.org/officeDocument/2006/relationships/ctrlProp" Target="../ctrlProps/ctrlProp118.xml"/><Relationship Id="rId137" Type="http://schemas.openxmlformats.org/officeDocument/2006/relationships/ctrlProp" Target="../ctrlProps/ctrlProp139.xml"/><Relationship Id="rId158" Type="http://schemas.openxmlformats.org/officeDocument/2006/relationships/ctrlProp" Target="../ctrlProps/ctrlProp160.xml"/><Relationship Id="rId20" Type="http://schemas.openxmlformats.org/officeDocument/2006/relationships/ctrlProp" Target="../ctrlProps/ctrlProp22.xml"/><Relationship Id="rId41" Type="http://schemas.openxmlformats.org/officeDocument/2006/relationships/ctrlProp" Target="../ctrlProps/ctrlProp43.xml"/><Relationship Id="rId62" Type="http://schemas.openxmlformats.org/officeDocument/2006/relationships/ctrlProp" Target="../ctrlProps/ctrlProp64.xml"/><Relationship Id="rId83" Type="http://schemas.openxmlformats.org/officeDocument/2006/relationships/ctrlProp" Target="../ctrlProps/ctrlProp85.xml"/><Relationship Id="rId88" Type="http://schemas.openxmlformats.org/officeDocument/2006/relationships/ctrlProp" Target="../ctrlProps/ctrlProp90.xml"/><Relationship Id="rId111" Type="http://schemas.openxmlformats.org/officeDocument/2006/relationships/ctrlProp" Target="../ctrlProps/ctrlProp113.xml"/><Relationship Id="rId132" Type="http://schemas.openxmlformats.org/officeDocument/2006/relationships/ctrlProp" Target="../ctrlProps/ctrlProp134.xml"/><Relationship Id="rId153" Type="http://schemas.openxmlformats.org/officeDocument/2006/relationships/ctrlProp" Target="../ctrlProps/ctrlProp155.xml"/><Relationship Id="rId174" Type="http://schemas.openxmlformats.org/officeDocument/2006/relationships/ctrlProp" Target="../ctrlProps/ctrlProp176.xml"/><Relationship Id="rId179" Type="http://schemas.openxmlformats.org/officeDocument/2006/relationships/ctrlProp" Target="../ctrlProps/ctrlProp181.xml"/><Relationship Id="rId195" Type="http://schemas.openxmlformats.org/officeDocument/2006/relationships/ctrlProp" Target="../ctrlProps/ctrlProp197.xml"/><Relationship Id="rId209" Type="http://schemas.openxmlformats.org/officeDocument/2006/relationships/ctrlProp" Target="../ctrlProps/ctrlProp211.xml"/><Relationship Id="rId190" Type="http://schemas.openxmlformats.org/officeDocument/2006/relationships/ctrlProp" Target="../ctrlProps/ctrlProp192.xml"/><Relationship Id="rId204" Type="http://schemas.openxmlformats.org/officeDocument/2006/relationships/ctrlProp" Target="../ctrlProps/ctrlProp206.xml"/><Relationship Id="rId15" Type="http://schemas.openxmlformats.org/officeDocument/2006/relationships/ctrlProp" Target="../ctrlProps/ctrlProp17.xml"/><Relationship Id="rId36" Type="http://schemas.openxmlformats.org/officeDocument/2006/relationships/ctrlProp" Target="../ctrlProps/ctrlProp38.xml"/><Relationship Id="rId57" Type="http://schemas.openxmlformats.org/officeDocument/2006/relationships/ctrlProp" Target="../ctrlProps/ctrlProp59.xml"/><Relationship Id="rId106" Type="http://schemas.openxmlformats.org/officeDocument/2006/relationships/ctrlProp" Target="../ctrlProps/ctrlProp108.xml"/><Relationship Id="rId127" Type="http://schemas.openxmlformats.org/officeDocument/2006/relationships/ctrlProp" Target="../ctrlProps/ctrlProp129.xml"/><Relationship Id="rId10" Type="http://schemas.openxmlformats.org/officeDocument/2006/relationships/ctrlProp" Target="../ctrlProps/ctrlProp12.xml"/><Relationship Id="rId31" Type="http://schemas.openxmlformats.org/officeDocument/2006/relationships/ctrlProp" Target="../ctrlProps/ctrlProp33.xml"/><Relationship Id="rId52" Type="http://schemas.openxmlformats.org/officeDocument/2006/relationships/ctrlProp" Target="../ctrlProps/ctrlProp54.xml"/><Relationship Id="rId73" Type="http://schemas.openxmlformats.org/officeDocument/2006/relationships/ctrlProp" Target="../ctrlProps/ctrlProp75.xml"/><Relationship Id="rId78" Type="http://schemas.openxmlformats.org/officeDocument/2006/relationships/ctrlProp" Target="../ctrlProps/ctrlProp80.xml"/><Relationship Id="rId94" Type="http://schemas.openxmlformats.org/officeDocument/2006/relationships/ctrlProp" Target="../ctrlProps/ctrlProp96.xml"/><Relationship Id="rId99" Type="http://schemas.openxmlformats.org/officeDocument/2006/relationships/ctrlProp" Target="../ctrlProps/ctrlProp101.xml"/><Relationship Id="rId101" Type="http://schemas.openxmlformats.org/officeDocument/2006/relationships/ctrlProp" Target="../ctrlProps/ctrlProp103.xml"/><Relationship Id="rId122" Type="http://schemas.openxmlformats.org/officeDocument/2006/relationships/ctrlProp" Target="../ctrlProps/ctrlProp124.xml"/><Relationship Id="rId143" Type="http://schemas.openxmlformats.org/officeDocument/2006/relationships/ctrlProp" Target="../ctrlProps/ctrlProp145.xml"/><Relationship Id="rId148" Type="http://schemas.openxmlformats.org/officeDocument/2006/relationships/ctrlProp" Target="../ctrlProps/ctrlProp150.xml"/><Relationship Id="rId164" Type="http://schemas.openxmlformats.org/officeDocument/2006/relationships/ctrlProp" Target="../ctrlProps/ctrlProp166.xml"/><Relationship Id="rId169" Type="http://schemas.openxmlformats.org/officeDocument/2006/relationships/ctrlProp" Target="../ctrlProps/ctrlProp171.xml"/><Relationship Id="rId185" Type="http://schemas.openxmlformats.org/officeDocument/2006/relationships/ctrlProp" Target="../ctrlProps/ctrlProp187.xml"/><Relationship Id="rId4" Type="http://schemas.openxmlformats.org/officeDocument/2006/relationships/ctrlProp" Target="../ctrlProps/ctrlProp6.xml"/><Relationship Id="rId9" Type="http://schemas.openxmlformats.org/officeDocument/2006/relationships/ctrlProp" Target="../ctrlProps/ctrlProp11.xml"/><Relationship Id="rId180" Type="http://schemas.openxmlformats.org/officeDocument/2006/relationships/ctrlProp" Target="../ctrlProps/ctrlProp182.xml"/><Relationship Id="rId210" Type="http://schemas.openxmlformats.org/officeDocument/2006/relationships/ctrlProp" Target="../ctrlProps/ctrlProp212.xml"/><Relationship Id="rId215" Type="http://schemas.openxmlformats.org/officeDocument/2006/relationships/ctrlProp" Target="../ctrlProps/ctrlProp217.xml"/><Relationship Id="rId26" Type="http://schemas.openxmlformats.org/officeDocument/2006/relationships/ctrlProp" Target="../ctrlProps/ctrlProp28.xml"/><Relationship Id="rId47" Type="http://schemas.openxmlformats.org/officeDocument/2006/relationships/ctrlProp" Target="../ctrlProps/ctrlProp49.xml"/><Relationship Id="rId68" Type="http://schemas.openxmlformats.org/officeDocument/2006/relationships/ctrlProp" Target="../ctrlProps/ctrlProp70.xml"/><Relationship Id="rId89" Type="http://schemas.openxmlformats.org/officeDocument/2006/relationships/ctrlProp" Target="../ctrlProps/ctrlProp91.xml"/><Relationship Id="rId112" Type="http://schemas.openxmlformats.org/officeDocument/2006/relationships/ctrlProp" Target="../ctrlProps/ctrlProp114.xml"/><Relationship Id="rId133" Type="http://schemas.openxmlformats.org/officeDocument/2006/relationships/ctrlProp" Target="../ctrlProps/ctrlProp135.xml"/><Relationship Id="rId154" Type="http://schemas.openxmlformats.org/officeDocument/2006/relationships/ctrlProp" Target="../ctrlProps/ctrlProp156.xml"/><Relationship Id="rId175" Type="http://schemas.openxmlformats.org/officeDocument/2006/relationships/ctrlProp" Target="../ctrlProps/ctrlProp177.xml"/><Relationship Id="rId196" Type="http://schemas.openxmlformats.org/officeDocument/2006/relationships/ctrlProp" Target="../ctrlProps/ctrlProp198.xml"/><Relationship Id="rId200" Type="http://schemas.openxmlformats.org/officeDocument/2006/relationships/ctrlProp" Target="../ctrlProps/ctrlProp202.xml"/><Relationship Id="rId16" Type="http://schemas.openxmlformats.org/officeDocument/2006/relationships/ctrlProp" Target="../ctrlProps/ctrlProp18.xml"/><Relationship Id="rId37" Type="http://schemas.openxmlformats.org/officeDocument/2006/relationships/ctrlProp" Target="../ctrlProps/ctrlProp39.xml"/><Relationship Id="rId58" Type="http://schemas.openxmlformats.org/officeDocument/2006/relationships/ctrlProp" Target="../ctrlProps/ctrlProp60.xml"/><Relationship Id="rId79" Type="http://schemas.openxmlformats.org/officeDocument/2006/relationships/ctrlProp" Target="../ctrlProps/ctrlProp81.xml"/><Relationship Id="rId102" Type="http://schemas.openxmlformats.org/officeDocument/2006/relationships/ctrlProp" Target="../ctrlProps/ctrlProp104.xml"/><Relationship Id="rId123" Type="http://schemas.openxmlformats.org/officeDocument/2006/relationships/ctrlProp" Target="../ctrlProps/ctrlProp125.xml"/><Relationship Id="rId144" Type="http://schemas.openxmlformats.org/officeDocument/2006/relationships/ctrlProp" Target="../ctrlProps/ctrlProp146.xml"/><Relationship Id="rId90" Type="http://schemas.openxmlformats.org/officeDocument/2006/relationships/ctrlProp" Target="../ctrlProps/ctrlProp92.xml"/><Relationship Id="rId165" Type="http://schemas.openxmlformats.org/officeDocument/2006/relationships/ctrlProp" Target="../ctrlProps/ctrlProp167.xml"/><Relationship Id="rId186" Type="http://schemas.openxmlformats.org/officeDocument/2006/relationships/ctrlProp" Target="../ctrlProps/ctrlProp188.xml"/><Relationship Id="rId211" Type="http://schemas.openxmlformats.org/officeDocument/2006/relationships/ctrlProp" Target="../ctrlProps/ctrlProp213.xml"/><Relationship Id="rId27" Type="http://schemas.openxmlformats.org/officeDocument/2006/relationships/ctrlProp" Target="../ctrlProps/ctrlProp29.xml"/><Relationship Id="rId48" Type="http://schemas.openxmlformats.org/officeDocument/2006/relationships/ctrlProp" Target="../ctrlProps/ctrlProp50.xml"/><Relationship Id="rId69" Type="http://schemas.openxmlformats.org/officeDocument/2006/relationships/ctrlProp" Target="../ctrlProps/ctrlProp71.xml"/><Relationship Id="rId113" Type="http://schemas.openxmlformats.org/officeDocument/2006/relationships/ctrlProp" Target="../ctrlProps/ctrlProp115.xml"/><Relationship Id="rId134" Type="http://schemas.openxmlformats.org/officeDocument/2006/relationships/ctrlProp" Target="../ctrlProps/ctrlProp136.xml"/><Relationship Id="rId80" Type="http://schemas.openxmlformats.org/officeDocument/2006/relationships/ctrlProp" Target="../ctrlProps/ctrlProp82.xml"/><Relationship Id="rId155" Type="http://schemas.openxmlformats.org/officeDocument/2006/relationships/ctrlProp" Target="../ctrlProps/ctrlProp157.xml"/><Relationship Id="rId176" Type="http://schemas.openxmlformats.org/officeDocument/2006/relationships/ctrlProp" Target="../ctrlProps/ctrlProp178.xml"/><Relationship Id="rId197" Type="http://schemas.openxmlformats.org/officeDocument/2006/relationships/ctrlProp" Target="../ctrlProps/ctrlProp199.xml"/><Relationship Id="rId201" Type="http://schemas.openxmlformats.org/officeDocument/2006/relationships/ctrlProp" Target="../ctrlProps/ctrlProp203.xml"/><Relationship Id="rId17" Type="http://schemas.openxmlformats.org/officeDocument/2006/relationships/ctrlProp" Target="../ctrlProps/ctrlProp19.xml"/><Relationship Id="rId38" Type="http://schemas.openxmlformats.org/officeDocument/2006/relationships/ctrlProp" Target="../ctrlProps/ctrlProp40.xml"/><Relationship Id="rId59" Type="http://schemas.openxmlformats.org/officeDocument/2006/relationships/ctrlProp" Target="../ctrlProps/ctrlProp61.xml"/><Relationship Id="rId103" Type="http://schemas.openxmlformats.org/officeDocument/2006/relationships/ctrlProp" Target="../ctrlProps/ctrlProp105.xml"/><Relationship Id="rId124" Type="http://schemas.openxmlformats.org/officeDocument/2006/relationships/ctrlProp" Target="../ctrlProps/ctrlProp126.xml"/><Relationship Id="rId70" Type="http://schemas.openxmlformats.org/officeDocument/2006/relationships/ctrlProp" Target="../ctrlProps/ctrlProp72.xml"/><Relationship Id="rId91" Type="http://schemas.openxmlformats.org/officeDocument/2006/relationships/ctrlProp" Target="../ctrlProps/ctrlProp93.xml"/><Relationship Id="rId145" Type="http://schemas.openxmlformats.org/officeDocument/2006/relationships/ctrlProp" Target="../ctrlProps/ctrlProp147.xml"/><Relationship Id="rId166" Type="http://schemas.openxmlformats.org/officeDocument/2006/relationships/ctrlProp" Target="../ctrlProps/ctrlProp168.xml"/><Relationship Id="rId187" Type="http://schemas.openxmlformats.org/officeDocument/2006/relationships/ctrlProp" Target="../ctrlProps/ctrlProp189.xml"/><Relationship Id="rId1" Type="http://schemas.openxmlformats.org/officeDocument/2006/relationships/printerSettings" Target="../printerSettings/printerSettings4.bin"/><Relationship Id="rId212" Type="http://schemas.openxmlformats.org/officeDocument/2006/relationships/ctrlProp" Target="../ctrlProps/ctrlProp214.xml"/><Relationship Id="rId28" Type="http://schemas.openxmlformats.org/officeDocument/2006/relationships/ctrlProp" Target="../ctrlProps/ctrlProp30.xml"/><Relationship Id="rId49" Type="http://schemas.openxmlformats.org/officeDocument/2006/relationships/ctrlProp" Target="../ctrlProps/ctrlProp51.xml"/><Relationship Id="rId114" Type="http://schemas.openxmlformats.org/officeDocument/2006/relationships/ctrlProp" Target="../ctrlProps/ctrlProp116.xml"/><Relationship Id="rId60" Type="http://schemas.openxmlformats.org/officeDocument/2006/relationships/ctrlProp" Target="../ctrlProps/ctrlProp62.xml"/><Relationship Id="rId81" Type="http://schemas.openxmlformats.org/officeDocument/2006/relationships/ctrlProp" Target="../ctrlProps/ctrlProp83.xml"/><Relationship Id="rId135" Type="http://schemas.openxmlformats.org/officeDocument/2006/relationships/ctrlProp" Target="../ctrlProps/ctrlProp137.xml"/><Relationship Id="rId156" Type="http://schemas.openxmlformats.org/officeDocument/2006/relationships/ctrlProp" Target="../ctrlProps/ctrlProp158.xml"/><Relationship Id="rId177" Type="http://schemas.openxmlformats.org/officeDocument/2006/relationships/ctrlProp" Target="../ctrlProps/ctrlProp179.xml"/><Relationship Id="rId198" Type="http://schemas.openxmlformats.org/officeDocument/2006/relationships/ctrlProp" Target="../ctrlProps/ctrlProp200.xml"/><Relationship Id="rId202" Type="http://schemas.openxmlformats.org/officeDocument/2006/relationships/ctrlProp" Target="../ctrlProps/ctrlProp204.xml"/><Relationship Id="rId18" Type="http://schemas.openxmlformats.org/officeDocument/2006/relationships/ctrlProp" Target="../ctrlProps/ctrlProp20.xml"/><Relationship Id="rId39" Type="http://schemas.openxmlformats.org/officeDocument/2006/relationships/ctrlProp" Target="../ctrlProps/ctrlProp41.xml"/><Relationship Id="rId50" Type="http://schemas.openxmlformats.org/officeDocument/2006/relationships/ctrlProp" Target="../ctrlProps/ctrlProp52.xml"/><Relationship Id="rId104" Type="http://schemas.openxmlformats.org/officeDocument/2006/relationships/ctrlProp" Target="../ctrlProps/ctrlProp106.xml"/><Relationship Id="rId125" Type="http://schemas.openxmlformats.org/officeDocument/2006/relationships/ctrlProp" Target="../ctrlProps/ctrlProp127.xml"/><Relationship Id="rId146" Type="http://schemas.openxmlformats.org/officeDocument/2006/relationships/ctrlProp" Target="../ctrlProps/ctrlProp148.xml"/><Relationship Id="rId167" Type="http://schemas.openxmlformats.org/officeDocument/2006/relationships/ctrlProp" Target="../ctrlProps/ctrlProp169.xml"/><Relationship Id="rId188" Type="http://schemas.openxmlformats.org/officeDocument/2006/relationships/ctrlProp" Target="../ctrlProps/ctrlProp190.xml"/><Relationship Id="rId71" Type="http://schemas.openxmlformats.org/officeDocument/2006/relationships/ctrlProp" Target="../ctrlProps/ctrlProp73.xml"/><Relationship Id="rId92" Type="http://schemas.openxmlformats.org/officeDocument/2006/relationships/ctrlProp" Target="../ctrlProps/ctrlProp94.xml"/><Relationship Id="rId213" Type="http://schemas.openxmlformats.org/officeDocument/2006/relationships/ctrlProp" Target="../ctrlProps/ctrlProp215.xml"/><Relationship Id="rId2" Type="http://schemas.openxmlformats.org/officeDocument/2006/relationships/drawing" Target="../drawings/drawing3.xml"/><Relationship Id="rId29" Type="http://schemas.openxmlformats.org/officeDocument/2006/relationships/ctrlProp" Target="../ctrlProps/ctrlProp31.xml"/><Relationship Id="rId40" Type="http://schemas.openxmlformats.org/officeDocument/2006/relationships/ctrlProp" Target="../ctrlProps/ctrlProp42.xml"/><Relationship Id="rId115" Type="http://schemas.openxmlformats.org/officeDocument/2006/relationships/ctrlProp" Target="../ctrlProps/ctrlProp117.xml"/><Relationship Id="rId136" Type="http://schemas.openxmlformats.org/officeDocument/2006/relationships/ctrlProp" Target="../ctrlProps/ctrlProp138.xml"/><Relationship Id="rId157" Type="http://schemas.openxmlformats.org/officeDocument/2006/relationships/ctrlProp" Target="../ctrlProps/ctrlProp159.xml"/><Relationship Id="rId178" Type="http://schemas.openxmlformats.org/officeDocument/2006/relationships/ctrlProp" Target="../ctrlProps/ctrlProp180.xml"/><Relationship Id="rId61" Type="http://schemas.openxmlformats.org/officeDocument/2006/relationships/ctrlProp" Target="../ctrlProps/ctrlProp63.xml"/><Relationship Id="rId82" Type="http://schemas.openxmlformats.org/officeDocument/2006/relationships/ctrlProp" Target="../ctrlProps/ctrlProp84.xml"/><Relationship Id="rId199" Type="http://schemas.openxmlformats.org/officeDocument/2006/relationships/ctrlProp" Target="../ctrlProps/ctrlProp201.xml"/><Relationship Id="rId203"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27.xml"/><Relationship Id="rId18" Type="http://schemas.openxmlformats.org/officeDocument/2006/relationships/ctrlProp" Target="../ctrlProps/ctrlProp232.xml"/><Relationship Id="rId26" Type="http://schemas.openxmlformats.org/officeDocument/2006/relationships/ctrlProp" Target="../ctrlProps/ctrlProp240.xml"/><Relationship Id="rId39" Type="http://schemas.openxmlformats.org/officeDocument/2006/relationships/ctrlProp" Target="../ctrlProps/ctrlProp253.xml"/><Relationship Id="rId21" Type="http://schemas.openxmlformats.org/officeDocument/2006/relationships/ctrlProp" Target="../ctrlProps/ctrlProp235.xml"/><Relationship Id="rId34" Type="http://schemas.openxmlformats.org/officeDocument/2006/relationships/ctrlProp" Target="../ctrlProps/ctrlProp248.xml"/><Relationship Id="rId7" Type="http://schemas.openxmlformats.org/officeDocument/2006/relationships/ctrlProp" Target="../ctrlProps/ctrlProp221.xml"/><Relationship Id="rId12" Type="http://schemas.openxmlformats.org/officeDocument/2006/relationships/ctrlProp" Target="../ctrlProps/ctrlProp226.xml"/><Relationship Id="rId17" Type="http://schemas.openxmlformats.org/officeDocument/2006/relationships/ctrlProp" Target="../ctrlProps/ctrlProp231.xml"/><Relationship Id="rId25" Type="http://schemas.openxmlformats.org/officeDocument/2006/relationships/ctrlProp" Target="../ctrlProps/ctrlProp239.xml"/><Relationship Id="rId33" Type="http://schemas.openxmlformats.org/officeDocument/2006/relationships/ctrlProp" Target="../ctrlProps/ctrlProp247.xml"/><Relationship Id="rId38" Type="http://schemas.openxmlformats.org/officeDocument/2006/relationships/ctrlProp" Target="../ctrlProps/ctrlProp252.xml"/><Relationship Id="rId2" Type="http://schemas.openxmlformats.org/officeDocument/2006/relationships/drawing" Target="../drawings/drawing4.xml"/><Relationship Id="rId16" Type="http://schemas.openxmlformats.org/officeDocument/2006/relationships/ctrlProp" Target="../ctrlProps/ctrlProp230.xml"/><Relationship Id="rId20" Type="http://schemas.openxmlformats.org/officeDocument/2006/relationships/ctrlProp" Target="../ctrlProps/ctrlProp234.xml"/><Relationship Id="rId29" Type="http://schemas.openxmlformats.org/officeDocument/2006/relationships/ctrlProp" Target="../ctrlProps/ctrlProp243.xml"/><Relationship Id="rId1" Type="http://schemas.openxmlformats.org/officeDocument/2006/relationships/printerSettings" Target="../printerSettings/printerSettings5.bin"/><Relationship Id="rId6" Type="http://schemas.openxmlformats.org/officeDocument/2006/relationships/ctrlProp" Target="../ctrlProps/ctrlProp220.xml"/><Relationship Id="rId11" Type="http://schemas.openxmlformats.org/officeDocument/2006/relationships/ctrlProp" Target="../ctrlProps/ctrlProp225.xml"/><Relationship Id="rId24" Type="http://schemas.openxmlformats.org/officeDocument/2006/relationships/ctrlProp" Target="../ctrlProps/ctrlProp238.xml"/><Relationship Id="rId32" Type="http://schemas.openxmlformats.org/officeDocument/2006/relationships/ctrlProp" Target="../ctrlProps/ctrlProp246.xml"/><Relationship Id="rId37" Type="http://schemas.openxmlformats.org/officeDocument/2006/relationships/ctrlProp" Target="../ctrlProps/ctrlProp251.xml"/><Relationship Id="rId5" Type="http://schemas.openxmlformats.org/officeDocument/2006/relationships/ctrlProp" Target="../ctrlProps/ctrlProp219.xml"/><Relationship Id="rId15" Type="http://schemas.openxmlformats.org/officeDocument/2006/relationships/ctrlProp" Target="../ctrlProps/ctrlProp229.xml"/><Relationship Id="rId23" Type="http://schemas.openxmlformats.org/officeDocument/2006/relationships/ctrlProp" Target="../ctrlProps/ctrlProp237.xml"/><Relationship Id="rId28" Type="http://schemas.openxmlformats.org/officeDocument/2006/relationships/ctrlProp" Target="../ctrlProps/ctrlProp242.xml"/><Relationship Id="rId36" Type="http://schemas.openxmlformats.org/officeDocument/2006/relationships/ctrlProp" Target="../ctrlProps/ctrlProp250.xml"/><Relationship Id="rId10" Type="http://schemas.openxmlformats.org/officeDocument/2006/relationships/ctrlProp" Target="../ctrlProps/ctrlProp224.xml"/><Relationship Id="rId19" Type="http://schemas.openxmlformats.org/officeDocument/2006/relationships/ctrlProp" Target="../ctrlProps/ctrlProp233.xml"/><Relationship Id="rId31" Type="http://schemas.openxmlformats.org/officeDocument/2006/relationships/ctrlProp" Target="../ctrlProps/ctrlProp245.xml"/><Relationship Id="rId4" Type="http://schemas.openxmlformats.org/officeDocument/2006/relationships/ctrlProp" Target="../ctrlProps/ctrlProp218.xml"/><Relationship Id="rId9" Type="http://schemas.openxmlformats.org/officeDocument/2006/relationships/ctrlProp" Target="../ctrlProps/ctrlProp223.xml"/><Relationship Id="rId14" Type="http://schemas.openxmlformats.org/officeDocument/2006/relationships/ctrlProp" Target="../ctrlProps/ctrlProp228.xml"/><Relationship Id="rId22" Type="http://schemas.openxmlformats.org/officeDocument/2006/relationships/ctrlProp" Target="../ctrlProps/ctrlProp236.xml"/><Relationship Id="rId27" Type="http://schemas.openxmlformats.org/officeDocument/2006/relationships/ctrlProp" Target="../ctrlProps/ctrlProp241.xml"/><Relationship Id="rId30" Type="http://schemas.openxmlformats.org/officeDocument/2006/relationships/ctrlProp" Target="../ctrlProps/ctrlProp244.xml"/><Relationship Id="rId35" Type="http://schemas.openxmlformats.org/officeDocument/2006/relationships/ctrlProp" Target="../ctrlProps/ctrlProp249.xml"/><Relationship Id="rId8" Type="http://schemas.openxmlformats.org/officeDocument/2006/relationships/ctrlProp" Target="../ctrlProps/ctrlProp222.xml"/><Relationship Id="rId3"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56.xml"/><Relationship Id="rId5" Type="http://schemas.openxmlformats.org/officeDocument/2006/relationships/ctrlProp" Target="../ctrlProps/ctrlProp255.xml"/><Relationship Id="rId4" Type="http://schemas.openxmlformats.org/officeDocument/2006/relationships/ctrlProp" Target="../ctrlProps/ctrlProp25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X44"/>
  <sheetViews>
    <sheetView tabSelected="1" zoomScaleNormal="100" zoomScaleSheetLayoutView="100" workbookViewId="0">
      <selection activeCell="P2" sqref="P2"/>
    </sheetView>
  </sheetViews>
  <sheetFormatPr defaultRowHeight="13.5" x14ac:dyDescent="0.15"/>
  <cols>
    <col min="1" max="1" width="23" customWidth="1"/>
    <col min="2" max="2" width="3.125" customWidth="1"/>
    <col min="3" max="3" width="5.125" customWidth="1"/>
    <col min="4" max="4" width="3.25" customWidth="1"/>
    <col min="5" max="5" width="4.625" customWidth="1"/>
    <col min="6" max="6" width="3.25" customWidth="1"/>
    <col min="7" max="7" width="4.625" customWidth="1"/>
    <col min="8" max="8" width="3.25" customWidth="1"/>
    <col min="9" max="9" width="12.375" customWidth="1"/>
    <col min="10" max="10" width="7.625" customWidth="1"/>
    <col min="11" max="11" width="3.5" customWidth="1"/>
    <col min="12" max="12" width="4.625" customWidth="1"/>
    <col min="13" max="13" width="3.5" customWidth="1"/>
    <col min="14" max="14" width="4.625" customWidth="1"/>
    <col min="15" max="15" width="3.5" customWidth="1"/>
    <col min="16" max="16" width="9.25" customWidth="1"/>
    <col min="17" max="17" width="25.75" customWidth="1"/>
    <col min="18" max="18" width="3.625" customWidth="1"/>
  </cols>
  <sheetData>
    <row r="1" spans="1:24" x14ac:dyDescent="0.15">
      <c r="J1" s="118" t="s">
        <v>92</v>
      </c>
      <c r="K1" s="141">
        <v>23</v>
      </c>
      <c r="L1" s="118"/>
      <c r="M1" s="41" t="s">
        <v>133</v>
      </c>
      <c r="N1" s="41" t="s">
        <v>135</v>
      </c>
      <c r="O1" s="41" t="s">
        <v>92</v>
      </c>
      <c r="P1" s="79" t="s">
        <v>136</v>
      </c>
      <c r="X1" s="141">
        <f>ROW()</f>
        <v>1</v>
      </c>
    </row>
    <row r="2" spans="1:24" ht="18" customHeight="1" x14ac:dyDescent="0.15">
      <c r="A2" s="42"/>
      <c r="B2" s="42"/>
      <c r="C2" s="144" t="str">
        <f>"福祉サービス第三者評価結果報告書【" &amp; I44 &amp; "】"</f>
        <v>福祉サービス第三者評価結果報告書【令和4年度】</v>
      </c>
      <c r="D2" s="42"/>
      <c r="E2" s="42"/>
      <c r="F2" s="42"/>
      <c r="G2" s="42"/>
      <c r="H2" s="42"/>
      <c r="I2" s="42"/>
      <c r="J2" s="42"/>
      <c r="K2" s="42"/>
      <c r="L2" s="42"/>
      <c r="M2" s="42"/>
      <c r="N2" s="42"/>
      <c r="O2" s="42"/>
      <c r="P2" s="42"/>
      <c r="Q2" s="42"/>
      <c r="R2" s="42"/>
      <c r="X2" s="141">
        <f>ROW()</f>
        <v>2</v>
      </c>
    </row>
    <row r="3" spans="1:24" ht="14.25" x14ac:dyDescent="0.15">
      <c r="J3" s="43"/>
      <c r="K3" s="44" t="s">
        <v>18</v>
      </c>
      <c r="L3" s="43"/>
      <c r="M3" s="44" t="s">
        <v>19</v>
      </c>
      <c r="N3" s="43"/>
      <c r="O3" s="44" t="s">
        <v>20</v>
      </c>
      <c r="Q3" s="42"/>
      <c r="R3" s="42"/>
      <c r="X3" s="141">
        <f>ROW()</f>
        <v>3</v>
      </c>
    </row>
    <row r="4" spans="1:24" ht="8.25" customHeight="1" x14ac:dyDescent="0.15">
      <c r="X4" s="141">
        <f>ROW()</f>
        <v>4</v>
      </c>
    </row>
    <row r="5" spans="1:24" x14ac:dyDescent="0.15">
      <c r="A5" t="s">
        <v>21</v>
      </c>
      <c r="X5" s="141">
        <f>ROW()</f>
        <v>5</v>
      </c>
    </row>
    <row r="6" spans="1:24" x14ac:dyDescent="0.15">
      <c r="A6" t="s">
        <v>125</v>
      </c>
      <c r="X6" s="141">
        <f>ROW()</f>
        <v>6</v>
      </c>
    </row>
    <row r="7" spans="1:24" ht="10.5" customHeight="1" x14ac:dyDescent="0.15">
      <c r="X7" s="141">
        <f>ROW()</f>
        <v>7</v>
      </c>
    </row>
    <row r="8" spans="1:24" ht="12" customHeight="1" x14ac:dyDescent="0.15">
      <c r="D8" s="206" t="s">
        <v>113</v>
      </c>
      <c r="E8" s="207"/>
      <c r="F8" s="205"/>
      <c r="G8" s="205"/>
      <c r="H8" s="205"/>
      <c r="I8" s="45"/>
      <c r="J8" s="45"/>
      <c r="K8" s="45"/>
      <c r="L8" s="45"/>
      <c r="M8" s="45"/>
      <c r="N8" s="45"/>
      <c r="O8" s="46"/>
      <c r="X8" s="141">
        <f>ROW()</f>
        <v>8</v>
      </c>
    </row>
    <row r="9" spans="1:24" ht="33" customHeight="1" x14ac:dyDescent="0.15">
      <c r="B9" s="47"/>
      <c r="C9" s="47"/>
      <c r="D9" s="206" t="s">
        <v>114</v>
      </c>
      <c r="E9" s="207"/>
      <c r="F9" s="212"/>
      <c r="G9" s="213"/>
      <c r="H9" s="213"/>
      <c r="I9" s="213"/>
      <c r="J9" s="213"/>
      <c r="K9" s="213"/>
      <c r="L9" s="213"/>
      <c r="M9" s="213"/>
      <c r="N9" s="213"/>
      <c r="O9" s="213"/>
      <c r="X9" s="141">
        <f>ROW()</f>
        <v>9</v>
      </c>
    </row>
    <row r="10" spans="1:24" ht="52.5" customHeight="1" x14ac:dyDescent="0.15">
      <c r="B10" s="47"/>
      <c r="C10" s="47"/>
      <c r="D10" s="47"/>
      <c r="E10" s="47" t="s">
        <v>115</v>
      </c>
      <c r="F10" s="210"/>
      <c r="G10" s="210"/>
      <c r="H10" s="210"/>
      <c r="I10" s="210"/>
      <c r="J10" s="210"/>
      <c r="K10" s="210"/>
      <c r="L10" s="210"/>
      <c r="M10" s="210"/>
      <c r="N10" s="210"/>
      <c r="O10" s="210"/>
      <c r="X10" s="141">
        <f>ROW()</f>
        <v>10</v>
      </c>
    </row>
    <row r="11" spans="1:24" ht="18" customHeight="1" x14ac:dyDescent="0.15">
      <c r="A11" s="47"/>
      <c r="E11" s="47" t="s">
        <v>116</v>
      </c>
      <c r="G11" s="48"/>
      <c r="H11" s="49"/>
      <c r="I11" s="50"/>
      <c r="J11" s="51" t="s">
        <v>23</v>
      </c>
      <c r="K11" s="52"/>
      <c r="L11" s="53" t="s">
        <v>52</v>
      </c>
      <c r="M11" s="211"/>
      <c r="N11" s="212"/>
      <c r="O11" s="54"/>
    </row>
    <row r="12" spans="1:24" ht="16.5" customHeight="1" x14ac:dyDescent="0.15">
      <c r="B12" s="47"/>
      <c r="C12" s="47"/>
      <c r="D12" s="47"/>
      <c r="E12" s="47" t="s">
        <v>117</v>
      </c>
      <c r="F12" s="208"/>
      <c r="G12" s="208"/>
      <c r="H12" s="208"/>
      <c r="I12" s="208"/>
      <c r="J12" s="208"/>
      <c r="K12" s="208"/>
      <c r="L12" s="208"/>
      <c r="M12" s="208"/>
      <c r="N12" s="208"/>
      <c r="O12" s="209"/>
    </row>
    <row r="13" spans="1:24" ht="13.5" customHeight="1" x14ac:dyDescent="0.15">
      <c r="E13" s="47" t="s">
        <v>118</v>
      </c>
      <c r="F13" s="169"/>
      <c r="G13" s="169"/>
      <c r="H13" s="169"/>
      <c r="I13" s="169"/>
      <c r="J13" s="169"/>
      <c r="K13" s="169"/>
      <c r="L13" s="169"/>
      <c r="M13" s="169"/>
      <c r="N13" s="169"/>
      <c r="O13" s="55" t="s">
        <v>24</v>
      </c>
    </row>
    <row r="14" spans="1:24" ht="18" customHeight="1" x14ac:dyDescent="0.15">
      <c r="A14" s="56" t="s">
        <v>53</v>
      </c>
    </row>
    <row r="15" spans="1:24" ht="13.5" customHeight="1" x14ac:dyDescent="0.15"/>
    <row r="16" spans="1:24" ht="13.5" customHeight="1" x14ac:dyDescent="0.15">
      <c r="A16" s="174" t="s">
        <v>25</v>
      </c>
      <c r="B16" s="195" t="s">
        <v>26</v>
      </c>
      <c r="C16" s="196"/>
      <c r="D16" s="196"/>
      <c r="E16" s="196"/>
      <c r="F16" s="196"/>
      <c r="G16" s="196"/>
      <c r="H16" s="196"/>
      <c r="I16" s="197"/>
      <c r="J16" s="195" t="s">
        <v>27</v>
      </c>
      <c r="K16" s="196"/>
      <c r="L16" s="196"/>
      <c r="M16" s="196"/>
      <c r="N16" s="196"/>
      <c r="O16" s="197"/>
      <c r="P16" s="2"/>
      <c r="Q16" s="2"/>
      <c r="R16" s="2"/>
      <c r="S16" s="2"/>
      <c r="T16" s="2"/>
      <c r="U16" s="2"/>
      <c r="V16" s="2"/>
    </row>
    <row r="17" spans="1:24" ht="18" customHeight="1" x14ac:dyDescent="0.15">
      <c r="A17" s="175"/>
      <c r="B17" s="57" t="s">
        <v>28</v>
      </c>
      <c r="C17" s="177"/>
      <c r="D17" s="178"/>
      <c r="E17" s="178"/>
      <c r="F17" s="178"/>
      <c r="G17" s="178"/>
      <c r="H17" s="178"/>
      <c r="I17" s="179"/>
      <c r="J17" s="182"/>
      <c r="K17" s="183"/>
      <c r="L17" s="184"/>
      <c r="M17" s="184"/>
      <c r="N17" s="184"/>
      <c r="O17" s="185"/>
      <c r="P17" s="2"/>
      <c r="Q17" s="2"/>
      <c r="R17" s="2"/>
      <c r="S17" s="58" t="b">
        <v>0</v>
      </c>
      <c r="T17" s="58" t="b">
        <v>0</v>
      </c>
      <c r="U17" s="2"/>
      <c r="V17" s="2"/>
    </row>
    <row r="18" spans="1:24" ht="18" customHeight="1" x14ac:dyDescent="0.15">
      <c r="A18" s="175"/>
      <c r="B18" s="57" t="s">
        <v>29</v>
      </c>
      <c r="C18" s="177"/>
      <c r="D18" s="178"/>
      <c r="E18" s="178"/>
      <c r="F18" s="178"/>
      <c r="G18" s="178"/>
      <c r="H18" s="178"/>
      <c r="I18" s="179"/>
      <c r="J18" s="182"/>
      <c r="K18" s="183"/>
      <c r="L18" s="184"/>
      <c r="M18" s="184"/>
      <c r="N18" s="184"/>
      <c r="O18" s="185"/>
      <c r="P18" s="2"/>
      <c r="Q18" s="2"/>
      <c r="R18" s="2"/>
      <c r="S18" s="58" t="b">
        <v>0</v>
      </c>
      <c r="T18" s="58" t="b">
        <v>0</v>
      </c>
      <c r="U18" s="2"/>
      <c r="V18" s="2"/>
    </row>
    <row r="19" spans="1:24" ht="18" customHeight="1" x14ac:dyDescent="0.15">
      <c r="A19" s="175"/>
      <c r="B19" s="57" t="s">
        <v>30</v>
      </c>
      <c r="C19" s="177"/>
      <c r="D19" s="178"/>
      <c r="E19" s="178"/>
      <c r="F19" s="178"/>
      <c r="G19" s="178"/>
      <c r="H19" s="178"/>
      <c r="I19" s="179"/>
      <c r="J19" s="182"/>
      <c r="K19" s="183"/>
      <c r="L19" s="184"/>
      <c r="M19" s="184"/>
      <c r="N19" s="184"/>
      <c r="O19" s="185"/>
      <c r="P19" s="2"/>
      <c r="Q19" s="2"/>
      <c r="R19" s="2"/>
      <c r="S19" s="58" t="b">
        <v>0</v>
      </c>
      <c r="T19" s="58" t="b">
        <v>0</v>
      </c>
      <c r="U19" s="2"/>
      <c r="V19" s="2"/>
    </row>
    <row r="20" spans="1:24" ht="18" customHeight="1" x14ac:dyDescent="0.15">
      <c r="A20" s="175"/>
      <c r="B20" s="57" t="s">
        <v>54</v>
      </c>
      <c r="C20" s="177"/>
      <c r="D20" s="178"/>
      <c r="E20" s="178"/>
      <c r="F20" s="178"/>
      <c r="G20" s="178"/>
      <c r="H20" s="178"/>
      <c r="I20" s="179"/>
      <c r="J20" s="182"/>
      <c r="K20" s="183"/>
      <c r="L20" s="184"/>
      <c r="M20" s="184"/>
      <c r="N20" s="184"/>
      <c r="O20" s="185"/>
      <c r="P20" s="2"/>
      <c r="Q20" s="2"/>
      <c r="R20" s="2"/>
      <c r="S20" s="58" t="b">
        <v>0</v>
      </c>
      <c r="T20" s="58" t="b">
        <v>0</v>
      </c>
      <c r="U20" s="2"/>
      <c r="V20" s="2"/>
    </row>
    <row r="21" spans="1:24" ht="18" customHeight="1" x14ac:dyDescent="0.15">
      <c r="A21" s="175"/>
      <c r="B21" s="57" t="s">
        <v>55</v>
      </c>
      <c r="C21" s="177"/>
      <c r="D21" s="178"/>
      <c r="E21" s="178"/>
      <c r="F21" s="178"/>
      <c r="G21" s="178"/>
      <c r="H21" s="178"/>
      <c r="I21" s="179"/>
      <c r="J21" s="182"/>
      <c r="K21" s="183"/>
      <c r="L21" s="184"/>
      <c r="M21" s="184"/>
      <c r="N21" s="184"/>
      <c r="O21" s="185"/>
      <c r="P21" s="2"/>
      <c r="Q21" s="2"/>
      <c r="R21" s="2"/>
      <c r="S21" s="58" t="b">
        <v>0</v>
      </c>
      <c r="T21" s="58" t="b">
        <v>0</v>
      </c>
      <c r="U21" s="2"/>
      <c r="V21" s="2"/>
    </row>
    <row r="22" spans="1:24" ht="18" customHeight="1" x14ac:dyDescent="0.15">
      <c r="A22" s="176"/>
      <c r="B22" s="57" t="s">
        <v>56</v>
      </c>
      <c r="C22" s="177"/>
      <c r="D22" s="178"/>
      <c r="E22" s="178"/>
      <c r="F22" s="178"/>
      <c r="G22" s="178"/>
      <c r="H22" s="178"/>
      <c r="I22" s="179"/>
      <c r="J22" s="182"/>
      <c r="K22" s="183"/>
      <c r="L22" s="184"/>
      <c r="M22" s="184"/>
      <c r="N22" s="184"/>
      <c r="O22" s="185"/>
      <c r="P22" s="2"/>
      <c r="Q22" s="2"/>
      <c r="R22" s="2"/>
      <c r="S22" s="58" t="b">
        <v>0</v>
      </c>
      <c r="T22" s="58" t="b">
        <v>0</v>
      </c>
      <c r="U22" s="2"/>
      <c r="V22" s="2"/>
    </row>
    <row r="23" spans="1:24" ht="42" customHeight="1" x14ac:dyDescent="0.15">
      <c r="A23" s="133" t="s">
        <v>112</v>
      </c>
      <c r="B23" s="201" t="s">
        <v>134</v>
      </c>
      <c r="C23" s="202"/>
      <c r="D23" s="202"/>
      <c r="E23" s="202"/>
      <c r="F23" s="202"/>
      <c r="G23" s="202"/>
      <c r="H23" s="202"/>
      <c r="I23" s="202"/>
      <c r="J23" s="203" t="str">
        <f>IF(M24="","指定番号を入力してください","")</f>
        <v>指定番号を入力してください</v>
      </c>
      <c r="K23" s="202"/>
      <c r="L23" s="202"/>
      <c r="M23" s="202"/>
      <c r="N23" s="202"/>
      <c r="O23" s="204"/>
      <c r="P23" s="2"/>
      <c r="Q23" s="2"/>
      <c r="R23" s="2"/>
      <c r="S23" s="135"/>
      <c r="T23" s="134"/>
      <c r="U23" s="2"/>
      <c r="V23" s="2"/>
    </row>
    <row r="24" spans="1:24" ht="45" customHeight="1" x14ac:dyDescent="0.15">
      <c r="A24" s="59" t="s">
        <v>31</v>
      </c>
      <c r="B24" s="186"/>
      <c r="C24" s="187"/>
      <c r="D24" s="187"/>
      <c r="E24" s="187"/>
      <c r="F24" s="187"/>
      <c r="G24" s="187"/>
      <c r="H24" s="187"/>
      <c r="I24" s="187"/>
      <c r="J24" s="188"/>
      <c r="K24" s="222" t="s">
        <v>126</v>
      </c>
      <c r="L24" s="194"/>
      <c r="M24" s="219"/>
      <c r="N24" s="220"/>
      <c r="O24" s="221"/>
      <c r="P24" s="2"/>
      <c r="Q24" s="2"/>
      <c r="R24" s="2"/>
      <c r="S24" s="135"/>
      <c r="T24" s="2"/>
      <c r="U24" s="2"/>
      <c r="V24" s="2"/>
    </row>
    <row r="25" spans="1:24" ht="18" customHeight="1" x14ac:dyDescent="0.15">
      <c r="A25" s="189" t="s">
        <v>32</v>
      </c>
      <c r="B25" s="180" t="s">
        <v>33</v>
      </c>
      <c r="C25" s="214"/>
      <c r="D25" s="192"/>
      <c r="E25" s="217"/>
      <c r="F25" s="218"/>
      <c r="G25" s="60"/>
      <c r="H25" s="60"/>
      <c r="I25" s="60"/>
      <c r="J25" s="60"/>
      <c r="K25" s="60"/>
      <c r="L25" s="60"/>
      <c r="M25" s="60"/>
      <c r="N25" s="60"/>
      <c r="O25" s="61"/>
      <c r="P25" s="2"/>
      <c r="Q25" s="2"/>
      <c r="R25" s="2"/>
      <c r="S25" s="2"/>
      <c r="T25" s="2"/>
      <c r="U25" s="2"/>
      <c r="V25" s="2"/>
    </row>
    <row r="26" spans="1:24" s="64" customFormat="1" ht="18" customHeight="1" x14ac:dyDescent="0.15">
      <c r="A26" s="190"/>
      <c r="B26" s="180" t="s">
        <v>22</v>
      </c>
      <c r="C26" s="181"/>
      <c r="D26" s="192"/>
      <c r="E26" s="193"/>
      <c r="F26" s="193"/>
      <c r="G26" s="193"/>
      <c r="H26" s="193"/>
      <c r="I26" s="193"/>
      <c r="J26" s="193"/>
      <c r="K26" s="193"/>
      <c r="L26" s="193"/>
      <c r="M26" s="193"/>
      <c r="N26" s="193"/>
      <c r="O26" s="194"/>
      <c r="P26" s="62"/>
      <c r="Q26" s="2"/>
      <c r="R26" s="63"/>
      <c r="S26" s="63"/>
      <c r="T26" s="63"/>
      <c r="U26" s="63"/>
      <c r="V26" s="63"/>
      <c r="W26" s="63"/>
      <c r="X26" s="63"/>
    </row>
    <row r="27" spans="1:24" ht="18" customHeight="1" x14ac:dyDescent="0.15">
      <c r="A27" s="191"/>
      <c r="B27" s="180" t="s">
        <v>34</v>
      </c>
      <c r="C27" s="181"/>
      <c r="D27" s="198"/>
      <c r="E27" s="199"/>
      <c r="F27" s="199"/>
      <c r="G27" s="200"/>
      <c r="H27" s="65"/>
      <c r="I27" s="65"/>
      <c r="J27" s="65"/>
      <c r="K27" s="65"/>
      <c r="L27" s="65"/>
      <c r="M27" s="65"/>
      <c r="N27" s="65"/>
      <c r="O27" s="66"/>
      <c r="P27" s="2"/>
      <c r="Q27" s="2"/>
      <c r="R27" s="2"/>
      <c r="S27" s="2"/>
      <c r="T27" s="2"/>
      <c r="U27" s="2"/>
      <c r="V27" s="2"/>
    </row>
    <row r="28" spans="1:24" ht="18" customHeight="1" x14ac:dyDescent="0.15">
      <c r="A28" s="67" t="s">
        <v>35</v>
      </c>
      <c r="B28" s="177"/>
      <c r="C28" s="215"/>
      <c r="D28" s="215"/>
      <c r="E28" s="215"/>
      <c r="F28" s="215"/>
      <c r="G28" s="215"/>
      <c r="H28" s="215"/>
      <c r="I28" s="215"/>
      <c r="J28" s="215"/>
      <c r="K28" s="215"/>
      <c r="L28" s="215"/>
      <c r="M28" s="215"/>
      <c r="N28" s="215"/>
      <c r="O28" s="216"/>
      <c r="P28" s="2"/>
      <c r="Q28" s="2"/>
      <c r="R28" s="2"/>
      <c r="S28" s="2"/>
      <c r="T28" s="2"/>
      <c r="U28" s="2"/>
      <c r="V28" s="2"/>
    </row>
    <row r="29" spans="1:24" ht="18" customHeight="1" x14ac:dyDescent="0.15">
      <c r="A29" s="68" t="s">
        <v>57</v>
      </c>
      <c r="B29" s="161"/>
      <c r="C29" s="162"/>
      <c r="D29" s="57" t="s">
        <v>18</v>
      </c>
      <c r="E29" s="69"/>
      <c r="F29" s="57" t="s">
        <v>19</v>
      </c>
      <c r="G29" s="69"/>
      <c r="H29" s="70" t="s">
        <v>36</v>
      </c>
      <c r="I29" s="163" t="str">
        <f>IF(B29="","契約日を入力してください。",IF(E29="","契約日を入力してください。",IF(G29="","契約日を入力してください。","")))</f>
        <v>契約日を入力してください。</v>
      </c>
      <c r="J29" s="164"/>
      <c r="K29" s="164"/>
      <c r="L29" s="164"/>
      <c r="M29" s="164"/>
      <c r="N29" s="164"/>
      <c r="O29" s="165"/>
      <c r="P29" s="71"/>
      <c r="Q29" s="2"/>
      <c r="R29" s="2"/>
      <c r="S29" s="2"/>
      <c r="T29" s="2"/>
      <c r="U29" s="2"/>
      <c r="V29" s="2"/>
    </row>
    <row r="30" spans="1:24" ht="18" customHeight="1" x14ac:dyDescent="0.15">
      <c r="A30" s="68" t="s">
        <v>37</v>
      </c>
      <c r="B30" s="161"/>
      <c r="C30" s="162"/>
      <c r="D30" s="57" t="s">
        <v>18</v>
      </c>
      <c r="E30" s="69"/>
      <c r="F30" s="57" t="s">
        <v>19</v>
      </c>
      <c r="G30" s="69"/>
      <c r="H30" s="70" t="s">
        <v>36</v>
      </c>
      <c r="I30" s="163" t="str">
        <f>IF(B30="","利用者調査票配付日（実施日）を入力してください。",IF(E30="","利用者調査票配付日（実施日）を入力してください。",IF(G30="","利用者調査票配付日（実施日）を入力してください。",IF(DATE(B29,E29,G29)&gt;DATE(B30,E30,G30),"契約日より前になっています。",""))))</f>
        <v>利用者調査票配付日（実施日）を入力してください。</v>
      </c>
      <c r="J30" s="164"/>
      <c r="K30" s="164"/>
      <c r="L30" s="164"/>
      <c r="M30" s="164"/>
      <c r="N30" s="164"/>
      <c r="O30" s="165"/>
      <c r="P30" s="71"/>
      <c r="Q30" s="2"/>
      <c r="R30" s="2"/>
      <c r="S30" s="2"/>
      <c r="T30" s="2"/>
      <c r="U30" s="2"/>
      <c r="V30" s="2"/>
    </row>
    <row r="31" spans="1:24" ht="18" customHeight="1" x14ac:dyDescent="0.15">
      <c r="A31" s="68" t="s">
        <v>38</v>
      </c>
      <c r="B31" s="161"/>
      <c r="C31" s="162"/>
      <c r="D31" s="57" t="s">
        <v>18</v>
      </c>
      <c r="E31" s="69"/>
      <c r="F31" s="57" t="s">
        <v>19</v>
      </c>
      <c r="G31" s="69"/>
      <c r="H31" s="70" t="s">
        <v>36</v>
      </c>
      <c r="I31" s="163" t="str">
        <f>IF(B31="","利用者調査結果報告日を入力してください。",IF(E31="","利用者調査結果報告日を入力してください。",IF(G31="","利用者調査結果報告日を入力してください。",IF(DATE(B30,E30,G30)&gt;DATE(B31,E31,G31),"利用者調査票配付日より前になっています。",IF(G34&lt;&gt;"",IF(DATE(B31,E31,G31)&gt;=DATE(B34,E34,G34),"訪問調査日より前になっていません。",""),"")))))</f>
        <v>利用者調査結果報告日を入力してください。</v>
      </c>
      <c r="J31" s="164"/>
      <c r="K31" s="164"/>
      <c r="L31" s="164"/>
      <c r="M31" s="164"/>
      <c r="N31" s="164"/>
      <c r="O31" s="165"/>
      <c r="P31" s="71"/>
      <c r="Q31" s="71"/>
      <c r="R31" s="2"/>
      <c r="S31" s="2"/>
      <c r="T31" s="2"/>
      <c r="U31" s="2"/>
      <c r="V31" s="2"/>
    </row>
    <row r="32" spans="1:24" ht="18" customHeight="1" x14ac:dyDescent="0.15">
      <c r="A32" s="68" t="s">
        <v>39</v>
      </c>
      <c r="B32" s="161"/>
      <c r="C32" s="162"/>
      <c r="D32" s="72" t="s">
        <v>40</v>
      </c>
      <c r="E32" s="69"/>
      <c r="F32" s="72" t="s">
        <v>41</v>
      </c>
      <c r="G32" s="69"/>
      <c r="H32" s="73" t="s">
        <v>42</v>
      </c>
      <c r="I32" s="163" t="str">
        <f>IF(B32="","自己評価の調査票配付日を入力してください。",IF(E32="","自己評価の調査票配付日を入力してください。",IF(G32="","自己評価の調査票配付日を入力してください。",IF(DATE(B29,E29,G29)&gt;DATE(B32,E32,G32),"契約日より前になっています。",""))))</f>
        <v>自己評価の調査票配付日を入力してください。</v>
      </c>
      <c r="J32" s="164"/>
      <c r="K32" s="164"/>
      <c r="L32" s="164"/>
      <c r="M32" s="164"/>
      <c r="N32" s="164"/>
      <c r="O32" s="165"/>
      <c r="P32" s="71"/>
      <c r="Q32" s="71"/>
      <c r="R32" s="2"/>
      <c r="S32" s="2"/>
      <c r="T32" s="2"/>
      <c r="U32" s="2"/>
      <c r="V32" s="2"/>
    </row>
    <row r="33" spans="1:24" ht="18" customHeight="1" x14ac:dyDescent="0.15">
      <c r="A33" s="68" t="s">
        <v>43</v>
      </c>
      <c r="B33" s="161"/>
      <c r="C33" s="162"/>
      <c r="D33" s="57" t="s">
        <v>18</v>
      </c>
      <c r="E33" s="69"/>
      <c r="F33" s="57" t="s">
        <v>19</v>
      </c>
      <c r="G33" s="69"/>
      <c r="H33" s="70" t="s">
        <v>36</v>
      </c>
      <c r="I33" s="163" t="str">
        <f>IF(B33="","自己評価結果報告日を入力してください。",IF(E33="","自己評価結果報告日を入力してください。",IF(G33="","自己評価結果報告日を入力してください。",IF(DATE(B32,E32,G32)&gt;=DATE(B33,E33,G33),"自己評価の調査票配付日より後になっていません。",IF(G34&lt;&gt;"",IF(DATE(B33,E33,G33)&gt;=DATE(B34,E34,G34),"訪問調査日より前になっていません。",""),"")))))</f>
        <v>自己評価結果報告日を入力してください。</v>
      </c>
      <c r="J33" s="164"/>
      <c r="K33" s="164"/>
      <c r="L33" s="164"/>
      <c r="M33" s="164"/>
      <c r="N33" s="164"/>
      <c r="O33" s="165"/>
      <c r="P33" s="71"/>
      <c r="Q33" s="2"/>
      <c r="R33" s="2"/>
      <c r="S33" s="2"/>
      <c r="T33" s="2"/>
      <c r="U33" s="2"/>
      <c r="V33" s="2"/>
    </row>
    <row r="34" spans="1:24" ht="18" customHeight="1" x14ac:dyDescent="0.15">
      <c r="A34" s="68" t="s">
        <v>58</v>
      </c>
      <c r="B34" s="161"/>
      <c r="C34" s="162"/>
      <c r="D34" s="57" t="s">
        <v>18</v>
      </c>
      <c r="E34" s="69"/>
      <c r="F34" s="57" t="s">
        <v>19</v>
      </c>
      <c r="G34" s="69"/>
      <c r="H34" s="70" t="s">
        <v>36</v>
      </c>
      <c r="I34" s="163" t="str">
        <f>IF(B34="","訪問調査日を入力してください。",IF(E34="","訪問調査日を入力してください。",IF(G34="","訪問調査日を入力してください。","")))</f>
        <v>訪問調査日を入力してください。</v>
      </c>
      <c r="J34" s="164"/>
      <c r="K34" s="164"/>
      <c r="L34" s="164"/>
      <c r="M34" s="164"/>
      <c r="N34" s="164"/>
      <c r="O34" s="165"/>
      <c r="P34" s="71"/>
      <c r="Q34" s="2"/>
      <c r="R34" s="2"/>
      <c r="S34" s="2"/>
      <c r="T34" s="2"/>
      <c r="U34" s="2"/>
      <c r="V34" s="2"/>
    </row>
    <row r="35" spans="1:24" ht="18" customHeight="1" x14ac:dyDescent="0.15">
      <c r="A35" s="68" t="s">
        <v>44</v>
      </c>
      <c r="B35" s="161"/>
      <c r="C35" s="162"/>
      <c r="D35" s="57" t="s">
        <v>18</v>
      </c>
      <c r="E35" s="69"/>
      <c r="F35" s="57" t="s">
        <v>19</v>
      </c>
      <c r="G35" s="69"/>
      <c r="H35" s="70" t="s">
        <v>36</v>
      </c>
      <c r="I35" s="163" t="str">
        <f>IF(B35="","評価合議日を入力してください。",IF(E35="","評価合議日を入力してください。",IF(G35="","評価合議日を入力してください。",IF(DATE(B34,E34,G34)&gt;DATE(B35,E35,G35),"訪問調査日より前になっています。",""))))</f>
        <v>評価合議日を入力してください。</v>
      </c>
      <c r="J35" s="164"/>
      <c r="K35" s="164"/>
      <c r="L35" s="164"/>
      <c r="M35" s="164"/>
      <c r="N35" s="164"/>
      <c r="O35" s="165"/>
      <c r="P35" s="71"/>
      <c r="Q35" s="2"/>
      <c r="R35" s="2"/>
      <c r="S35" s="2"/>
      <c r="T35" s="2"/>
      <c r="U35" s="2"/>
      <c r="V35" s="2"/>
    </row>
    <row r="36" spans="1:24" ht="111" customHeight="1" x14ac:dyDescent="0.15">
      <c r="A36" s="74" t="s">
        <v>45</v>
      </c>
      <c r="B36" s="171"/>
      <c r="C36" s="172"/>
      <c r="D36" s="172"/>
      <c r="E36" s="172"/>
      <c r="F36" s="172"/>
      <c r="G36" s="172"/>
      <c r="H36" s="172"/>
      <c r="I36" s="172"/>
      <c r="J36" s="172"/>
      <c r="K36" s="172"/>
      <c r="L36" s="172"/>
      <c r="M36" s="172"/>
      <c r="N36" s="172"/>
      <c r="O36" s="173"/>
      <c r="P36" s="2" t="str">
        <f>IF(LEN(B36)=0,"",IF(256-LEN(B36)&gt;0,"残り" &amp; 256-LEN(B36) &amp; "文字",IF(256-LEN(B36)=0,"","文字数がオーバーしています")))</f>
        <v/>
      </c>
      <c r="Q36" s="2"/>
      <c r="R36" s="2"/>
      <c r="S36" s="2"/>
      <c r="T36" s="2"/>
      <c r="U36" s="2"/>
      <c r="V36" s="2"/>
    </row>
    <row r="38" spans="1:24" ht="57" customHeight="1" x14ac:dyDescent="0.15">
      <c r="B38" s="170" t="s">
        <v>46</v>
      </c>
      <c r="C38" s="170"/>
      <c r="D38" s="170"/>
      <c r="E38" s="170"/>
      <c r="F38" s="170"/>
      <c r="G38" s="170"/>
      <c r="H38" s="170"/>
      <c r="I38" s="170"/>
      <c r="J38" s="170"/>
      <c r="K38" s="170"/>
      <c r="L38" s="170"/>
      <c r="M38" s="170"/>
      <c r="N38" s="170"/>
      <c r="O38" s="170"/>
      <c r="P38" s="75"/>
      <c r="Q38" s="75"/>
      <c r="R38" s="75"/>
    </row>
    <row r="40" spans="1:24" s="64" customFormat="1" x14ac:dyDescent="0.15">
      <c r="J40" s="43"/>
      <c r="K40" s="64" t="s">
        <v>40</v>
      </c>
      <c r="L40" s="43"/>
      <c r="M40" s="64" t="s">
        <v>47</v>
      </c>
      <c r="N40" s="43"/>
      <c r="O40" s="64" t="s">
        <v>48</v>
      </c>
      <c r="Q40"/>
      <c r="R40" s="63"/>
      <c r="S40" s="63"/>
      <c r="T40" s="63"/>
      <c r="U40" s="63"/>
      <c r="V40" s="63"/>
      <c r="W40" s="63"/>
      <c r="X40" s="63"/>
    </row>
    <row r="41" spans="1:24" s="64" customFormat="1" ht="13.5" customHeight="1" x14ac:dyDescent="0.15">
      <c r="Q41" s="147"/>
    </row>
    <row r="42" spans="1:24" ht="18" customHeight="1" x14ac:dyDescent="0.15">
      <c r="B42" s="47"/>
      <c r="C42" s="47"/>
      <c r="D42" s="47"/>
      <c r="E42" s="47"/>
      <c r="F42" s="47"/>
      <c r="G42" s="47"/>
      <c r="H42" s="47" t="s">
        <v>49</v>
      </c>
      <c r="I42" s="169"/>
      <c r="J42" s="169"/>
      <c r="K42" s="169"/>
      <c r="L42" s="169"/>
      <c r="M42" s="169"/>
      <c r="N42" s="169"/>
      <c r="O42" s="76" t="s">
        <v>50</v>
      </c>
    </row>
    <row r="44" spans="1:24" x14ac:dyDescent="0.15">
      <c r="H44" s="47" t="s">
        <v>51</v>
      </c>
      <c r="I44" s="166" t="s">
        <v>138</v>
      </c>
      <c r="J44" s="167"/>
      <c r="K44" s="167"/>
      <c r="L44" s="167"/>
      <c r="M44" s="167"/>
      <c r="N44" s="167"/>
      <c r="O44" s="168"/>
    </row>
  </sheetData>
  <sheetProtection algorithmName="SHA-512" hashValue="CWAwEizu74HDJM+7RDMAkOMH+T/CR6T3VZrIA3hybP5DXAhOZQln9qg669wFKd49GB2q9F8CYPncTzjIFGxAdg==" saltValue="8ng2JqMdR5SeuzB+OZJiNw==" spinCount="100000" sheet="1" objects="1" scenarios="1" formatCells="0"/>
  <mergeCells count="54">
    <mergeCell ref="K24:L24"/>
    <mergeCell ref="D9:E9"/>
    <mergeCell ref="F13:N13"/>
    <mergeCell ref="C18:I18"/>
    <mergeCell ref="C19:I19"/>
    <mergeCell ref="J16:O16"/>
    <mergeCell ref="F8:H8"/>
    <mergeCell ref="D8:E8"/>
    <mergeCell ref="B29:C29"/>
    <mergeCell ref="F12:O12"/>
    <mergeCell ref="F10:O10"/>
    <mergeCell ref="M11:N11"/>
    <mergeCell ref="F9:O9"/>
    <mergeCell ref="J20:O20"/>
    <mergeCell ref="J22:O22"/>
    <mergeCell ref="B25:C25"/>
    <mergeCell ref="I29:O29"/>
    <mergeCell ref="J21:O21"/>
    <mergeCell ref="B28:O28"/>
    <mergeCell ref="D25:F25"/>
    <mergeCell ref="M24:O24"/>
    <mergeCell ref="C22:I22"/>
    <mergeCell ref="A16:A22"/>
    <mergeCell ref="C21:I21"/>
    <mergeCell ref="B26:C26"/>
    <mergeCell ref="J19:O19"/>
    <mergeCell ref="J17:O17"/>
    <mergeCell ref="J18:O18"/>
    <mergeCell ref="B24:J24"/>
    <mergeCell ref="A25:A27"/>
    <mergeCell ref="B27:C27"/>
    <mergeCell ref="D26:O26"/>
    <mergeCell ref="B16:I16"/>
    <mergeCell ref="C17:I17"/>
    <mergeCell ref="C20:I20"/>
    <mergeCell ref="D27:G27"/>
    <mergeCell ref="B23:I23"/>
    <mergeCell ref="J23:O23"/>
    <mergeCell ref="B30:C30"/>
    <mergeCell ref="I30:O30"/>
    <mergeCell ref="I44:O44"/>
    <mergeCell ref="B32:C32"/>
    <mergeCell ref="I42:N42"/>
    <mergeCell ref="B38:O38"/>
    <mergeCell ref="B34:C34"/>
    <mergeCell ref="B35:C35"/>
    <mergeCell ref="I32:O32"/>
    <mergeCell ref="B36:O36"/>
    <mergeCell ref="I35:O35"/>
    <mergeCell ref="B31:C31"/>
    <mergeCell ref="B33:C33"/>
    <mergeCell ref="I33:O33"/>
    <mergeCell ref="I34:O34"/>
    <mergeCell ref="I31:O31"/>
  </mergeCells>
  <phoneticPr fontId="3"/>
  <dataValidations count="17">
    <dataValidation type="whole" imeMode="disabled" allowBlank="1" showErrorMessage="1" errorTitle="もう一度入力してください！" error="数値が正しくありません。_x000a_（月は１～１２を入力してください。）_x000a_" sqref="L40 E29:E35 L3" xr:uid="{00000000-0002-0000-0000-000000000000}">
      <formula1>1</formula1>
      <formula2>12</formula2>
    </dataValidation>
    <dataValidation type="whole" imeMode="disabled" allowBlank="1" showErrorMessage="1" errorTitle="もう一度入力してください！" error="数値が正しくありません。_x000a_（日は１～３１を入力してください。）_x000a_" sqref="N40 G29:G35 N3" xr:uid="{00000000-0002-0000-0000-000001000000}">
      <formula1>1</formula1>
      <formula2>31</formula2>
    </dataValidation>
    <dataValidation imeMode="on" allowBlank="1" showInputMessage="1" showErrorMessage="1" sqref="I42:N42" xr:uid="{00000000-0002-0000-0000-000002000000}"/>
    <dataValidation type="textLength" imeMode="hiragana" operator="lessThanOrEqual" allowBlank="1" showErrorMessage="1" errorTitle="もう一度入力してください！" error="文字数がオーバーしました。_x000a_（256文字までになるように短くしてください。）" sqref="B36:O36 F32 D32 H32" xr:uid="{00000000-0002-0000-0000-000003000000}">
      <formula1>256</formula1>
    </dataValidation>
    <dataValidation type="whole" imeMode="disabled" allowBlank="1" showErrorMessage="1" errorTitle="もう一度入力してください！" error="数値が正しくありません。_x000a_（年は４桁で入力してください。）" sqref="B35:C35 J40 B33:B34 B29:C32 J3" xr:uid="{00000000-0002-0000-0000-000004000000}">
      <formula1>1900</formula1>
      <formula2>2900</formula2>
    </dataValidation>
    <dataValidation imeMode="hiragana" allowBlank="1" showInputMessage="1" showErrorMessage="1" sqref="B28:O28 C18:C22 F9:O9 C17:H17" xr:uid="{00000000-0002-0000-0000-000005000000}"/>
    <dataValidation type="textLength" imeMode="hiragana" operator="lessThanOrEqual" allowBlank="1" showErrorMessage="1" errorTitle="もう一度入力してください！" error="文字数がオーバーしました。_x000a_（30文字までになるように短くしてください。）" sqref="I44:O44" xr:uid="{00000000-0002-0000-0000-000006000000}">
      <formula1>30</formula1>
    </dataValidation>
    <dataValidation type="textLength" imeMode="hiragana" operator="lessThanOrEqual" allowBlank="1" showInputMessage="1" showErrorMessage="1" errorTitle="もう一度入力してください！" error="文字数がオーバーしました。_x000a_（70文字までになるように短くしてください。）" sqref="K24 B24" xr:uid="{00000000-0002-0000-0000-000007000000}">
      <formula1>70</formula1>
    </dataValidation>
    <dataValidation type="textLength" operator="lessThanOrEqual" allowBlank="1" showInputMessage="1" showErrorMessage="1" errorTitle="もう一度入力してください！" error="文字数がオーバーしました。_x000a_（8文字までになるように短くしてください。）" sqref="D25 F8:N8" xr:uid="{00000000-0002-0000-0000-000008000000}">
      <formula1>8</formula1>
    </dataValidation>
    <dataValidation imeMode="disabled" operator="lessThanOrEqual" allowBlank="1" showInputMessage="1" showErrorMessage="1" sqref="D27:G27" xr:uid="{00000000-0002-0000-0000-000009000000}"/>
    <dataValidation type="textLength" imeMode="halfAlpha" allowBlank="1" showInputMessage="1" showErrorMessage="1" sqref="G11" xr:uid="{00000000-0002-0000-0000-00000A000000}">
      <formula1>0</formula1>
      <formula2>3</formula2>
    </dataValidation>
    <dataValidation imeMode="halfAlpha" allowBlank="1" showInputMessage="1" showErrorMessage="1" sqref="H11 F12:O12" xr:uid="{00000000-0002-0000-0000-00000B000000}"/>
    <dataValidation type="textLength" operator="lessThanOrEqual" allowBlank="1" showInputMessage="1" showErrorMessage="1" errorTitle="もう一度入力してください！" error="文字数がオーバーしました。_x000a_（128文字までになるように短くしてください。）" sqref="F10:O10" xr:uid="{00000000-0002-0000-0000-00000C000000}">
      <formula1>128</formula1>
    </dataValidation>
    <dataValidation type="textLength" imeMode="disabled" operator="lessThanOrEqual" allowBlank="1" showInputMessage="1" showErrorMessage="1" errorTitle="もう一度入力してください！" error="文字数がオーバーしました。_x000a_（2文字までになるように短くしてください。）" sqref="K11" xr:uid="{00000000-0002-0000-0000-00000D000000}">
      <formula1>2</formula1>
    </dataValidation>
    <dataValidation type="textLength" imeMode="disabled" operator="lessThanOrEqual" allowBlank="1" showInputMessage="1" showErrorMessage="1" errorTitle="もう一度入力してください！" error="文字数がオーバーしました。_x000a_（4文字までになるように短くしてください。）" sqref="M11:N11" xr:uid="{00000000-0002-0000-0000-00000E000000}">
      <formula1>4</formula1>
    </dataValidation>
    <dataValidation type="textLength" imeMode="disabled" operator="lessThanOrEqual" allowBlank="1" showInputMessage="1" showErrorMessage="1" errorTitle="もう一度入力してください！" error="文字数がオーバーしました。_x000a_（8文字までになるように短くしてください。）" sqref="J17:O22" xr:uid="{00000000-0002-0000-0000-00000F000000}">
      <formula1>8</formula1>
    </dataValidation>
    <dataValidation type="custom" imeMode="disabled" operator="lessThanOrEqual" allowBlank="1" showInputMessage="1" showErrorMessage="1" errorTitle="入力エラー" error="指定番号は半角数字10桁で入力して下さい。" sqref="M24:O24" xr:uid="{00000000-0002-0000-0000-000010000000}">
      <formula1>AND(LEN(M24)=10,LENB(M24)=10,1&lt;=MIN(FIND(MID(M24,X1:X10,1),"0123456789")))</formula1>
    </dataValidation>
  </dataValidations>
  <printOptions horizontalCentered="1"/>
  <pageMargins left="0.59055118110236227" right="0.59055118110236227" top="0.39370078740157483" bottom="0.39370078740157483" header="0.31496062992125984" footer="0.31496062992125984"/>
  <pageSetup paperSize="9" scale="94"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Option Button 27">
              <controlPr defaultSize="0" autoFill="0" autoLine="0" autoPict="0">
                <anchor moveWithCells="1" sizeWithCells="1">
                  <from>
                    <xdr:col>6</xdr:col>
                    <xdr:colOff>85725</xdr:colOff>
                    <xdr:row>37</xdr:row>
                    <xdr:rowOff>209550</xdr:rowOff>
                  </from>
                  <to>
                    <xdr:col>11</xdr:col>
                    <xdr:colOff>209550</xdr:colOff>
                    <xdr:row>37</xdr:row>
                    <xdr:rowOff>419100</xdr:rowOff>
                  </to>
                </anchor>
              </controlPr>
            </control>
          </mc:Choice>
        </mc:AlternateContent>
        <mc:AlternateContent xmlns:mc="http://schemas.openxmlformats.org/markup-compatibility/2006">
          <mc:Choice Requires="x14">
            <control shapeId="1052" r:id="rId5" name="Option Button 28">
              <controlPr defaultSize="0" autoFill="0" autoLine="0" autoPict="0">
                <anchor moveWithCells="1" sizeWithCells="1">
                  <from>
                    <xdr:col>6</xdr:col>
                    <xdr:colOff>85725</xdr:colOff>
                    <xdr:row>37</xdr:row>
                    <xdr:rowOff>409575</xdr:rowOff>
                  </from>
                  <to>
                    <xdr:col>13</xdr:col>
                    <xdr:colOff>171450</xdr:colOff>
                    <xdr:row>37</xdr:row>
                    <xdr:rowOff>619125</xdr:rowOff>
                  </to>
                </anchor>
              </controlPr>
            </control>
          </mc:Choice>
        </mc:AlternateContent>
        <mc:AlternateContent xmlns:mc="http://schemas.openxmlformats.org/markup-compatibility/2006">
          <mc:Choice Requires="x14">
            <control shapeId="1053" r:id="rId6" name="Option Button 29">
              <controlPr defaultSize="0" autoFill="0" autoLine="0" autoPict="0">
                <anchor moveWithCells="1" sizeWithCells="1">
                  <from>
                    <xdr:col>6</xdr:col>
                    <xdr:colOff>85725</xdr:colOff>
                    <xdr:row>37</xdr:row>
                    <xdr:rowOff>619125</xdr:rowOff>
                  </from>
                  <to>
                    <xdr:col>12</xdr:col>
                    <xdr:colOff>76200</xdr:colOff>
                    <xdr:row>38</xdr:row>
                    <xdr:rowOff>95250</xdr:rowOff>
                  </to>
                </anchor>
              </controlPr>
            </control>
          </mc:Choice>
        </mc:AlternateContent>
        <mc:AlternateContent xmlns:mc="http://schemas.openxmlformats.org/markup-compatibility/2006">
          <mc:Choice Requires="x14">
            <control shapeId="1055" r:id="rId7" name="Option Button 31">
              <controlPr defaultSize="0" print="0" autoFill="0" autoLine="0" autoPict="0">
                <anchor moveWithCells="1" sizeWithCells="1">
                  <from>
                    <xdr:col>12</xdr:col>
                    <xdr:colOff>171450</xdr:colOff>
                    <xdr:row>37</xdr:row>
                    <xdr:rowOff>609600</xdr:rowOff>
                  </from>
                  <to>
                    <xdr:col>14</xdr:col>
                    <xdr:colOff>142875</xdr:colOff>
                    <xdr:row>38</xdr:row>
                    <xdr:rowOff>95250</xdr:rowOff>
                  </to>
                </anchor>
              </controlPr>
            </control>
          </mc:Choice>
        </mc:AlternateContent>
        <mc:AlternateContent xmlns:mc="http://schemas.openxmlformats.org/markup-compatibility/2006">
          <mc:Choice Requires="x14">
            <control shapeId="1290" r:id="rId8" name="Label 266">
              <controlPr defaultSize="0" print="0" autoFill="0" autoLine="0" autoPict="0">
                <anchor moveWithCells="1" sizeWithCells="1">
                  <from>
                    <xdr:col>13</xdr:col>
                    <xdr:colOff>9525</xdr:colOff>
                    <xdr:row>37</xdr:row>
                    <xdr:rowOff>428625</xdr:rowOff>
                  </from>
                  <to>
                    <xdr:col>14</xdr:col>
                    <xdr:colOff>114300</xdr:colOff>
                    <xdr:row>37</xdr:row>
                    <xdr:rowOff>590550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zoomScaleNormal="100" zoomScaleSheetLayoutView="100" workbookViewId="0">
      <selection activeCell="B8" sqref="B8:D8"/>
    </sheetView>
  </sheetViews>
  <sheetFormatPr defaultRowHeight="13.5" x14ac:dyDescent="0.15"/>
  <cols>
    <col min="1" max="1" width="3.625" customWidth="1"/>
    <col min="2" max="2" width="61.25" customWidth="1"/>
    <col min="3" max="3" width="10.625" customWidth="1"/>
    <col min="4" max="4" width="11.75" customWidth="1"/>
    <col min="5" max="5" width="11.625" customWidth="1"/>
  </cols>
  <sheetData>
    <row r="1" spans="1:6" x14ac:dyDescent="0.15">
      <c r="A1" s="5" t="str">
        <f>"〔事業者の理念・方針、期待する職員像：" &amp;  評価結果報告書!B23 &amp; "〕"</f>
        <v>〔事業者の理念・方針、期待する職員像：認知症対応型通所介護〕</v>
      </c>
      <c r="D1" s="143" t="s">
        <v>137</v>
      </c>
    </row>
    <row r="2" spans="1:6" x14ac:dyDescent="0.15">
      <c r="C2" s="6"/>
      <c r="D2" s="6" t="str">
        <f>"《事業所名： " &amp; 評価結果報告書!B24 &amp; "》"</f>
        <v>《事業所名： 》</v>
      </c>
    </row>
    <row r="3" spans="1:6" ht="19.5" customHeight="1" x14ac:dyDescent="0.15">
      <c r="A3" s="136">
        <v>1</v>
      </c>
      <c r="B3" s="227" t="s">
        <v>119</v>
      </c>
      <c r="C3" s="227"/>
      <c r="D3" s="227"/>
      <c r="F3" s="139" t="s">
        <v>123</v>
      </c>
    </row>
    <row r="4" spans="1:6" ht="45" customHeight="1" x14ac:dyDescent="0.15">
      <c r="A4" s="137"/>
      <c r="B4" s="140" t="s">
        <v>124</v>
      </c>
      <c r="C4" s="228" t="str">
        <f>IF(B5="", "必ず入力してください", "")</f>
        <v>必ず入力してください</v>
      </c>
      <c r="D4" s="229"/>
      <c r="F4" s="139" t="s">
        <v>123</v>
      </c>
    </row>
    <row r="5" spans="1:6" ht="200.1" customHeight="1" x14ac:dyDescent="0.15">
      <c r="A5" s="137"/>
      <c r="B5" s="223"/>
      <c r="C5" s="224"/>
      <c r="D5" s="225"/>
      <c r="E5" s="2" t="str">
        <f>IF(LEN(B5)=0,"",IF(512-LEN(B5)&gt;0,"残り" &amp; 512-LEN(B5) &amp; "文字",IF(512-LEN(B5)=0,"","文字数がオーバーしています")))</f>
        <v/>
      </c>
      <c r="F5" s="139">
        <v>110</v>
      </c>
    </row>
    <row r="6" spans="1:6" ht="19.5" customHeight="1" x14ac:dyDescent="0.15">
      <c r="A6" s="136">
        <v>2</v>
      </c>
      <c r="B6" s="227" t="s">
        <v>120</v>
      </c>
      <c r="C6" s="227"/>
      <c r="D6" s="227"/>
      <c r="F6" s="139" t="s">
        <v>123</v>
      </c>
    </row>
    <row r="7" spans="1:6" ht="18" customHeight="1" x14ac:dyDescent="0.15">
      <c r="A7" s="137"/>
      <c r="B7" s="140" t="s">
        <v>121</v>
      </c>
      <c r="C7" s="228" t="str">
        <f>IF(B8="", "必ず入力してください", "")</f>
        <v>必ず入力してください</v>
      </c>
      <c r="D7" s="229"/>
      <c r="F7" s="139" t="s">
        <v>123</v>
      </c>
    </row>
    <row r="8" spans="1:6" ht="200.1" customHeight="1" x14ac:dyDescent="0.15">
      <c r="A8" s="137"/>
      <c r="B8" s="223"/>
      <c r="C8" s="224"/>
      <c r="D8" s="226"/>
      <c r="E8" s="2" t="str">
        <f>IF(LEN(B8)=0,"",IF(512-LEN(B8)&gt;0,"残り" &amp; 512-LEN(B8) &amp; "文字",IF(512-LEN(B8)=0,"","文字数がオーバーしています")))</f>
        <v/>
      </c>
      <c r="F8" s="139">
        <v>210</v>
      </c>
    </row>
    <row r="9" spans="1:6" ht="18" customHeight="1" x14ac:dyDescent="0.15">
      <c r="A9" s="137"/>
      <c r="B9" s="140" t="s">
        <v>122</v>
      </c>
      <c r="C9" s="228" t="str">
        <f>IF(B10="", "必ず入力してください", "")</f>
        <v>必ず入力してください</v>
      </c>
      <c r="D9" s="229"/>
      <c r="F9" s="139" t="s">
        <v>123</v>
      </c>
    </row>
    <row r="10" spans="1:6" ht="200.1" customHeight="1" x14ac:dyDescent="0.15">
      <c r="A10" s="138"/>
      <c r="B10" s="223"/>
      <c r="C10" s="224"/>
      <c r="D10" s="226"/>
      <c r="E10" s="2" t="str">
        <f>IF(LEN(B10)=0,"",IF(512-LEN(B10)&gt;0,"残り" &amp; 512-LEN(B10) &amp; "文字",IF(512-LEN(B10)=0,"","文字数がオーバーしています")))</f>
        <v/>
      </c>
      <c r="F10" s="139">
        <v>220</v>
      </c>
    </row>
  </sheetData>
  <sheetProtection algorithmName="SHA-512" hashValue="STDyzy7NSfuCa+QqAhpV0GZ3JD6WNVHr19zpEdvfYS/fwHbf//Gso7Mmmqip2zcINVLaxvA57YIWapusQJK/6w==" saltValue="LNgX1bl+O67ShX77UMrisA==" spinCount="100000" sheet="1" objects="1" scenarios="1" formatCells="0"/>
  <mergeCells count="8">
    <mergeCell ref="B5:D5"/>
    <mergeCell ref="B8:D8"/>
    <mergeCell ref="B10:D10"/>
    <mergeCell ref="B3:D3"/>
    <mergeCell ref="B6:D6"/>
    <mergeCell ref="C4:D4"/>
    <mergeCell ref="C7:D7"/>
    <mergeCell ref="C9:D9"/>
  </mergeCells>
  <phoneticPr fontId="3"/>
  <dataValidations count="1">
    <dataValidation type="textLength" imeMode="on" allowBlank="1" showErrorMessage="1" errorTitle="もう一度入力してください！" error="文字数がオーバーしました。_x000a_（512文字までになるように短くしてください。）" sqref="B5:D5 B8:D8 B10:D10" xr:uid="{00000000-0002-0000-0100-000000000000}">
      <formula1>1</formula1>
      <formula2>512</formula2>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T57"/>
  <sheetViews>
    <sheetView view="pageBreakPre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8.875" style="141"/>
  </cols>
  <sheetData>
    <row r="1" spans="1:14" ht="18" customHeight="1" x14ac:dyDescent="0.15">
      <c r="A1" s="5" t="str">
        <f>"〔利用者調査" &amp;  IF(K1="","","( " &amp; K1 &amp; " )")  &amp; "：" &amp; 評価結果報告書!B23 &amp; "〕"</f>
        <v>〔利用者調査：認知症対応型通所介護〕</v>
      </c>
      <c r="B1"/>
      <c r="I1" s="2"/>
      <c r="J1" s="143" t="s">
        <v>137</v>
      </c>
      <c r="K1" s="7" t="s">
        <v>154</v>
      </c>
      <c r="L1" s="7" t="s">
        <v>155</v>
      </c>
      <c r="M1" s="141"/>
      <c r="N1" s="134" t="s">
        <v>136</v>
      </c>
    </row>
    <row r="2" spans="1:14" ht="18" customHeight="1" x14ac:dyDescent="0.15">
      <c r="A2" s="236" t="str">
        <f>"　《事業所名： " &amp; 評価結果報告書!B24 &amp; "》"</f>
        <v>　《事業所名： 》</v>
      </c>
      <c r="B2" s="236"/>
      <c r="C2" s="236"/>
      <c r="D2" s="236"/>
      <c r="E2" s="236"/>
      <c r="F2" s="236"/>
      <c r="G2" s="236"/>
      <c r="H2" s="236"/>
      <c r="I2" s="236"/>
      <c r="J2" s="236"/>
    </row>
    <row r="3" spans="1:14" ht="75" customHeight="1" x14ac:dyDescent="0.15">
      <c r="A3" s="8"/>
      <c r="B3" s="16"/>
      <c r="C3" s="240" t="s">
        <v>8</v>
      </c>
      <c r="D3" s="241"/>
      <c r="E3" s="171"/>
      <c r="F3" s="172"/>
      <c r="G3" s="172"/>
      <c r="H3" s="172"/>
      <c r="I3" s="172"/>
      <c r="J3" s="173"/>
      <c r="K3" s="2" t="str">
        <f>IF(LEN(E3)=0,"",IF(128-LEN(E3)&gt;0,"残り" &amp; 128-LEN(E3) &amp; "文字",IF(128-LEN(E3)=0,"","文字数がオーバーしています")))</f>
        <v/>
      </c>
    </row>
    <row r="4" spans="1:14" ht="75" customHeight="1" x14ac:dyDescent="0.15">
      <c r="A4" s="9"/>
      <c r="B4" s="31"/>
      <c r="C4" s="240" t="s">
        <v>9</v>
      </c>
      <c r="D4" s="241"/>
      <c r="E4" s="242"/>
      <c r="F4" s="243"/>
      <c r="G4" s="243"/>
      <c r="H4" s="243"/>
      <c r="I4" s="243"/>
      <c r="J4" s="244"/>
      <c r="K4" s="2" t="str">
        <f>IF(LEN(E4)=0,"",IF(128-LEN(E4)&gt;0,"残り" &amp; 128-LEN(E4) &amp; "文字",IF(128-LEN(E4)=0,"","文字数がオーバーしています")))</f>
        <v/>
      </c>
    </row>
    <row r="5" spans="1:14" ht="13.5" customHeight="1" x14ac:dyDescent="0.15">
      <c r="A5" s="8"/>
      <c r="B5" s="16"/>
      <c r="C5" t="s">
        <v>77</v>
      </c>
      <c r="E5" s="10"/>
      <c r="F5" s="10"/>
      <c r="G5" s="245"/>
      <c r="H5" s="246"/>
      <c r="I5" s="247"/>
    </row>
    <row r="6" spans="1:14" ht="13.5" customHeight="1" x14ac:dyDescent="0.15">
      <c r="A6" s="8"/>
      <c r="B6" s="32"/>
      <c r="C6" s="33" t="s">
        <v>78</v>
      </c>
      <c r="E6" s="10"/>
      <c r="F6" s="10"/>
      <c r="G6" s="245"/>
      <c r="H6" s="246"/>
      <c r="I6" s="247"/>
    </row>
    <row r="7" spans="1:14" ht="13.5" customHeight="1" x14ac:dyDescent="0.15">
      <c r="A7" s="8"/>
      <c r="B7" s="32"/>
      <c r="C7" s="33" t="s">
        <v>79</v>
      </c>
      <c r="E7" s="10"/>
      <c r="F7" s="10"/>
      <c r="G7" s="245"/>
      <c r="H7" s="246"/>
      <c r="I7" s="247"/>
    </row>
    <row r="8" spans="1:14" ht="13.5" customHeight="1" x14ac:dyDescent="0.15">
      <c r="A8" s="8"/>
      <c r="B8" s="32"/>
      <c r="C8" s="33" t="s">
        <v>80</v>
      </c>
      <c r="E8" s="10"/>
      <c r="F8" s="10"/>
      <c r="G8" s="248">
        <f>IF(G5="",0,IF(G5=0,0,IF(G7="",0,ROUND(G7/G5*100,1))))</f>
        <v>0</v>
      </c>
      <c r="H8" s="249"/>
      <c r="I8" s="250"/>
    </row>
    <row r="9" spans="1:14" ht="18" customHeight="1" x14ac:dyDescent="0.15">
      <c r="A9" s="11" t="s">
        <v>10</v>
      </c>
      <c r="E9" s="13"/>
      <c r="F9" s="13"/>
      <c r="G9" s="14"/>
      <c r="H9" s="14"/>
      <c r="I9" s="14"/>
      <c r="J9" s="14"/>
    </row>
    <row r="10" spans="1:14" ht="140.25" customHeight="1" x14ac:dyDescent="0.15">
      <c r="A10" s="15"/>
      <c r="B10" s="171"/>
      <c r="C10" s="172"/>
      <c r="D10" s="172"/>
      <c r="E10" s="172"/>
      <c r="F10" s="172"/>
      <c r="G10" s="172"/>
      <c r="H10" s="172"/>
      <c r="I10" s="172"/>
      <c r="J10" s="173"/>
      <c r="K10" s="2" t="str">
        <f>IF(LEN(B10)=0,"",IF(512-LEN(B10)&gt;0,"残り" &amp; 512-LEN(B10) &amp; "文字",IF(512-LEN(B10)=0,"","文字数がオーバーしています")))</f>
        <v/>
      </c>
    </row>
    <row r="11" spans="1:14" ht="13.5" customHeight="1" x14ac:dyDescent="0.15">
      <c r="A11" s="8"/>
      <c r="B11" s="16"/>
      <c r="G11" s="10"/>
      <c r="H11" s="10"/>
      <c r="I11" s="10"/>
      <c r="J11" s="10"/>
    </row>
    <row r="12" spans="1:14" ht="18.75" customHeight="1" x14ac:dyDescent="0.15">
      <c r="A12" s="11" t="s">
        <v>76</v>
      </c>
      <c r="E12" s="13"/>
      <c r="F12" s="13"/>
      <c r="G12" s="14"/>
      <c r="H12" s="14"/>
      <c r="I12" s="14"/>
      <c r="J12" s="14"/>
    </row>
    <row r="13" spans="1:14" ht="15" customHeight="1" x14ac:dyDescent="0.15">
      <c r="A13" s="11" t="s">
        <v>127</v>
      </c>
      <c r="B13" s="34"/>
      <c r="C13" s="34"/>
      <c r="D13" s="34"/>
      <c r="E13" s="34"/>
      <c r="F13" s="34"/>
      <c r="G13" s="34"/>
      <c r="H13" s="34"/>
      <c r="I13" s="34"/>
      <c r="J13" s="34"/>
    </row>
    <row r="14" spans="1:14" ht="15" customHeight="1" x14ac:dyDescent="0.15">
      <c r="A14" s="11" t="s">
        <v>128</v>
      </c>
      <c r="B14" s="34"/>
      <c r="C14" s="34"/>
      <c r="D14" s="34"/>
      <c r="E14" s="34"/>
      <c r="F14" s="34"/>
      <c r="G14" s="34"/>
      <c r="H14" s="34"/>
      <c r="I14" s="34"/>
      <c r="J14" s="34"/>
    </row>
    <row r="15" spans="1:14" ht="15" customHeight="1" x14ac:dyDescent="0.15">
      <c r="A15" s="11"/>
      <c r="B15" s="34"/>
      <c r="C15" s="34"/>
      <c r="D15" s="34"/>
      <c r="E15" s="34"/>
      <c r="F15" s="34"/>
      <c r="G15" s="34"/>
      <c r="H15" s="34"/>
      <c r="I15" s="34"/>
      <c r="J15" s="34"/>
    </row>
    <row r="16" spans="1:14" ht="15" customHeight="1" x14ac:dyDescent="0.15">
      <c r="A16" s="11" t="s">
        <v>129</v>
      </c>
      <c r="B16" s="34"/>
      <c r="C16" s="34"/>
      <c r="D16" s="34"/>
      <c r="E16" s="34"/>
      <c r="F16" s="34"/>
      <c r="G16" s="34"/>
      <c r="H16" s="34"/>
      <c r="I16" s="34"/>
      <c r="J16" s="34"/>
    </row>
    <row r="17" spans="1:20" ht="30" customHeight="1" x14ac:dyDescent="0.15">
      <c r="A17" s="11"/>
      <c r="B17" s="251" t="s">
        <v>130</v>
      </c>
      <c r="C17" s="252"/>
      <c r="D17" s="252"/>
      <c r="E17" s="252"/>
      <c r="F17" s="40"/>
      <c r="G17" s="40"/>
      <c r="H17" s="112" t="str">
        <f>IF(LENB(B18)=0,"コメントを入力してください",IF(LENB(B18)&gt;512,"文字数オーバーです",""))</f>
        <v>コメントを入力してください</v>
      </c>
      <c r="I17" s="35"/>
      <c r="J17" s="35"/>
    </row>
    <row r="18" spans="1:20" ht="75" customHeight="1" x14ac:dyDescent="0.15">
      <c r="A18" s="15"/>
      <c r="B18" s="171"/>
      <c r="C18" s="172"/>
      <c r="D18" s="172"/>
      <c r="E18" s="172"/>
      <c r="F18" s="172"/>
      <c r="G18" s="172"/>
      <c r="H18" s="172"/>
      <c r="I18" s="172"/>
      <c r="J18" s="173"/>
      <c r="K18" s="2" t="str">
        <f>IF(LEN(B18)=0,"",IF(256-LEN(B18)&gt;0,"残り" &amp; 256-LEN(B18) &amp; "文字",IF(256-LEN(B18)=0,"","文字数がオーバーしています")))</f>
        <v/>
      </c>
    </row>
    <row r="19" spans="1:20" ht="18.75" customHeight="1" x14ac:dyDescent="0.15">
      <c r="A19" s="11"/>
      <c r="B19" s="109" t="s">
        <v>131</v>
      </c>
      <c r="C19" s="36"/>
      <c r="D19" s="36"/>
      <c r="E19" s="36"/>
      <c r="F19" s="36"/>
      <c r="G19" s="36"/>
      <c r="H19" s="112" t="str">
        <f>IF(LENB(B20)=0,"コメントを入力してください",IF(LENB(B20)&gt;1024,"文字数オーバーです",""))</f>
        <v>コメントを入力してください</v>
      </c>
      <c r="I19" s="36"/>
      <c r="J19" s="36"/>
    </row>
    <row r="20" spans="1:20" ht="140.25" customHeight="1" x14ac:dyDescent="0.15">
      <c r="A20" s="15"/>
      <c r="B20" s="171"/>
      <c r="C20" s="172"/>
      <c r="D20" s="172"/>
      <c r="E20" s="172"/>
      <c r="F20" s="172"/>
      <c r="G20" s="172"/>
      <c r="H20" s="172"/>
      <c r="I20" s="172"/>
      <c r="J20" s="173"/>
      <c r="K20" s="2" t="str">
        <f>IF(LEN(B20)=0,"",IF(512-LEN(B20)&gt;0,"残り" &amp; 512-LEN(B20) &amp; "文字",IF(512-LEN(B20)=0,"","文字数がオーバーしています")))</f>
        <v/>
      </c>
    </row>
    <row r="21" spans="1:20" ht="13.5" customHeight="1" x14ac:dyDescent="0.15">
      <c r="A21" s="8"/>
      <c r="B21" s="16"/>
      <c r="G21" s="10"/>
      <c r="H21" s="10"/>
      <c r="I21" s="10"/>
      <c r="J21" s="10"/>
    </row>
    <row r="22" spans="1:20" ht="18" customHeight="1" x14ac:dyDescent="0.15">
      <c r="A22" s="11" t="s">
        <v>132</v>
      </c>
      <c r="E22" s="13"/>
      <c r="F22" s="13"/>
      <c r="G22" s="14"/>
      <c r="H22" s="112" t="str">
        <f>IF(LENB(B23)=0,"コメントを入力してください",IF(LENB(B23)&gt;1024,"文字数オーバーです",""))</f>
        <v>コメントを入力してください</v>
      </c>
      <c r="I22" s="14"/>
      <c r="J22" s="14"/>
    </row>
    <row r="23" spans="1:20" ht="140.25" customHeight="1" x14ac:dyDescent="0.15">
      <c r="A23" s="15"/>
      <c r="B23" s="171"/>
      <c r="C23" s="172"/>
      <c r="D23" s="172"/>
      <c r="E23" s="172"/>
      <c r="F23" s="172"/>
      <c r="G23" s="172"/>
      <c r="H23" s="172"/>
      <c r="I23" s="172"/>
      <c r="J23" s="173"/>
      <c r="K23" s="2" t="str">
        <f>IF(LEN(B23)=0,"",IF(512-LEN(B23)&gt;0,"残り" &amp; 512-LEN(B23) &amp; "文字",IF(512-LEN(B23)=0,"","文字数がオーバーしています")))</f>
        <v/>
      </c>
    </row>
    <row r="24" spans="1:20" ht="21.75" customHeight="1" x14ac:dyDescent="0.15">
      <c r="A24" s="12"/>
      <c r="B24" s="37"/>
      <c r="C24" s="37"/>
      <c r="D24" s="37"/>
      <c r="E24" s="37"/>
      <c r="F24" s="37"/>
      <c r="G24" s="37"/>
      <c r="H24" s="37"/>
      <c r="I24" s="37"/>
      <c r="J24" s="37"/>
    </row>
    <row r="25" spans="1:20" ht="18" customHeight="1" x14ac:dyDescent="0.15">
      <c r="A25" s="11" t="s">
        <v>11</v>
      </c>
      <c r="E25" s="13"/>
      <c r="F25" s="13"/>
      <c r="G25" s="145"/>
      <c r="H25" s="14"/>
      <c r="I25" s="14"/>
      <c r="J25" s="146" t="str">
        <f>IF(OR(AND(S56&lt;&gt;1,K56&lt;&gt;G7), AND(S54&lt;&gt;1,K54&lt;&gt;G7), AND(S52&lt;&gt;1,K52&lt;&gt;G7), AND(S50&lt;&gt;1,K50&lt;&gt;G7), AND(S48&lt;&gt;1,K48&lt;&gt;G7), AND(S46&lt;&gt;1,K46&lt;&gt;G7), AND(S44&lt;&gt;1,K44&lt;&gt;G7), AND(S42&lt;&gt;1,K42&lt;&gt;G7), AND(S40&lt;&gt;1,K40&lt;&gt;G7), AND(S38&lt;&gt;1,K38&lt;&gt;G7), AND(S36&lt;&gt;1,K36&lt;&gt;G7), AND(S34&lt;&gt;1,K34&lt;&gt;G7), AND(S32&lt;&gt;1,K32&lt;&gt;G7), AND(S30&lt;&gt;1,K30&lt;&gt;G7), AND(S28&lt;&gt;1,K28&lt;&gt;G7)), "実数の合計が有効回答者数と一致しない共通評価項目があります", IF(OR(B57="", B55="", B53="", B51="", B49="", B47="", B45="", B43="", B41="", B39="", B37="", B35="", B33="", B31="", B29=""), "コメント欄を必ず入力してください", ""))</f>
        <v>コメント欄を必ず入力してください</v>
      </c>
    </row>
    <row r="26" spans="1:20" ht="27.75" customHeight="1" x14ac:dyDescent="0.15">
      <c r="A26" s="233"/>
      <c r="B26" s="237" t="s">
        <v>12</v>
      </c>
      <c r="C26" s="238"/>
      <c r="D26" s="238"/>
      <c r="E26" s="238"/>
      <c r="F26" s="239"/>
      <c r="G26" s="195" t="s">
        <v>1</v>
      </c>
      <c r="H26" s="196"/>
      <c r="I26" s="196"/>
      <c r="J26" s="197"/>
    </row>
    <row r="27" spans="1:20" ht="22.5" customHeight="1" x14ac:dyDescent="0.15">
      <c r="A27" s="233"/>
      <c r="B27" s="253" t="s">
        <v>15</v>
      </c>
      <c r="C27" s="254"/>
      <c r="D27" s="254"/>
      <c r="E27" s="254"/>
      <c r="F27" s="214"/>
      <c r="G27" s="30" t="s">
        <v>13</v>
      </c>
      <c r="H27" s="38" t="s">
        <v>16</v>
      </c>
      <c r="I27" s="17" t="s">
        <v>17</v>
      </c>
      <c r="J27" s="38" t="s">
        <v>14</v>
      </c>
      <c r="K27" t="s">
        <v>75</v>
      </c>
    </row>
    <row r="28" spans="1:20" ht="56.25" customHeight="1" x14ac:dyDescent="0.15">
      <c r="A28" s="233"/>
      <c r="B28" s="234" t="s">
        <v>139</v>
      </c>
      <c r="C28" s="235"/>
      <c r="D28" s="235"/>
      <c r="E28" s="235"/>
      <c r="F28" s="235"/>
      <c r="G28" s="39"/>
      <c r="H28" s="39"/>
      <c r="I28" s="39"/>
      <c r="J28" s="39"/>
      <c r="K28">
        <f>SUM(G28:J28)</f>
        <v>0</v>
      </c>
      <c r="S28" s="141">
        <v>0</v>
      </c>
      <c r="T28" s="141">
        <v>1</v>
      </c>
    </row>
    <row r="29" spans="1:20" ht="60" customHeight="1" x14ac:dyDescent="0.15">
      <c r="A29" s="233"/>
      <c r="B29" s="230"/>
      <c r="C29" s="231"/>
      <c r="D29" s="231"/>
      <c r="E29" s="231"/>
      <c r="F29" s="231"/>
      <c r="G29" s="231"/>
      <c r="H29" s="231"/>
      <c r="I29" s="231"/>
      <c r="J29" s="232"/>
      <c r="K29" s="2" t="str">
        <f>IF(LEN(B29)=0,"",IF(256-LEN(B29)&gt;0,"残り" &amp; 256-LEN(B29) &amp; "文字",IF(256-LEN(B29)=0,"","文字数がオーバーしています")))</f>
        <v/>
      </c>
      <c r="T29" s="141">
        <v>1</v>
      </c>
    </row>
    <row r="30" spans="1:20" ht="56.25" customHeight="1" x14ac:dyDescent="0.15">
      <c r="A30" s="233"/>
      <c r="B30" s="234" t="s">
        <v>140</v>
      </c>
      <c r="C30" s="235"/>
      <c r="D30" s="235"/>
      <c r="E30" s="235"/>
      <c r="F30" s="235"/>
      <c r="G30" s="39"/>
      <c r="H30" s="39"/>
      <c r="I30" s="39"/>
      <c r="J30" s="39"/>
      <c r="K30">
        <f>SUM(G30:J30)</f>
        <v>0</v>
      </c>
      <c r="S30" s="141">
        <v>0</v>
      </c>
      <c r="T30" s="141">
        <v>2</v>
      </c>
    </row>
    <row r="31" spans="1:20" ht="60" customHeight="1" x14ac:dyDescent="0.15">
      <c r="A31" s="233"/>
      <c r="B31" s="230"/>
      <c r="C31" s="231"/>
      <c r="D31" s="231"/>
      <c r="E31" s="231"/>
      <c r="F31" s="231"/>
      <c r="G31" s="231"/>
      <c r="H31" s="231"/>
      <c r="I31" s="231"/>
      <c r="J31" s="232"/>
      <c r="K31" s="2" t="str">
        <f>IF(LEN(B31)=0,"",IF(256-LEN(B31)&gt;0,"残り" &amp; 256-LEN(B31) &amp; "文字",IF(256-LEN(B31)=0,"","文字数がオーバーしています")))</f>
        <v/>
      </c>
      <c r="T31" s="141">
        <v>2</v>
      </c>
    </row>
    <row r="32" spans="1:20" ht="56.25" customHeight="1" x14ac:dyDescent="0.15">
      <c r="A32" s="233"/>
      <c r="B32" s="234" t="s">
        <v>141</v>
      </c>
      <c r="C32" s="235"/>
      <c r="D32" s="235"/>
      <c r="E32" s="235"/>
      <c r="F32" s="235"/>
      <c r="G32" s="39"/>
      <c r="H32" s="39"/>
      <c r="I32" s="39"/>
      <c r="J32" s="39"/>
      <c r="K32">
        <f>SUM(G32:J32)</f>
        <v>0</v>
      </c>
      <c r="S32" s="141">
        <v>0</v>
      </c>
      <c r="T32" s="141">
        <v>3</v>
      </c>
    </row>
    <row r="33" spans="1:20" ht="60" customHeight="1" x14ac:dyDescent="0.15">
      <c r="A33" s="233"/>
      <c r="B33" s="230"/>
      <c r="C33" s="231"/>
      <c r="D33" s="231"/>
      <c r="E33" s="231"/>
      <c r="F33" s="231"/>
      <c r="G33" s="231"/>
      <c r="H33" s="231"/>
      <c r="I33" s="231"/>
      <c r="J33" s="232"/>
      <c r="K33" s="2" t="str">
        <f>IF(LEN(B33)=0,"",IF(256-LEN(B33)&gt;0,"残り" &amp; 256-LEN(B33) &amp; "文字",IF(256-LEN(B33)=0,"","文字数がオーバーしています")))</f>
        <v/>
      </c>
      <c r="T33" s="141">
        <v>3</v>
      </c>
    </row>
    <row r="34" spans="1:20" ht="56.25" customHeight="1" x14ac:dyDescent="0.15">
      <c r="A34" s="233"/>
      <c r="B34" s="234" t="s">
        <v>142</v>
      </c>
      <c r="C34" s="235"/>
      <c r="D34" s="235"/>
      <c r="E34" s="235"/>
      <c r="F34" s="235"/>
      <c r="G34" s="39"/>
      <c r="H34" s="39"/>
      <c r="I34" s="39"/>
      <c r="J34" s="39"/>
      <c r="K34">
        <f>SUM(G34:J34)</f>
        <v>0</v>
      </c>
      <c r="S34" s="141">
        <v>0</v>
      </c>
      <c r="T34" s="141">
        <v>4</v>
      </c>
    </row>
    <row r="35" spans="1:20" ht="60" customHeight="1" x14ac:dyDescent="0.15">
      <c r="A35" s="233"/>
      <c r="B35" s="230"/>
      <c r="C35" s="231"/>
      <c r="D35" s="231"/>
      <c r="E35" s="231"/>
      <c r="F35" s="231"/>
      <c r="G35" s="231"/>
      <c r="H35" s="231"/>
      <c r="I35" s="231"/>
      <c r="J35" s="232"/>
      <c r="K35" s="2" t="str">
        <f>IF(LEN(B35)=0,"",IF(256-LEN(B35)&gt;0,"残り" &amp; 256-LEN(B35) &amp; "文字",IF(256-LEN(B35)=0,"","文字数がオーバーしています")))</f>
        <v/>
      </c>
      <c r="T35" s="141">
        <v>4</v>
      </c>
    </row>
    <row r="36" spans="1:20" ht="56.25" customHeight="1" x14ac:dyDescent="0.15">
      <c r="A36" s="233"/>
      <c r="B36" s="234" t="s">
        <v>143</v>
      </c>
      <c r="C36" s="235"/>
      <c r="D36" s="235"/>
      <c r="E36" s="235"/>
      <c r="F36" s="235"/>
      <c r="G36" s="39"/>
      <c r="H36" s="39"/>
      <c r="I36" s="39"/>
      <c r="J36" s="39"/>
      <c r="K36">
        <f>SUM(G36:J36)</f>
        <v>0</v>
      </c>
      <c r="S36" s="141">
        <v>0</v>
      </c>
      <c r="T36" s="141">
        <v>5</v>
      </c>
    </row>
    <row r="37" spans="1:20" ht="60" customHeight="1" x14ac:dyDescent="0.15">
      <c r="A37" s="233"/>
      <c r="B37" s="230"/>
      <c r="C37" s="231"/>
      <c r="D37" s="231"/>
      <c r="E37" s="231"/>
      <c r="F37" s="231"/>
      <c r="G37" s="231"/>
      <c r="H37" s="231"/>
      <c r="I37" s="231"/>
      <c r="J37" s="232"/>
      <c r="K37" s="2" t="str">
        <f>IF(LEN(B37)=0,"",IF(256-LEN(B37)&gt;0,"残り" &amp; 256-LEN(B37) &amp; "文字",IF(256-LEN(B37)=0,"","文字数がオーバーしています")))</f>
        <v/>
      </c>
      <c r="T37" s="141">
        <v>5</v>
      </c>
    </row>
    <row r="38" spans="1:20" ht="56.25" customHeight="1" x14ac:dyDescent="0.15">
      <c r="A38" s="233"/>
      <c r="B38" s="234" t="s">
        <v>144</v>
      </c>
      <c r="C38" s="235"/>
      <c r="D38" s="235"/>
      <c r="E38" s="235"/>
      <c r="F38" s="235"/>
      <c r="G38" s="39"/>
      <c r="H38" s="39"/>
      <c r="I38" s="39"/>
      <c r="J38" s="39"/>
      <c r="K38">
        <f>SUM(G38:J38)</f>
        <v>0</v>
      </c>
      <c r="S38" s="141">
        <v>0</v>
      </c>
      <c r="T38" s="141">
        <v>6</v>
      </c>
    </row>
    <row r="39" spans="1:20" ht="60" customHeight="1" x14ac:dyDescent="0.15">
      <c r="A39" s="233"/>
      <c r="B39" s="230"/>
      <c r="C39" s="231"/>
      <c r="D39" s="231"/>
      <c r="E39" s="231"/>
      <c r="F39" s="231"/>
      <c r="G39" s="231"/>
      <c r="H39" s="231"/>
      <c r="I39" s="231"/>
      <c r="J39" s="232"/>
      <c r="K39" s="2" t="str">
        <f>IF(LEN(B39)=0,"",IF(256-LEN(B39)&gt;0,"残り" &amp; 256-LEN(B39) &amp; "文字",IF(256-LEN(B39)=0,"","文字数がオーバーしています")))</f>
        <v/>
      </c>
      <c r="T39" s="141">
        <v>6</v>
      </c>
    </row>
    <row r="40" spans="1:20" ht="56.25" customHeight="1" x14ac:dyDescent="0.15">
      <c r="A40" s="233"/>
      <c r="B40" s="234" t="s">
        <v>145</v>
      </c>
      <c r="C40" s="235"/>
      <c r="D40" s="235"/>
      <c r="E40" s="235"/>
      <c r="F40" s="235"/>
      <c r="G40" s="39"/>
      <c r="H40" s="39"/>
      <c r="I40" s="39"/>
      <c r="J40" s="39"/>
      <c r="K40">
        <f>SUM(G40:J40)</f>
        <v>0</v>
      </c>
      <c r="S40" s="141">
        <v>0</v>
      </c>
      <c r="T40" s="141">
        <v>7</v>
      </c>
    </row>
    <row r="41" spans="1:20" ht="60" customHeight="1" x14ac:dyDescent="0.15">
      <c r="A41" s="233"/>
      <c r="B41" s="230"/>
      <c r="C41" s="231"/>
      <c r="D41" s="231"/>
      <c r="E41" s="231"/>
      <c r="F41" s="231"/>
      <c r="G41" s="231"/>
      <c r="H41" s="231"/>
      <c r="I41" s="231"/>
      <c r="J41" s="232"/>
      <c r="K41" s="2" t="str">
        <f>IF(LEN(B41)=0,"",IF(256-LEN(B41)&gt;0,"残り" &amp; 256-LEN(B41) &amp; "文字",IF(256-LEN(B41)=0,"","文字数がオーバーしています")))</f>
        <v/>
      </c>
      <c r="T41" s="141">
        <v>7</v>
      </c>
    </row>
    <row r="42" spans="1:20" ht="56.25" customHeight="1" x14ac:dyDescent="0.15">
      <c r="A42" s="233"/>
      <c r="B42" s="234" t="s">
        <v>146</v>
      </c>
      <c r="C42" s="235"/>
      <c r="D42" s="235"/>
      <c r="E42" s="235"/>
      <c r="F42" s="235"/>
      <c r="G42" s="39"/>
      <c r="H42" s="39"/>
      <c r="I42" s="39"/>
      <c r="J42" s="39"/>
      <c r="K42">
        <f>SUM(G42:J42)</f>
        <v>0</v>
      </c>
      <c r="S42" s="141">
        <v>0</v>
      </c>
      <c r="T42" s="141">
        <v>8</v>
      </c>
    </row>
    <row r="43" spans="1:20" ht="60" customHeight="1" x14ac:dyDescent="0.15">
      <c r="A43" s="233"/>
      <c r="B43" s="230"/>
      <c r="C43" s="231"/>
      <c r="D43" s="231"/>
      <c r="E43" s="231"/>
      <c r="F43" s="231"/>
      <c r="G43" s="231"/>
      <c r="H43" s="231"/>
      <c r="I43" s="231"/>
      <c r="J43" s="232"/>
      <c r="K43" s="2" t="str">
        <f>IF(LEN(B43)=0,"",IF(256-LEN(B43)&gt;0,"残り" &amp; 256-LEN(B43) &amp; "文字",IF(256-LEN(B43)=0,"","文字数がオーバーしています")))</f>
        <v/>
      </c>
      <c r="T43" s="141">
        <v>8</v>
      </c>
    </row>
    <row r="44" spans="1:20" ht="56.25" customHeight="1" x14ac:dyDescent="0.15">
      <c r="A44" s="233"/>
      <c r="B44" s="234" t="s">
        <v>147</v>
      </c>
      <c r="C44" s="235"/>
      <c r="D44" s="235"/>
      <c r="E44" s="235"/>
      <c r="F44" s="235"/>
      <c r="G44" s="39"/>
      <c r="H44" s="39"/>
      <c r="I44" s="39"/>
      <c r="J44" s="39"/>
      <c r="K44">
        <f>SUM(G44:J44)</f>
        <v>0</v>
      </c>
      <c r="S44" s="141">
        <v>0</v>
      </c>
      <c r="T44" s="141">
        <v>9</v>
      </c>
    </row>
    <row r="45" spans="1:20" ht="60" customHeight="1" x14ac:dyDescent="0.15">
      <c r="A45" s="233"/>
      <c r="B45" s="230"/>
      <c r="C45" s="231"/>
      <c r="D45" s="231"/>
      <c r="E45" s="231"/>
      <c r="F45" s="231"/>
      <c r="G45" s="231"/>
      <c r="H45" s="231"/>
      <c r="I45" s="231"/>
      <c r="J45" s="232"/>
      <c r="K45" s="2" t="str">
        <f>IF(LEN(B45)=0,"",IF(256-LEN(B45)&gt;0,"残り" &amp; 256-LEN(B45) &amp; "文字",IF(256-LEN(B45)=0,"","文字数がオーバーしています")))</f>
        <v/>
      </c>
      <c r="T45" s="141">
        <v>9</v>
      </c>
    </row>
    <row r="46" spans="1:20" ht="56.25" customHeight="1" x14ac:dyDescent="0.15">
      <c r="A46" s="233"/>
      <c r="B46" s="234" t="s">
        <v>148</v>
      </c>
      <c r="C46" s="235"/>
      <c r="D46" s="235"/>
      <c r="E46" s="235"/>
      <c r="F46" s="235"/>
      <c r="G46" s="39"/>
      <c r="H46" s="39"/>
      <c r="I46" s="39"/>
      <c r="J46" s="39"/>
      <c r="K46">
        <f>SUM(G46:J46)</f>
        <v>0</v>
      </c>
      <c r="S46" s="141">
        <v>0</v>
      </c>
      <c r="T46" s="141">
        <v>10</v>
      </c>
    </row>
    <row r="47" spans="1:20" ht="60" customHeight="1" x14ac:dyDescent="0.15">
      <c r="A47" s="233"/>
      <c r="B47" s="230"/>
      <c r="C47" s="231"/>
      <c r="D47" s="231"/>
      <c r="E47" s="231"/>
      <c r="F47" s="231"/>
      <c r="G47" s="231"/>
      <c r="H47" s="231"/>
      <c r="I47" s="231"/>
      <c r="J47" s="232"/>
      <c r="K47" s="2" t="str">
        <f>IF(LEN(B47)=0,"",IF(256-LEN(B47)&gt;0,"残り" &amp; 256-LEN(B47) &amp; "文字",IF(256-LEN(B47)=0,"","文字数がオーバーしています")))</f>
        <v/>
      </c>
      <c r="T47" s="141">
        <v>10</v>
      </c>
    </row>
    <row r="48" spans="1:20" ht="56.25" customHeight="1" x14ac:dyDescent="0.15">
      <c r="A48" s="233"/>
      <c r="B48" s="234" t="s">
        <v>149</v>
      </c>
      <c r="C48" s="235"/>
      <c r="D48" s="235"/>
      <c r="E48" s="235"/>
      <c r="F48" s="235"/>
      <c r="G48" s="39"/>
      <c r="H48" s="39"/>
      <c r="I48" s="39"/>
      <c r="J48" s="39"/>
      <c r="K48">
        <f>SUM(G48:J48)</f>
        <v>0</v>
      </c>
      <c r="S48" s="141">
        <v>0</v>
      </c>
      <c r="T48" s="141">
        <v>11</v>
      </c>
    </row>
    <row r="49" spans="1:20" ht="60" customHeight="1" x14ac:dyDescent="0.15">
      <c r="A49" s="233"/>
      <c r="B49" s="230"/>
      <c r="C49" s="231"/>
      <c r="D49" s="231"/>
      <c r="E49" s="231"/>
      <c r="F49" s="231"/>
      <c r="G49" s="231"/>
      <c r="H49" s="231"/>
      <c r="I49" s="231"/>
      <c r="J49" s="232"/>
      <c r="K49" s="2" t="str">
        <f>IF(LEN(B49)=0,"",IF(256-LEN(B49)&gt;0,"残り" &amp; 256-LEN(B49) &amp; "文字",IF(256-LEN(B49)=0,"","文字数がオーバーしています")))</f>
        <v/>
      </c>
      <c r="T49" s="141">
        <v>11</v>
      </c>
    </row>
    <row r="50" spans="1:20" ht="56.25" customHeight="1" x14ac:dyDescent="0.15">
      <c r="A50" s="233"/>
      <c r="B50" s="234" t="s">
        <v>150</v>
      </c>
      <c r="C50" s="235"/>
      <c r="D50" s="235"/>
      <c r="E50" s="235"/>
      <c r="F50" s="235"/>
      <c r="G50" s="39"/>
      <c r="H50" s="39"/>
      <c r="I50" s="39"/>
      <c r="J50" s="39"/>
      <c r="K50">
        <f>SUM(G50:J50)</f>
        <v>0</v>
      </c>
      <c r="S50" s="141">
        <v>0</v>
      </c>
      <c r="T50" s="141">
        <v>12</v>
      </c>
    </row>
    <row r="51" spans="1:20" ht="60" customHeight="1" x14ac:dyDescent="0.15">
      <c r="A51" s="233"/>
      <c r="B51" s="230"/>
      <c r="C51" s="231"/>
      <c r="D51" s="231"/>
      <c r="E51" s="231"/>
      <c r="F51" s="231"/>
      <c r="G51" s="231"/>
      <c r="H51" s="231"/>
      <c r="I51" s="231"/>
      <c r="J51" s="232"/>
      <c r="K51" s="2" t="str">
        <f>IF(LEN(B51)=0,"",IF(256-LEN(B51)&gt;0,"残り" &amp; 256-LEN(B51) &amp; "文字",IF(256-LEN(B51)=0,"","文字数がオーバーしています")))</f>
        <v/>
      </c>
      <c r="T51" s="141">
        <v>12</v>
      </c>
    </row>
    <row r="52" spans="1:20" ht="56.25" customHeight="1" x14ac:dyDescent="0.15">
      <c r="A52" s="233"/>
      <c r="B52" s="234" t="s">
        <v>151</v>
      </c>
      <c r="C52" s="235"/>
      <c r="D52" s="235"/>
      <c r="E52" s="235"/>
      <c r="F52" s="235"/>
      <c r="G52" s="39"/>
      <c r="H52" s="39"/>
      <c r="I52" s="39"/>
      <c r="J52" s="39"/>
      <c r="K52">
        <f>SUM(G52:J52)</f>
        <v>0</v>
      </c>
      <c r="S52" s="141">
        <v>0</v>
      </c>
      <c r="T52" s="141">
        <v>13</v>
      </c>
    </row>
    <row r="53" spans="1:20" ht="60" customHeight="1" x14ac:dyDescent="0.15">
      <c r="A53" s="233"/>
      <c r="B53" s="230"/>
      <c r="C53" s="231"/>
      <c r="D53" s="231"/>
      <c r="E53" s="231"/>
      <c r="F53" s="231"/>
      <c r="G53" s="231"/>
      <c r="H53" s="231"/>
      <c r="I53" s="231"/>
      <c r="J53" s="232"/>
      <c r="K53" s="2" t="str">
        <f>IF(LEN(B53)=0,"",IF(256-LEN(B53)&gt;0,"残り" &amp; 256-LEN(B53) &amp; "文字",IF(256-LEN(B53)=0,"","文字数がオーバーしています")))</f>
        <v/>
      </c>
      <c r="T53" s="141">
        <v>13</v>
      </c>
    </row>
    <row r="54" spans="1:20" ht="56.25" customHeight="1" x14ac:dyDescent="0.15">
      <c r="A54" s="233"/>
      <c r="B54" s="234" t="s">
        <v>152</v>
      </c>
      <c r="C54" s="235"/>
      <c r="D54" s="235"/>
      <c r="E54" s="235"/>
      <c r="F54" s="235"/>
      <c r="G54" s="39"/>
      <c r="H54" s="39"/>
      <c r="I54" s="39"/>
      <c r="J54" s="39"/>
      <c r="K54">
        <f>SUM(G54:J54)</f>
        <v>0</v>
      </c>
      <c r="S54" s="141">
        <v>0</v>
      </c>
      <c r="T54" s="141">
        <v>14</v>
      </c>
    </row>
    <row r="55" spans="1:20" ht="60" customHeight="1" x14ac:dyDescent="0.15">
      <c r="A55" s="233"/>
      <c r="B55" s="230"/>
      <c r="C55" s="231"/>
      <c r="D55" s="231"/>
      <c r="E55" s="231"/>
      <c r="F55" s="231"/>
      <c r="G55" s="231"/>
      <c r="H55" s="231"/>
      <c r="I55" s="231"/>
      <c r="J55" s="232"/>
      <c r="K55" s="2" t="str">
        <f>IF(LEN(B55)=0,"",IF(256-LEN(B55)&gt;0,"残り" &amp; 256-LEN(B55) &amp; "文字",IF(256-LEN(B55)=0,"","文字数がオーバーしています")))</f>
        <v/>
      </c>
      <c r="T55" s="141">
        <v>14</v>
      </c>
    </row>
    <row r="56" spans="1:20" ht="56.25" customHeight="1" x14ac:dyDescent="0.15">
      <c r="A56" s="233"/>
      <c r="B56" s="234" t="s">
        <v>153</v>
      </c>
      <c r="C56" s="235"/>
      <c r="D56" s="235"/>
      <c r="E56" s="235"/>
      <c r="F56" s="235"/>
      <c r="G56" s="39"/>
      <c r="H56" s="39"/>
      <c r="I56" s="39"/>
      <c r="J56" s="39"/>
      <c r="K56">
        <f>SUM(G56:J56)</f>
        <v>0</v>
      </c>
      <c r="S56" s="141">
        <v>0</v>
      </c>
      <c r="T56" s="141">
        <v>15</v>
      </c>
    </row>
    <row r="57" spans="1:20" ht="60" customHeight="1" x14ac:dyDescent="0.15">
      <c r="A57" s="233"/>
      <c r="B57" s="230"/>
      <c r="C57" s="231"/>
      <c r="D57" s="231"/>
      <c r="E57" s="231"/>
      <c r="F57" s="231"/>
      <c r="G57" s="231"/>
      <c r="H57" s="231"/>
      <c r="I57" s="231"/>
      <c r="J57" s="232"/>
      <c r="K57" s="2" t="str">
        <f>IF(LEN(B57)=0,"",IF(256-LEN(B57)&gt;0,"残り" &amp; 256-LEN(B57) &amp; "文字",IF(256-LEN(B57)=0,"","文字数がオーバーしています")))</f>
        <v/>
      </c>
      <c r="T57" s="141">
        <v>15</v>
      </c>
    </row>
  </sheetData>
  <sheetProtection algorithmName="SHA-512" hashValue="sFeivrFHI5CnCgiyAhdT9clT3L+3mG/w+YU+LqtxpIp1mQOSrLqfKAAGUUhlULnM9337ur1l3nv+tz//eIWXWQ==" saltValue="tskJbt1GO1AmqbNMMR8dtQ==" spinCount="100000" sheet="1" objects="1" scenarios="1" formatCells="0"/>
  <mergeCells count="63">
    <mergeCell ref="A54:A55"/>
    <mergeCell ref="B55:J55"/>
    <mergeCell ref="A56:A57"/>
    <mergeCell ref="B57:J57"/>
    <mergeCell ref="B54:F54"/>
    <mergeCell ref="B56:F56"/>
    <mergeCell ref="A50:A51"/>
    <mergeCell ref="B51:J51"/>
    <mergeCell ref="A52:A53"/>
    <mergeCell ref="B53:J53"/>
    <mergeCell ref="B50:F50"/>
    <mergeCell ref="B52:F52"/>
    <mergeCell ref="A46:A47"/>
    <mergeCell ref="B47:J47"/>
    <mergeCell ref="A48:A49"/>
    <mergeCell ref="B49:J49"/>
    <mergeCell ref="B46:F46"/>
    <mergeCell ref="B48:F48"/>
    <mergeCell ref="B27:F27"/>
    <mergeCell ref="A42:A43"/>
    <mergeCell ref="B43:J43"/>
    <mergeCell ref="A44:A45"/>
    <mergeCell ref="B45:J45"/>
    <mergeCell ref="B42:F42"/>
    <mergeCell ref="B44:F44"/>
    <mergeCell ref="A38:A39"/>
    <mergeCell ref="B39:J39"/>
    <mergeCell ref="A40:A41"/>
    <mergeCell ref="B41:J41"/>
    <mergeCell ref="B38:F38"/>
    <mergeCell ref="B40:F40"/>
    <mergeCell ref="A36:A37"/>
    <mergeCell ref="B37:J37"/>
    <mergeCell ref="B36:F36"/>
    <mergeCell ref="C3:D3"/>
    <mergeCell ref="E3:J3"/>
    <mergeCell ref="B10:J10"/>
    <mergeCell ref="B20:J20"/>
    <mergeCell ref="B18:J18"/>
    <mergeCell ref="E4:J4"/>
    <mergeCell ref="C4:D4"/>
    <mergeCell ref="G5:I5"/>
    <mergeCell ref="G6:I6"/>
    <mergeCell ref="G7:I7"/>
    <mergeCell ref="G8:I8"/>
    <mergeCell ref="B17:E17"/>
    <mergeCell ref="A32:A33"/>
    <mergeCell ref="B33:J33"/>
    <mergeCell ref="A34:A35"/>
    <mergeCell ref="B35:J35"/>
    <mergeCell ref="B32:F32"/>
    <mergeCell ref="A2:J2"/>
    <mergeCell ref="B26:F26"/>
    <mergeCell ref="A30:A31"/>
    <mergeCell ref="B31:J31"/>
    <mergeCell ref="B34:F34"/>
    <mergeCell ref="B28:F28"/>
    <mergeCell ref="B30:F30"/>
    <mergeCell ref="B29:J29"/>
    <mergeCell ref="B23:J23"/>
    <mergeCell ref="A28:A29"/>
    <mergeCell ref="A26:A27"/>
    <mergeCell ref="G26:J26"/>
  </mergeCells>
  <phoneticPr fontId="3"/>
  <dataValidations count="8">
    <dataValidation type="textLength" imeMode="hiragana" operator="lessThanOrEqual" allowBlank="1" showErrorMessage="1" errorTitle="もう一度入力してください！" error="文字数がオーバーしました。_x000a_（256文字までになるように短くしてください。）_x000a_" sqref="B35:J35 B33:J33 B31:J31 B29:J29 B37:J37 B39:J39 B41:J41 B43:J43 B45:J45 B47:J47 B49:J49 B51:J51 B53:J53 B55:J55 B57:J57" xr:uid="{00000000-0002-0000-0500-000000000000}">
      <formula1>256</formula1>
    </dataValidation>
    <dataValidation type="whole" imeMode="disabled" operator="greaterThanOrEqual" allowBlank="1" showErrorMessage="1" errorTitle="もう一度入力してください！" error="数値が正しくありません。" sqref="G36:J36 G34:J34 G32:J32 G30:J30 G28:J28 G38:J38 G40:J40 G42:J42 G44:J44 G46:J46 G48:J48 G50:J50 G52:J52 G54:J54 G56:J56" xr:uid="{00000000-0002-0000-0500-000001000000}">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24:J24" xr:uid="{00000000-0002-0000-0500-000002000000}">
      <formula1>512</formula1>
    </dataValidation>
    <dataValidation type="whole" imeMode="disabled" operator="greaterThanOrEqual" allowBlank="1" showErrorMessage="1" errorTitle="もう一度入力してください！" error="数値が正しくありません。_x000a_" sqref="G7" xr:uid="{00000000-0002-0000-0500-000003000000}">
      <formula1>0</formula1>
    </dataValidation>
    <dataValidation type="textLength" imeMode="hiragana" operator="lessThanOrEqual" allowBlank="1" showErrorMessage="1" errorTitle="もう一度入力してください！" error="文字数がオーバーしました。_x000a_（128文字までになるように短くしてください。）" sqref="E3:J3 G4:J4 E4:F5" xr:uid="{00000000-0002-0000-0500-000004000000}">
      <formula1>128</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18:B19 C18:J18" xr:uid="{00000000-0002-0000-0500-000005000000}">
      <formula1>256</formula1>
    </dataValidation>
    <dataValidation type="textLength" imeMode="hiragana" operator="lessThanOrEqual" allowBlank="1" showErrorMessage="1" errorTitle="もう一度入力してください！" error="文字数がオーバーしました。_x000a_（512文字までになるように短くしてください。）" sqref="B23:J23 B10:J10 B20:J20" xr:uid="{00000000-0002-0000-0500-000006000000}">
      <formula1>512</formula1>
    </dataValidation>
    <dataValidation type="textLength" operator="lessThanOrEqual" allowBlank="1" showErrorMessage="1" errorTitle="もう一度入力してください！" error="文字数がオーバーしました。_x000a_（128文字までになるように短くしてください。）" sqref="G5:I5" xr:uid="{00000000-0002-0000-0500-000007000000}">
      <formula1>128</formula1>
    </dataValidation>
  </dataValidations>
  <printOptions horizontalCentered="1"/>
  <pageMargins left="0.59055118110236227" right="0.59055118110236227" top="0.59055118110236227" bottom="0.39370078740157483" header="0.51181102362204722" footer="0.31496062992125984"/>
  <pageSetup paperSize="9" scale="89" orientation="portrait" blackAndWhite="1" r:id="rId1"/>
  <headerFooter alignWithMargins="0">
    <oddFooter>&amp;R&amp;P／&amp;N</oddFooter>
  </headerFooter>
  <rowBreaks count="2" manualBreakCount="2">
    <brk id="24" max="9" man="1"/>
    <brk id="41" max="9"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T221"/>
  <sheetViews>
    <sheetView view="pageBreakPreview" zoomScale="50" zoomScaleNormal="85" zoomScaleSheetLayoutView="50" workbookViewId="0"/>
  </sheetViews>
  <sheetFormatPr defaultColWidth="9" defaultRowHeight="13.5" x14ac:dyDescent="0.1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"〔サービス分析：" &amp;  評価結果報告書!B23 &amp; "〕"</f>
        <v>〔サービス分析：認知症対応型通所介護〕</v>
      </c>
      <c r="B1" s="4"/>
      <c r="C1" s="4"/>
      <c r="D1" s="4"/>
      <c r="E1" s="3"/>
      <c r="F1" s="143" t="s">
        <v>137</v>
      </c>
      <c r="H1" s="23"/>
    </row>
    <row r="2" spans="1:20" ht="14.25" customHeight="1" x14ac:dyDescent="0.15">
      <c r="A2" s="1"/>
      <c r="B2" s="4"/>
      <c r="C2" s="4"/>
      <c r="F2" s="6" t="str">
        <f>"《事業所名： " &amp; 評価結果報告書!B24 &amp; "》"</f>
        <v>《事業所名： 》</v>
      </c>
      <c r="H2" s="25"/>
    </row>
    <row r="3" spans="1:20" ht="14.25" customHeight="1" x14ac:dyDescent="0.15">
      <c r="A3" s="77" t="s">
        <v>88</v>
      </c>
      <c r="B3" s="78" t="s">
        <v>91</v>
      </c>
      <c r="C3" s="80"/>
      <c r="D3" s="80"/>
      <c r="E3" s="81"/>
      <c r="H3" s="79"/>
      <c r="I3" s="58"/>
      <c r="J3" s="7"/>
      <c r="K3" s="7"/>
      <c r="L3" s="79"/>
      <c r="M3" s="79"/>
      <c r="N3" s="79"/>
      <c r="O3" s="79"/>
      <c r="P3" s="79"/>
      <c r="Q3" s="79"/>
      <c r="R3" s="79"/>
      <c r="S3" s="79"/>
      <c r="T3" s="79" t="s">
        <v>73</v>
      </c>
    </row>
    <row r="4" spans="1:20" ht="18" customHeight="1" thickBot="1" x14ac:dyDescent="0.2">
      <c r="A4" s="83" t="s">
        <v>0</v>
      </c>
      <c r="B4" s="264" t="s">
        <v>81</v>
      </c>
      <c r="C4" s="265"/>
      <c r="D4" s="265"/>
      <c r="E4" s="265"/>
      <c r="F4" s="266"/>
      <c r="H4" s="79"/>
      <c r="I4" s="58"/>
      <c r="J4" s="7" t="s">
        <v>66</v>
      </c>
      <c r="K4" s="7"/>
      <c r="L4" s="79"/>
      <c r="M4" s="79"/>
      <c r="N4" s="79"/>
      <c r="O4" s="79"/>
      <c r="P4" s="79"/>
      <c r="Q4" s="79"/>
      <c r="R4" s="79"/>
      <c r="S4" s="79"/>
      <c r="T4" s="79" t="s">
        <v>67</v>
      </c>
    </row>
    <row r="5" spans="1:20" ht="18" customHeight="1" thickTop="1" x14ac:dyDescent="0.15">
      <c r="A5" s="267">
        <v>1</v>
      </c>
      <c r="B5" s="269" t="s">
        <v>157</v>
      </c>
      <c r="C5" s="270"/>
      <c r="D5" s="270"/>
      <c r="E5" s="270"/>
      <c r="F5" s="271"/>
      <c r="H5" s="79"/>
      <c r="I5" s="58"/>
      <c r="J5" s="7" t="s">
        <v>64</v>
      </c>
      <c r="K5" s="7"/>
      <c r="L5" s="79"/>
      <c r="M5" s="79"/>
      <c r="N5" s="79"/>
      <c r="O5" s="79"/>
      <c r="P5" s="79"/>
      <c r="Q5" s="79"/>
      <c r="R5" s="79"/>
      <c r="S5" s="79"/>
      <c r="T5" s="79" t="s">
        <v>68</v>
      </c>
    </row>
    <row r="6" spans="1:20" s="89" customFormat="1" ht="30" customHeight="1" thickBot="1" x14ac:dyDescent="0.2">
      <c r="A6" s="268"/>
      <c r="B6" s="261" t="s">
        <v>156</v>
      </c>
      <c r="C6" s="262"/>
      <c r="D6" s="272" t="s">
        <v>93</v>
      </c>
      <c r="E6" s="272"/>
      <c r="F6" s="130" t="str">
        <f>IF(COUNT(P10:Q13) &gt; 0,COUNT(P10:P13) &amp; "／" &amp; COUNT(P10:Q13),"")</f>
        <v/>
      </c>
      <c r="G6" s="84"/>
      <c r="H6" s="85"/>
      <c r="I6" s="86"/>
      <c r="J6" s="87" t="s">
        <v>69</v>
      </c>
      <c r="K6" s="85">
        <v>1</v>
      </c>
      <c r="L6" s="85">
        <v>541</v>
      </c>
      <c r="M6" s="88"/>
      <c r="N6" s="88"/>
      <c r="O6" s="88"/>
      <c r="P6" s="88"/>
      <c r="Q6" s="88"/>
      <c r="R6" s="88"/>
      <c r="S6" s="79"/>
      <c r="T6" s="88"/>
    </row>
    <row r="7" spans="1:20" x14ac:dyDescent="0.15">
      <c r="A7" s="95"/>
      <c r="B7" s="96" t="s">
        <v>158</v>
      </c>
      <c r="C7" s="273" t="str">
        <f>IF((MIN(I10:I13)=0),"標準項目の「あり」「なし」を選択してください","")</f>
        <v>標準項目の「あり」「なし」を選択してください</v>
      </c>
      <c r="D7" s="273"/>
      <c r="E7" s="273"/>
      <c r="F7" s="274"/>
      <c r="H7" s="79"/>
      <c r="I7" s="58"/>
      <c r="J7" s="7" t="s">
        <v>72</v>
      </c>
      <c r="K7" s="7">
        <v>1</v>
      </c>
      <c r="L7" s="79">
        <v>16969</v>
      </c>
      <c r="M7" s="79"/>
      <c r="N7" s="79"/>
      <c r="O7" s="79"/>
      <c r="P7" s="79"/>
      <c r="Q7" s="79"/>
      <c r="R7" s="79"/>
      <c r="S7" s="79"/>
      <c r="T7" s="79"/>
    </row>
    <row r="8" spans="1:20" s="100" customFormat="1" ht="37.5" customHeight="1" x14ac:dyDescent="0.15">
      <c r="A8" s="97" t="s">
        <v>65</v>
      </c>
      <c r="B8" s="255" t="s">
        <v>159</v>
      </c>
      <c r="C8" s="256"/>
      <c r="D8" s="257" t="str">
        <f xml:space="preserve"> "評点（" &amp; REPT("○",COUNT(P10:P13)) &amp; REPT("●",COUNT(Q10:Q13)) &amp; "）"</f>
        <v>評点（）</v>
      </c>
      <c r="E8" s="257"/>
      <c r="F8" s="119" t="str">
        <f>IF(COUNT(R10:R13)&gt;0,"・非該当" &amp; COUNT(R10:R13),"")</f>
        <v/>
      </c>
      <c r="G8" s="84"/>
      <c r="H8" s="98"/>
      <c r="I8" s="99" t="str">
        <f>IF(MIN(I10:I13)=0,"",IF(COUNT(P10:Q13)=0,"-",IF(COUNT(P10:Q13)=COUNT(P10:P13),"A",IF(COUNT(P10:P13)=0,"C","B"))))</f>
        <v/>
      </c>
      <c r="J8" s="7" t="s">
        <v>59</v>
      </c>
      <c r="K8" s="99"/>
      <c r="L8" s="98"/>
      <c r="M8" s="98"/>
      <c r="N8" s="98"/>
      <c r="O8" s="98"/>
      <c r="P8" s="98"/>
      <c r="Q8" s="98"/>
      <c r="R8" s="98"/>
      <c r="S8" s="79"/>
      <c r="T8" s="98"/>
    </row>
    <row r="9" spans="1:20" x14ac:dyDescent="0.15">
      <c r="A9" s="95"/>
      <c r="B9" s="113" t="s">
        <v>60</v>
      </c>
      <c r="C9" s="258" t="s">
        <v>61</v>
      </c>
      <c r="D9" s="259"/>
      <c r="E9" s="259"/>
      <c r="F9" s="260"/>
      <c r="H9" s="79"/>
      <c r="I9" s="58"/>
      <c r="J9" s="7" t="s">
        <v>62</v>
      </c>
      <c r="K9" s="7"/>
      <c r="L9" s="79"/>
      <c r="M9" s="79"/>
      <c r="N9" s="79"/>
      <c r="O9" s="79"/>
      <c r="P9" s="79"/>
      <c r="Q9" s="79"/>
      <c r="R9" s="79"/>
      <c r="S9" s="79"/>
      <c r="T9" s="79"/>
    </row>
    <row r="10" spans="1:20" ht="37.5" customHeight="1" x14ac:dyDescent="0.15">
      <c r="A10" s="95"/>
      <c r="B10" s="101"/>
      <c r="C10" s="261" t="s">
        <v>160</v>
      </c>
      <c r="D10" s="262"/>
      <c r="E10" s="263"/>
      <c r="F10" s="102"/>
      <c r="G10" s="84"/>
      <c r="H10" s="79"/>
      <c r="I10" s="58">
        <v>0</v>
      </c>
      <c r="J10" s="7" t="s">
        <v>63</v>
      </c>
      <c r="K10" s="7">
        <v>1</v>
      </c>
      <c r="L10" s="79">
        <v>58473</v>
      </c>
      <c r="M10" s="79"/>
      <c r="N10" s="79"/>
      <c r="O10" s="79"/>
      <c r="P10" s="79" t="str">
        <f>IF(I10=3,1,"")</f>
        <v/>
      </c>
      <c r="Q10" s="79" t="str">
        <f>IF(I10=2,1,"")</f>
        <v/>
      </c>
      <c r="R10" s="79" t="str">
        <f>IF(I10=1,1,"")</f>
        <v/>
      </c>
      <c r="S10" s="79"/>
      <c r="T10" s="79"/>
    </row>
    <row r="11" spans="1:20" ht="37.5" customHeight="1" x14ac:dyDescent="0.15">
      <c r="A11" s="95"/>
      <c r="B11" s="101"/>
      <c r="C11" s="261" t="s">
        <v>161</v>
      </c>
      <c r="D11" s="262"/>
      <c r="E11" s="263"/>
      <c r="F11" s="102"/>
      <c r="G11" s="84"/>
      <c r="H11" s="79"/>
      <c r="I11" s="58">
        <v>0</v>
      </c>
      <c r="J11" s="7" t="s">
        <v>63</v>
      </c>
      <c r="K11" s="7">
        <v>2</v>
      </c>
      <c r="L11" s="79">
        <v>58474</v>
      </c>
      <c r="M11" s="79"/>
      <c r="N11" s="79"/>
      <c r="O11" s="79"/>
      <c r="P11" s="79" t="str">
        <f>IF(I11=3,1,"")</f>
        <v/>
      </c>
      <c r="Q11" s="79" t="str">
        <f>IF(I11=2,1,"")</f>
        <v/>
      </c>
      <c r="R11" s="79" t="str">
        <f>IF(I11=1,1,"")</f>
        <v/>
      </c>
      <c r="S11" s="79"/>
      <c r="T11" s="79"/>
    </row>
    <row r="12" spans="1:20" ht="37.5" customHeight="1" x14ac:dyDescent="0.15">
      <c r="A12" s="95"/>
      <c r="B12" s="101"/>
      <c r="C12" s="261" t="s">
        <v>162</v>
      </c>
      <c r="D12" s="262"/>
      <c r="E12" s="263"/>
      <c r="F12" s="102"/>
      <c r="G12" s="84"/>
      <c r="H12" s="79"/>
      <c r="I12" s="58">
        <v>0</v>
      </c>
      <c r="J12" s="7" t="s">
        <v>63</v>
      </c>
      <c r="K12" s="7">
        <v>3</v>
      </c>
      <c r="L12" s="79">
        <v>58475</v>
      </c>
      <c r="M12" s="79"/>
      <c r="N12" s="79"/>
      <c r="O12" s="79"/>
      <c r="P12" s="79" t="str">
        <f>IF(I12=3,1,"")</f>
        <v/>
      </c>
      <c r="Q12" s="79" t="str">
        <f>IF(I12=2,1,"")</f>
        <v/>
      </c>
      <c r="R12" s="79" t="str">
        <f>IF(I12=1,1,"")</f>
        <v/>
      </c>
      <c r="S12" s="79"/>
      <c r="T12" s="79"/>
    </row>
    <row r="13" spans="1:20" ht="37.5" customHeight="1" thickBot="1" x14ac:dyDescent="0.2">
      <c r="A13" s="95"/>
      <c r="B13" s="101"/>
      <c r="C13" s="261" t="s">
        <v>163</v>
      </c>
      <c r="D13" s="262"/>
      <c r="E13" s="263"/>
      <c r="F13" s="102"/>
      <c r="G13" s="84"/>
      <c r="H13" s="79"/>
      <c r="I13" s="58">
        <v>0</v>
      </c>
      <c r="J13" s="7" t="s">
        <v>63</v>
      </c>
      <c r="K13" s="7">
        <v>4</v>
      </c>
      <c r="L13" s="79">
        <v>58476</v>
      </c>
      <c r="M13" s="79"/>
      <c r="N13" s="79"/>
      <c r="O13" s="79"/>
      <c r="P13" s="79" t="str">
        <f>IF(I13=3,1,"")</f>
        <v/>
      </c>
      <c r="Q13" s="79" t="str">
        <f>IF(I13=2,1,"")</f>
        <v/>
      </c>
      <c r="R13" s="79" t="str">
        <f>IF(I13=1,1,"")</f>
        <v/>
      </c>
      <c r="S13" s="79"/>
      <c r="T13" s="79"/>
    </row>
    <row r="14" spans="1:20" ht="20.25" customHeight="1" x14ac:dyDescent="0.15">
      <c r="A14" s="103"/>
      <c r="B14" s="282" t="s">
        <v>164</v>
      </c>
      <c r="C14" s="283"/>
      <c r="D14" s="284" t="str">
        <f>IF(AND(LEN(SBcase1_1)&lt;&gt;0,COUNT(R10:R13)=4),SBcheckB_1,(IF(LEN(SBcheckA_1)&lt;&gt;0,SBcheckA_1, SBcheckB_1)))</f>
        <v>サブカテゴリー1の講評を入力してください</v>
      </c>
      <c r="E14" s="284"/>
      <c r="F14" s="285"/>
      <c r="H14" s="79"/>
      <c r="I14" s="58"/>
      <c r="J14" s="7" t="s">
        <v>64</v>
      </c>
      <c r="K14" s="7"/>
      <c r="L14" s="79"/>
      <c r="M14" s="79"/>
      <c r="N14" s="79"/>
      <c r="O14" s="79"/>
      <c r="P14" s="79"/>
      <c r="Q14" s="79"/>
      <c r="R14" s="79"/>
      <c r="S14" s="79"/>
      <c r="T14" s="79"/>
    </row>
    <row r="15" spans="1:20" s="107" customFormat="1" ht="21" customHeight="1" x14ac:dyDescent="0.15">
      <c r="A15" s="110"/>
      <c r="B15" s="286"/>
      <c r="C15" s="287"/>
      <c r="D15" s="287"/>
      <c r="E15" s="287"/>
      <c r="F15" s="288"/>
      <c r="G15" s="2" t="str">
        <f>IF(LEN(B15)=0,"",IF(40-LEN(B15)&gt;0,"残り" &amp; 40-LEN(B15) &amp; "文字",IF(40-LEN(B15)=0,"","文字数がオーバーしています")))</f>
        <v/>
      </c>
      <c r="H15" s="104"/>
      <c r="I15" s="105"/>
      <c r="J15" s="7" t="s">
        <v>82</v>
      </c>
      <c r="K15" s="104"/>
      <c r="L15" s="104"/>
      <c r="M15" s="106"/>
      <c r="N15" s="106"/>
      <c r="O15" s="106"/>
      <c r="P15" s="106"/>
      <c r="Q15" s="106"/>
      <c r="R15" s="106"/>
      <c r="S15" s="79"/>
      <c r="T15" s="106"/>
    </row>
    <row r="16" spans="1:20" s="107" customFormat="1" ht="65.099999999999994" customHeight="1" x14ac:dyDescent="0.15">
      <c r="A16" s="111"/>
      <c r="B16" s="289"/>
      <c r="C16" s="290"/>
      <c r="D16" s="290"/>
      <c r="E16" s="290"/>
      <c r="F16" s="291"/>
      <c r="G16" s="2" t="str">
        <f>IF(LEN(B16)=0,"",IF(256-LEN(B16)&gt;0,"残り" &amp; 256-LEN(B16) &amp; "文字",IF(256-LEN(B16)=0,"","文字数がオーバーしています")))</f>
        <v/>
      </c>
      <c r="H16" s="104"/>
      <c r="I16" s="105"/>
      <c r="J16" s="7" t="s">
        <v>85</v>
      </c>
      <c r="K16" s="104"/>
      <c r="L16" s="104"/>
      <c r="M16" s="106"/>
      <c r="N16" s="106"/>
      <c r="O16" s="106"/>
      <c r="P16" s="106"/>
      <c r="Q16" s="106"/>
      <c r="R16" s="106"/>
      <c r="S16" s="79"/>
      <c r="T16" s="106"/>
    </row>
    <row r="17" spans="1:20" s="107" customFormat="1" ht="21" customHeight="1" x14ac:dyDescent="0.15">
      <c r="A17" s="111"/>
      <c r="B17" s="277"/>
      <c r="C17" s="278"/>
      <c r="D17" s="278"/>
      <c r="E17" s="278"/>
      <c r="F17" s="279"/>
      <c r="G17" s="2" t="str">
        <f>IF(LEN(B17)=0,"",IF(40-LEN(B17)&gt;0,"残り" &amp; 40-LEN(B17) &amp; "文字",IF(40-LEN(B17)=0,"","文字数がオーバーしています")))</f>
        <v/>
      </c>
      <c r="H17" s="104"/>
      <c r="I17" s="105"/>
      <c r="J17" s="7" t="s">
        <v>83</v>
      </c>
      <c r="K17" s="104"/>
      <c r="L17" s="104"/>
      <c r="M17" s="106"/>
      <c r="N17" s="106"/>
      <c r="O17" s="106"/>
      <c r="P17" s="106"/>
      <c r="Q17" s="106"/>
      <c r="R17" s="106"/>
      <c r="S17" s="79"/>
      <c r="T17" s="106"/>
    </row>
    <row r="18" spans="1:20" s="107" customFormat="1" ht="65.099999999999994" customHeight="1" x14ac:dyDescent="0.15">
      <c r="A18" s="111"/>
      <c r="B18" s="275"/>
      <c r="C18" s="275"/>
      <c r="D18" s="275"/>
      <c r="E18" s="275"/>
      <c r="F18" s="276"/>
      <c r="G18" s="2" t="str">
        <f>IF(LEN(B18)=0,"",IF(256-LEN(B18)&gt;0,"残り" &amp; 256-LEN(B18) &amp; "文字",IF(256-LEN(B18)=0,"","文字数がオーバーしています")))</f>
        <v/>
      </c>
      <c r="H18" s="104"/>
      <c r="I18" s="105"/>
      <c r="J18" s="7" t="s">
        <v>86</v>
      </c>
      <c r="K18" s="104"/>
      <c r="L18" s="104"/>
      <c r="M18" s="106"/>
      <c r="N18" s="106"/>
      <c r="O18" s="106"/>
      <c r="P18" s="106"/>
      <c r="Q18" s="106"/>
      <c r="R18" s="106"/>
      <c r="S18" s="79"/>
      <c r="T18" s="106"/>
    </row>
    <row r="19" spans="1:20" s="107" customFormat="1" ht="21" customHeight="1" x14ac:dyDescent="0.15">
      <c r="A19" s="111"/>
      <c r="B19" s="277"/>
      <c r="C19" s="278"/>
      <c r="D19" s="278"/>
      <c r="E19" s="278"/>
      <c r="F19" s="279"/>
      <c r="G19" s="2" t="str">
        <f>IF(LEN(B19)=0,"",IF(40-LEN(B19)&gt;0,"残り" &amp; 40-LEN(B19) &amp; "文字",IF(40-LEN(B19)=0,"","文字数がオーバーしています")))</f>
        <v/>
      </c>
      <c r="H19" s="104"/>
      <c r="I19" s="105"/>
      <c r="J19" s="7" t="s">
        <v>84</v>
      </c>
      <c r="K19" s="104"/>
      <c r="L19" s="104"/>
      <c r="M19" s="106"/>
      <c r="N19" s="106"/>
      <c r="O19" s="106"/>
      <c r="P19" s="106"/>
      <c r="Q19" s="106"/>
      <c r="R19" s="106"/>
      <c r="S19" s="79"/>
      <c r="T19" s="106"/>
    </row>
    <row r="20" spans="1:20" s="107" customFormat="1" ht="65.099999999999994" customHeight="1" thickBot="1" x14ac:dyDescent="0.2">
      <c r="A20" s="108"/>
      <c r="B20" s="280"/>
      <c r="C20" s="280"/>
      <c r="D20" s="280"/>
      <c r="E20" s="280"/>
      <c r="F20" s="281"/>
      <c r="G20" s="2" t="str">
        <f>IF(LEN(B20)=0,"",IF(256-LEN(B20)&gt;0,"残り" &amp; 256-LEN(B20) &amp; "文字",IF(256-LEN(B20)=0,"","文字数がオーバーしています")))</f>
        <v/>
      </c>
      <c r="H20" s="104"/>
      <c r="I20" s="105"/>
      <c r="J20" s="7" t="s">
        <v>87</v>
      </c>
      <c r="K20" s="104"/>
      <c r="L20" s="104"/>
      <c r="M20" s="106"/>
      <c r="N20" s="106"/>
      <c r="O20" s="106"/>
      <c r="P20" s="106"/>
      <c r="Q20" s="106"/>
      <c r="R20" s="106"/>
      <c r="S20" s="79"/>
      <c r="T20" s="106"/>
    </row>
    <row r="21" spans="1:20" ht="18" customHeight="1" thickTop="1" x14ac:dyDescent="0.15">
      <c r="A21" s="267">
        <v>2</v>
      </c>
      <c r="B21" s="269" t="s">
        <v>166</v>
      </c>
      <c r="C21" s="270"/>
      <c r="D21" s="270"/>
      <c r="E21" s="270"/>
      <c r="F21" s="271"/>
      <c r="H21" s="79"/>
      <c r="I21" s="58"/>
      <c r="J21" s="7" t="s">
        <v>64</v>
      </c>
      <c r="K21" s="7"/>
      <c r="L21" s="79"/>
      <c r="M21" s="79"/>
      <c r="N21" s="79"/>
      <c r="O21" s="79"/>
      <c r="P21" s="79"/>
      <c r="Q21" s="79"/>
      <c r="R21" s="79"/>
      <c r="S21" s="79"/>
      <c r="T21" s="79" t="s">
        <v>68</v>
      </c>
    </row>
    <row r="22" spans="1:20" s="89" customFormat="1" ht="30" customHeight="1" thickBot="1" x14ac:dyDescent="0.2">
      <c r="A22" s="268"/>
      <c r="B22" s="261" t="s">
        <v>165</v>
      </c>
      <c r="C22" s="262"/>
      <c r="D22" s="272" t="s">
        <v>93</v>
      </c>
      <c r="E22" s="272"/>
      <c r="F22" s="130" t="str">
        <f>IF(COUNT(P26:Q35) &gt; 0,COUNT(P26:P35) &amp; "／" &amp; COUNT(P26:Q35),"")</f>
        <v/>
      </c>
      <c r="G22" s="84"/>
      <c r="H22" s="85"/>
      <c r="I22" s="86"/>
      <c r="J22" s="87" t="s">
        <v>69</v>
      </c>
      <c r="K22" s="85">
        <v>2</v>
      </c>
      <c r="L22" s="85">
        <v>542</v>
      </c>
      <c r="M22" s="88"/>
      <c r="N22" s="88"/>
      <c r="O22" s="88"/>
      <c r="P22" s="88"/>
      <c r="Q22" s="88"/>
      <c r="R22" s="88"/>
      <c r="S22" s="79"/>
      <c r="T22" s="88"/>
    </row>
    <row r="23" spans="1:20" x14ac:dyDescent="0.15">
      <c r="A23" s="95"/>
      <c r="B23" s="96" t="s">
        <v>158</v>
      </c>
      <c r="C23" s="273" t="str">
        <f>IF((MIN(I26:I28)=0),"標準項目の「あり」「なし」を選択してください","")</f>
        <v>標準項目の「あり」「なし」を選択してください</v>
      </c>
      <c r="D23" s="273"/>
      <c r="E23" s="273"/>
      <c r="F23" s="274"/>
      <c r="H23" s="79"/>
      <c r="I23" s="58"/>
      <c r="J23" s="7" t="s">
        <v>72</v>
      </c>
      <c r="K23" s="7">
        <v>1</v>
      </c>
      <c r="L23" s="79">
        <v>16970</v>
      </c>
      <c r="M23" s="79"/>
      <c r="N23" s="79"/>
      <c r="O23" s="79"/>
      <c r="P23" s="79"/>
      <c r="Q23" s="79"/>
      <c r="R23" s="79"/>
      <c r="S23" s="79"/>
      <c r="T23" s="79"/>
    </row>
    <row r="24" spans="1:20" s="100" customFormat="1" ht="37.5" customHeight="1" x14ac:dyDescent="0.15">
      <c r="A24" s="97" t="s">
        <v>65</v>
      </c>
      <c r="B24" s="255" t="s">
        <v>167</v>
      </c>
      <c r="C24" s="256"/>
      <c r="D24" s="257" t="str">
        <f xml:space="preserve"> "評点（" &amp; REPT("○",COUNT(P26:P28)) &amp; REPT("●",COUNT(Q26:Q28)) &amp; "）"</f>
        <v>評点（）</v>
      </c>
      <c r="E24" s="257"/>
      <c r="F24" s="119" t="str">
        <f>IF(COUNT(R26:R28)&gt;0,"・非該当" &amp; COUNT(R26:R28),"")</f>
        <v/>
      </c>
      <c r="G24" s="84"/>
      <c r="H24" s="98"/>
      <c r="I24" s="99" t="str">
        <f>IF(MIN(I26:I28)=0,"",IF(COUNT(P26:Q28)=0,"-",IF(COUNT(P26:Q28)=COUNT(P26:P28),"A",IF(COUNT(P26:P28)=0,"C","B"))))</f>
        <v/>
      </c>
      <c r="J24" s="7" t="s">
        <v>59</v>
      </c>
      <c r="K24" s="99"/>
      <c r="L24" s="98"/>
      <c r="M24" s="98"/>
      <c r="N24" s="98"/>
      <c r="O24" s="98"/>
      <c r="P24" s="98"/>
      <c r="Q24" s="98"/>
      <c r="R24" s="98"/>
      <c r="S24" s="79"/>
      <c r="T24" s="98"/>
    </row>
    <row r="25" spans="1:20" x14ac:dyDescent="0.15">
      <c r="A25" s="95"/>
      <c r="B25" s="113" t="s">
        <v>60</v>
      </c>
      <c r="C25" s="258" t="s">
        <v>61</v>
      </c>
      <c r="D25" s="259"/>
      <c r="E25" s="259"/>
      <c r="F25" s="260"/>
      <c r="H25" s="79"/>
      <c r="I25" s="58"/>
      <c r="J25" s="7" t="s">
        <v>62</v>
      </c>
      <c r="K25" s="7"/>
      <c r="L25" s="79"/>
      <c r="M25" s="79"/>
      <c r="N25" s="79"/>
      <c r="O25" s="79"/>
      <c r="P25" s="79"/>
      <c r="Q25" s="79"/>
      <c r="R25" s="79"/>
      <c r="S25" s="79"/>
      <c r="T25" s="79"/>
    </row>
    <row r="26" spans="1:20" ht="37.5" customHeight="1" x14ac:dyDescent="0.15">
      <c r="A26" s="95"/>
      <c r="B26" s="101"/>
      <c r="C26" s="261" t="s">
        <v>168</v>
      </c>
      <c r="D26" s="262"/>
      <c r="E26" s="263"/>
      <c r="F26" s="102"/>
      <c r="G26" s="84"/>
      <c r="H26" s="79"/>
      <c r="I26" s="58">
        <v>0</v>
      </c>
      <c r="J26" s="7" t="s">
        <v>63</v>
      </c>
      <c r="K26" s="7">
        <v>1</v>
      </c>
      <c r="L26" s="79">
        <v>58477</v>
      </c>
      <c r="M26" s="79"/>
      <c r="N26" s="79"/>
      <c r="O26" s="79"/>
      <c r="P26" s="79" t="str">
        <f>IF(I26=3,1,"")</f>
        <v/>
      </c>
      <c r="Q26" s="79" t="str">
        <f>IF(I26=2,1,"")</f>
        <v/>
      </c>
      <c r="R26" s="79" t="str">
        <f>IF(I26=1,1,"")</f>
        <v/>
      </c>
      <c r="S26" s="79"/>
      <c r="T26" s="79"/>
    </row>
    <row r="27" spans="1:20" ht="37.5" customHeight="1" x14ac:dyDescent="0.15">
      <c r="A27" s="95"/>
      <c r="B27" s="101"/>
      <c r="C27" s="261" t="s">
        <v>169</v>
      </c>
      <c r="D27" s="262"/>
      <c r="E27" s="263"/>
      <c r="F27" s="102"/>
      <c r="G27" s="84"/>
      <c r="H27" s="79"/>
      <c r="I27" s="58">
        <v>0</v>
      </c>
      <c r="J27" s="7" t="s">
        <v>63</v>
      </c>
      <c r="K27" s="7">
        <v>2</v>
      </c>
      <c r="L27" s="79">
        <v>58478</v>
      </c>
      <c r="M27" s="79"/>
      <c r="N27" s="79"/>
      <c r="O27" s="79"/>
      <c r="P27" s="79" t="str">
        <f>IF(I27=3,1,"")</f>
        <v/>
      </c>
      <c r="Q27" s="79" t="str">
        <f>IF(I27=2,1,"")</f>
        <v/>
      </c>
      <c r="R27" s="79" t="str">
        <f>IF(I27=1,1,"")</f>
        <v/>
      </c>
      <c r="S27" s="79"/>
      <c r="T27" s="79"/>
    </row>
    <row r="28" spans="1:20" ht="37.5" customHeight="1" thickBot="1" x14ac:dyDescent="0.2">
      <c r="A28" s="95"/>
      <c r="B28" s="101"/>
      <c r="C28" s="261" t="s">
        <v>170</v>
      </c>
      <c r="D28" s="262"/>
      <c r="E28" s="263"/>
      <c r="F28" s="102"/>
      <c r="G28" s="84"/>
      <c r="H28" s="79"/>
      <c r="I28" s="58">
        <v>0</v>
      </c>
      <c r="J28" s="7" t="s">
        <v>63</v>
      </c>
      <c r="K28" s="7">
        <v>3</v>
      </c>
      <c r="L28" s="79">
        <v>58479</v>
      </c>
      <c r="M28" s="79"/>
      <c r="N28" s="79"/>
      <c r="O28" s="79"/>
      <c r="P28" s="79" t="str">
        <f>IF(I28=3,1,"")</f>
        <v/>
      </c>
      <c r="Q28" s="79" t="str">
        <f>IF(I28=2,1,"")</f>
        <v/>
      </c>
      <c r="R28" s="79" t="str">
        <f>IF(I28=1,1,"")</f>
        <v/>
      </c>
      <c r="S28" s="79"/>
      <c r="T28" s="79"/>
    </row>
    <row r="29" spans="1:20" x14ac:dyDescent="0.15">
      <c r="A29" s="95"/>
      <c r="B29" s="96" t="s">
        <v>171</v>
      </c>
      <c r="C29" s="273" t="str">
        <f>IF((MIN(I32:I35)=0),"標準項目の「あり」「なし」を選択してください","")</f>
        <v>標準項目の「あり」「なし」を選択してください</v>
      </c>
      <c r="D29" s="273"/>
      <c r="E29" s="273"/>
      <c r="F29" s="274"/>
      <c r="H29" s="79"/>
      <c r="I29" s="58"/>
      <c r="J29" s="7" t="s">
        <v>72</v>
      </c>
      <c r="K29" s="7">
        <v>2</v>
      </c>
      <c r="L29" s="79">
        <v>16971</v>
      </c>
      <c r="M29" s="79"/>
      <c r="N29" s="79"/>
      <c r="O29" s="79"/>
      <c r="P29" s="79"/>
      <c r="Q29" s="79"/>
      <c r="R29" s="79"/>
      <c r="S29" s="79"/>
      <c r="T29" s="79"/>
    </row>
    <row r="30" spans="1:20" s="100" customFormat="1" ht="37.5" customHeight="1" x14ac:dyDescent="0.15">
      <c r="A30" s="97" t="s">
        <v>65</v>
      </c>
      <c r="B30" s="255" t="s">
        <v>172</v>
      </c>
      <c r="C30" s="256"/>
      <c r="D30" s="257" t="str">
        <f xml:space="preserve"> "評点（" &amp; REPT("○",COUNT(P32:P35)) &amp; REPT("●",COUNT(Q32:Q35)) &amp; "）"</f>
        <v>評点（）</v>
      </c>
      <c r="E30" s="257"/>
      <c r="F30" s="119" t="str">
        <f>IF(COUNT(R32:R35)&gt;0,"・非該当" &amp; COUNT(R32:R35),"")</f>
        <v/>
      </c>
      <c r="G30" s="84"/>
      <c r="H30" s="98"/>
      <c r="I30" s="99" t="str">
        <f>IF(MIN(I32:I35)=0,"",IF(COUNT(P32:Q35)=0,"-",IF(COUNT(P32:Q35)=COUNT(P32:P35),"A",IF(COUNT(P32:P35)=0,"C","B"))))</f>
        <v/>
      </c>
      <c r="J30" s="7" t="s">
        <v>59</v>
      </c>
      <c r="K30" s="99"/>
      <c r="L30" s="98"/>
      <c r="M30" s="98"/>
      <c r="N30" s="98"/>
      <c r="O30" s="98"/>
      <c r="P30" s="98"/>
      <c r="Q30" s="98"/>
      <c r="R30" s="98"/>
      <c r="S30" s="79"/>
      <c r="T30" s="98"/>
    </row>
    <row r="31" spans="1:20" x14ac:dyDescent="0.15">
      <c r="A31" s="95"/>
      <c r="B31" s="113" t="s">
        <v>60</v>
      </c>
      <c r="C31" s="258" t="s">
        <v>61</v>
      </c>
      <c r="D31" s="259"/>
      <c r="E31" s="259"/>
      <c r="F31" s="260"/>
      <c r="H31" s="79"/>
      <c r="I31" s="58"/>
      <c r="J31" s="7" t="s">
        <v>62</v>
      </c>
      <c r="K31" s="7"/>
      <c r="L31" s="79"/>
      <c r="M31" s="79"/>
      <c r="N31" s="79"/>
      <c r="O31" s="79"/>
      <c r="P31" s="79"/>
      <c r="Q31" s="79"/>
      <c r="R31" s="79"/>
      <c r="S31" s="79"/>
      <c r="T31" s="79"/>
    </row>
    <row r="32" spans="1:20" ht="37.5" customHeight="1" x14ac:dyDescent="0.15">
      <c r="A32" s="95"/>
      <c r="B32" s="101"/>
      <c r="C32" s="261" t="s">
        <v>173</v>
      </c>
      <c r="D32" s="262"/>
      <c r="E32" s="263"/>
      <c r="F32" s="102"/>
      <c r="G32" s="84"/>
      <c r="H32" s="79"/>
      <c r="I32" s="58">
        <v>0</v>
      </c>
      <c r="J32" s="7" t="s">
        <v>63</v>
      </c>
      <c r="K32" s="7">
        <v>1</v>
      </c>
      <c r="L32" s="79">
        <v>58480</v>
      </c>
      <c r="M32" s="79"/>
      <c r="N32" s="79"/>
      <c r="O32" s="79"/>
      <c r="P32" s="79" t="str">
        <f>IF(I32=3,1,"")</f>
        <v/>
      </c>
      <c r="Q32" s="79" t="str">
        <f>IF(I32=2,1,"")</f>
        <v/>
      </c>
      <c r="R32" s="79" t="str">
        <f>IF(I32=1,1,"")</f>
        <v/>
      </c>
      <c r="S32" s="79"/>
      <c r="T32" s="79"/>
    </row>
    <row r="33" spans="1:20" ht="37.5" customHeight="1" x14ac:dyDescent="0.15">
      <c r="A33" s="95"/>
      <c r="B33" s="101"/>
      <c r="C33" s="261" t="s">
        <v>174</v>
      </c>
      <c r="D33" s="262"/>
      <c r="E33" s="263"/>
      <c r="F33" s="102"/>
      <c r="G33" s="84"/>
      <c r="H33" s="79"/>
      <c r="I33" s="58">
        <v>0</v>
      </c>
      <c r="J33" s="7" t="s">
        <v>63</v>
      </c>
      <c r="K33" s="7">
        <v>2</v>
      </c>
      <c r="L33" s="79">
        <v>58481</v>
      </c>
      <c r="M33" s="79"/>
      <c r="N33" s="79"/>
      <c r="O33" s="79"/>
      <c r="P33" s="79" t="str">
        <f>IF(I33=3,1,"")</f>
        <v/>
      </c>
      <c r="Q33" s="79" t="str">
        <f>IF(I33=2,1,"")</f>
        <v/>
      </c>
      <c r="R33" s="79" t="str">
        <f>IF(I33=1,1,"")</f>
        <v/>
      </c>
      <c r="S33" s="79"/>
      <c r="T33" s="79"/>
    </row>
    <row r="34" spans="1:20" ht="37.5" customHeight="1" x14ac:dyDescent="0.15">
      <c r="A34" s="95"/>
      <c r="B34" s="101"/>
      <c r="C34" s="261" t="s">
        <v>175</v>
      </c>
      <c r="D34" s="262"/>
      <c r="E34" s="263"/>
      <c r="F34" s="102"/>
      <c r="G34" s="84"/>
      <c r="H34" s="79"/>
      <c r="I34" s="58">
        <v>0</v>
      </c>
      <c r="J34" s="7" t="s">
        <v>63</v>
      </c>
      <c r="K34" s="7">
        <v>3</v>
      </c>
      <c r="L34" s="79">
        <v>58482</v>
      </c>
      <c r="M34" s="79"/>
      <c r="N34" s="79"/>
      <c r="O34" s="79"/>
      <c r="P34" s="79" t="str">
        <f>IF(I34=3,1,"")</f>
        <v/>
      </c>
      <c r="Q34" s="79" t="str">
        <f>IF(I34=2,1,"")</f>
        <v/>
      </c>
      <c r="R34" s="79" t="str">
        <f>IF(I34=1,1,"")</f>
        <v/>
      </c>
      <c r="S34" s="79"/>
      <c r="T34" s="79"/>
    </row>
    <row r="35" spans="1:20" ht="37.5" customHeight="1" thickBot="1" x14ac:dyDescent="0.2">
      <c r="A35" s="95"/>
      <c r="B35" s="101"/>
      <c r="C35" s="261" t="s">
        <v>176</v>
      </c>
      <c r="D35" s="262"/>
      <c r="E35" s="263"/>
      <c r="F35" s="102"/>
      <c r="G35" s="84"/>
      <c r="H35" s="79"/>
      <c r="I35" s="58">
        <v>0</v>
      </c>
      <c r="J35" s="7" t="s">
        <v>63</v>
      </c>
      <c r="K35" s="7">
        <v>4</v>
      </c>
      <c r="L35" s="79">
        <v>58483</v>
      </c>
      <c r="M35" s="79"/>
      <c r="N35" s="79"/>
      <c r="O35" s="79"/>
      <c r="P35" s="79" t="str">
        <f>IF(I35=3,1,"")</f>
        <v/>
      </c>
      <c r="Q35" s="79" t="str">
        <f>IF(I35=2,1,"")</f>
        <v/>
      </c>
      <c r="R35" s="79" t="str">
        <f>IF(I35=1,1,"")</f>
        <v/>
      </c>
      <c r="S35" s="79"/>
      <c r="T35" s="79"/>
    </row>
    <row r="36" spans="1:20" ht="20.25" customHeight="1" x14ac:dyDescent="0.15">
      <c r="A36" s="103"/>
      <c r="B36" s="282" t="s">
        <v>177</v>
      </c>
      <c r="C36" s="283"/>
      <c r="D36" s="284" t="str">
        <f>IF(AND(LEN(SBcase1_2)&lt;&gt;0,COUNT(R26:R35)=7),SBcheckB_2,(IF(LEN(SBcheckA_2)&lt;&gt;0,SBcheckA_2, SBcheckB_2)))</f>
        <v>サブカテゴリー2の講評を入力してください</v>
      </c>
      <c r="E36" s="284"/>
      <c r="F36" s="285"/>
      <c r="H36" s="79"/>
      <c r="I36" s="58"/>
      <c r="J36" s="7" t="s">
        <v>64</v>
      </c>
      <c r="K36" s="7"/>
      <c r="L36" s="79"/>
      <c r="M36" s="79"/>
      <c r="N36" s="79"/>
      <c r="O36" s="79"/>
      <c r="P36" s="79"/>
      <c r="Q36" s="79"/>
      <c r="R36" s="79"/>
      <c r="S36" s="79"/>
      <c r="T36" s="79"/>
    </row>
    <row r="37" spans="1:20" s="107" customFormat="1" ht="21" customHeight="1" x14ac:dyDescent="0.15">
      <c r="A37" s="110"/>
      <c r="B37" s="286"/>
      <c r="C37" s="287"/>
      <c r="D37" s="287"/>
      <c r="E37" s="287"/>
      <c r="F37" s="288"/>
      <c r="G37" s="2" t="str">
        <f>IF(LEN(B37)=0,"",IF(40-LEN(B37)&gt;0,"残り" &amp; 40-LEN(B37) &amp; "文字",IF(40-LEN(B37)=0,"","文字数がオーバーしています")))</f>
        <v/>
      </c>
      <c r="H37" s="104"/>
      <c r="I37" s="105"/>
      <c r="J37" s="7" t="s">
        <v>82</v>
      </c>
      <c r="K37" s="104"/>
      <c r="L37" s="104"/>
      <c r="M37" s="106"/>
      <c r="N37" s="106"/>
      <c r="O37" s="106"/>
      <c r="P37" s="106"/>
      <c r="Q37" s="106"/>
      <c r="R37" s="106"/>
      <c r="S37" s="79"/>
      <c r="T37" s="106"/>
    </row>
    <row r="38" spans="1:20" s="107" customFormat="1" ht="65.099999999999994" customHeight="1" x14ac:dyDescent="0.15">
      <c r="A38" s="111"/>
      <c r="B38" s="289"/>
      <c r="C38" s="290"/>
      <c r="D38" s="290"/>
      <c r="E38" s="290"/>
      <c r="F38" s="291"/>
      <c r="G38" s="2" t="str">
        <f>IF(LEN(B38)=0,"",IF(256-LEN(B38)&gt;0,"残り" &amp; 256-LEN(B38) &amp; "文字",IF(256-LEN(B38)=0,"","文字数がオーバーしています")))</f>
        <v/>
      </c>
      <c r="H38" s="104"/>
      <c r="I38" s="105"/>
      <c r="J38" s="7" t="s">
        <v>85</v>
      </c>
      <c r="K38" s="104"/>
      <c r="L38" s="104"/>
      <c r="M38" s="106"/>
      <c r="N38" s="106"/>
      <c r="O38" s="106"/>
      <c r="P38" s="106"/>
      <c r="Q38" s="106"/>
      <c r="R38" s="106"/>
      <c r="S38" s="79"/>
      <c r="T38" s="106"/>
    </row>
    <row r="39" spans="1:20" s="107" customFormat="1" ht="21" customHeight="1" x14ac:dyDescent="0.15">
      <c r="A39" s="111"/>
      <c r="B39" s="277"/>
      <c r="C39" s="278"/>
      <c r="D39" s="278"/>
      <c r="E39" s="278"/>
      <c r="F39" s="279"/>
      <c r="G39" s="2" t="str">
        <f>IF(LEN(B39)=0,"",IF(40-LEN(B39)&gt;0,"残り" &amp; 40-LEN(B39) &amp; "文字",IF(40-LEN(B39)=0,"","文字数がオーバーしています")))</f>
        <v/>
      </c>
      <c r="H39" s="104"/>
      <c r="I39" s="105"/>
      <c r="J39" s="7" t="s">
        <v>83</v>
      </c>
      <c r="K39" s="104"/>
      <c r="L39" s="104"/>
      <c r="M39" s="106"/>
      <c r="N39" s="106"/>
      <c r="O39" s="106"/>
      <c r="P39" s="106"/>
      <c r="Q39" s="106"/>
      <c r="R39" s="106"/>
      <c r="S39" s="79"/>
      <c r="T39" s="106"/>
    </row>
    <row r="40" spans="1:20" s="107" customFormat="1" ht="65.099999999999994" customHeight="1" x14ac:dyDescent="0.15">
      <c r="A40" s="111"/>
      <c r="B40" s="275"/>
      <c r="C40" s="275"/>
      <c r="D40" s="275"/>
      <c r="E40" s="275"/>
      <c r="F40" s="276"/>
      <c r="G40" s="2" t="str">
        <f>IF(LEN(B40)=0,"",IF(256-LEN(B40)&gt;0,"残り" &amp; 256-LEN(B40) &amp; "文字",IF(256-LEN(B40)=0,"","文字数がオーバーしています")))</f>
        <v/>
      </c>
      <c r="H40" s="104"/>
      <c r="I40" s="105"/>
      <c r="J40" s="7" t="s">
        <v>86</v>
      </c>
      <c r="K40" s="104"/>
      <c r="L40" s="104"/>
      <c r="M40" s="106"/>
      <c r="N40" s="106"/>
      <c r="O40" s="106"/>
      <c r="P40" s="106"/>
      <c r="Q40" s="106"/>
      <c r="R40" s="106"/>
      <c r="S40" s="79"/>
      <c r="T40" s="106"/>
    </row>
    <row r="41" spans="1:20" s="107" customFormat="1" ht="21" customHeight="1" x14ac:dyDescent="0.15">
      <c r="A41" s="111"/>
      <c r="B41" s="277"/>
      <c r="C41" s="278"/>
      <c r="D41" s="278"/>
      <c r="E41" s="278"/>
      <c r="F41" s="279"/>
      <c r="G41" s="2" t="str">
        <f>IF(LEN(B41)=0,"",IF(40-LEN(B41)&gt;0,"残り" &amp; 40-LEN(B41) &amp; "文字",IF(40-LEN(B41)=0,"","文字数がオーバーしています")))</f>
        <v/>
      </c>
      <c r="H41" s="104"/>
      <c r="I41" s="105"/>
      <c r="J41" s="7" t="s">
        <v>84</v>
      </c>
      <c r="K41" s="104"/>
      <c r="L41" s="104"/>
      <c r="M41" s="106"/>
      <c r="N41" s="106"/>
      <c r="O41" s="106"/>
      <c r="P41" s="106"/>
      <c r="Q41" s="106"/>
      <c r="R41" s="106"/>
      <c r="S41" s="79"/>
      <c r="T41" s="106"/>
    </row>
    <row r="42" spans="1:20" s="107" customFormat="1" ht="65.099999999999994" customHeight="1" thickBot="1" x14ac:dyDescent="0.2">
      <c r="A42" s="108"/>
      <c r="B42" s="280"/>
      <c r="C42" s="280"/>
      <c r="D42" s="280"/>
      <c r="E42" s="280"/>
      <c r="F42" s="281"/>
      <c r="G42" s="2" t="str">
        <f>IF(LEN(B42)=0,"",IF(256-LEN(B42)&gt;0,"残り" &amp; 256-LEN(B42) &amp; "文字",IF(256-LEN(B42)=0,"","文字数がオーバーしています")))</f>
        <v/>
      </c>
      <c r="H42" s="104"/>
      <c r="I42" s="105"/>
      <c r="J42" s="7" t="s">
        <v>87</v>
      </c>
      <c r="K42" s="104"/>
      <c r="L42" s="104"/>
      <c r="M42" s="106"/>
      <c r="N42" s="106"/>
      <c r="O42" s="106"/>
      <c r="P42" s="106"/>
      <c r="Q42" s="106"/>
      <c r="R42" s="106"/>
      <c r="S42" s="79"/>
      <c r="T42" s="106"/>
    </row>
    <row r="43" spans="1:20" ht="18" customHeight="1" thickTop="1" x14ac:dyDescent="0.15">
      <c r="A43" s="267">
        <v>3</v>
      </c>
      <c r="B43" s="269" t="s">
        <v>179</v>
      </c>
      <c r="C43" s="270"/>
      <c r="D43" s="270"/>
      <c r="E43" s="270"/>
      <c r="F43" s="271"/>
      <c r="H43" s="79"/>
      <c r="I43" s="58"/>
      <c r="J43" s="7" t="s">
        <v>64</v>
      </c>
      <c r="K43" s="7"/>
      <c r="L43" s="79"/>
      <c r="M43" s="79"/>
      <c r="N43" s="79"/>
      <c r="O43" s="79"/>
      <c r="P43" s="79"/>
      <c r="Q43" s="79"/>
      <c r="R43" s="79"/>
      <c r="S43" s="79"/>
      <c r="T43" s="79" t="s">
        <v>68</v>
      </c>
    </row>
    <row r="44" spans="1:20" s="89" customFormat="1" ht="30" customHeight="1" thickBot="1" x14ac:dyDescent="0.2">
      <c r="A44" s="268"/>
      <c r="B44" s="261" t="s">
        <v>178</v>
      </c>
      <c r="C44" s="262"/>
      <c r="D44" s="272" t="s">
        <v>93</v>
      </c>
      <c r="E44" s="272"/>
      <c r="F44" s="130" t="str">
        <f>IF(COUNT(P48:Q67) &gt; 0,COUNT(P48:P67) &amp; "／" &amp; COUNT(P48:Q67),"")</f>
        <v/>
      </c>
      <c r="G44" s="84"/>
      <c r="H44" s="85"/>
      <c r="I44" s="86"/>
      <c r="J44" s="87" t="s">
        <v>69</v>
      </c>
      <c r="K44" s="85">
        <v>3</v>
      </c>
      <c r="L44" s="85">
        <v>543</v>
      </c>
      <c r="M44" s="88"/>
      <c r="N44" s="88"/>
      <c r="O44" s="88"/>
      <c r="P44" s="88"/>
      <c r="Q44" s="88"/>
      <c r="R44" s="88"/>
      <c r="S44" s="79"/>
      <c r="T44" s="88"/>
    </row>
    <row r="45" spans="1:20" x14ac:dyDescent="0.15">
      <c r="A45" s="95"/>
      <c r="B45" s="96" t="s">
        <v>158</v>
      </c>
      <c r="C45" s="273" t="str">
        <f>IF((MIN(I48:I50)=0),"標準項目の「あり」「なし」を選択してください","")</f>
        <v>標準項目の「あり」「なし」を選択してください</v>
      </c>
      <c r="D45" s="273"/>
      <c r="E45" s="273"/>
      <c r="F45" s="274"/>
      <c r="H45" s="79"/>
      <c r="I45" s="58"/>
      <c r="J45" s="7" t="s">
        <v>72</v>
      </c>
      <c r="K45" s="7">
        <v>1</v>
      </c>
      <c r="L45" s="79">
        <v>16972</v>
      </c>
      <c r="M45" s="79"/>
      <c r="N45" s="79"/>
      <c r="O45" s="79"/>
      <c r="P45" s="79"/>
      <c r="Q45" s="79"/>
      <c r="R45" s="79"/>
      <c r="S45" s="79"/>
      <c r="T45" s="79"/>
    </row>
    <row r="46" spans="1:20" s="100" customFormat="1" ht="37.5" customHeight="1" x14ac:dyDescent="0.15">
      <c r="A46" s="97" t="s">
        <v>65</v>
      </c>
      <c r="B46" s="255" t="s">
        <v>180</v>
      </c>
      <c r="C46" s="256"/>
      <c r="D46" s="257" t="str">
        <f xml:space="preserve"> "評点（" &amp; REPT("○",COUNT(P48:P50)) &amp; REPT("●",COUNT(Q48:Q50)) &amp; "）"</f>
        <v>評点（）</v>
      </c>
      <c r="E46" s="257"/>
      <c r="F46" s="119" t="str">
        <f>IF(COUNT(R48:R50)&gt;0,"・非該当" &amp; COUNT(R48:R50),"")</f>
        <v/>
      </c>
      <c r="G46" s="84"/>
      <c r="H46" s="98"/>
      <c r="I46" s="99" t="str">
        <f>IF(MIN(I48:I50)=0,"",IF(COUNT(P48:Q50)=0,"-",IF(COUNT(P48:Q50)=COUNT(P48:P50),"A",IF(COUNT(P48:P50)=0,"C","B"))))</f>
        <v/>
      </c>
      <c r="J46" s="7" t="s">
        <v>59</v>
      </c>
      <c r="K46" s="99"/>
      <c r="L46" s="98"/>
      <c r="M46" s="98"/>
      <c r="N46" s="98"/>
      <c r="O46" s="98"/>
      <c r="P46" s="98"/>
      <c r="Q46" s="98"/>
      <c r="R46" s="98"/>
      <c r="S46" s="79"/>
      <c r="T46" s="98"/>
    </row>
    <row r="47" spans="1:20" x14ac:dyDescent="0.15">
      <c r="A47" s="95"/>
      <c r="B47" s="113" t="s">
        <v>60</v>
      </c>
      <c r="C47" s="258" t="s">
        <v>61</v>
      </c>
      <c r="D47" s="259"/>
      <c r="E47" s="259"/>
      <c r="F47" s="260"/>
      <c r="H47" s="79"/>
      <c r="I47" s="58"/>
      <c r="J47" s="7" t="s">
        <v>62</v>
      </c>
      <c r="K47" s="7"/>
      <c r="L47" s="79"/>
      <c r="M47" s="79"/>
      <c r="N47" s="79"/>
      <c r="O47" s="79"/>
      <c r="P47" s="79"/>
      <c r="Q47" s="79"/>
      <c r="R47" s="79"/>
      <c r="S47" s="79"/>
      <c r="T47" s="79"/>
    </row>
    <row r="48" spans="1:20" ht="37.5" customHeight="1" x14ac:dyDescent="0.15">
      <c r="A48" s="95"/>
      <c r="B48" s="101"/>
      <c r="C48" s="261" t="s">
        <v>181</v>
      </c>
      <c r="D48" s="262"/>
      <c r="E48" s="263"/>
      <c r="F48" s="102"/>
      <c r="G48" s="84"/>
      <c r="H48" s="79"/>
      <c r="I48" s="58">
        <v>0</v>
      </c>
      <c r="J48" s="7" t="s">
        <v>63</v>
      </c>
      <c r="K48" s="7">
        <v>1</v>
      </c>
      <c r="L48" s="79">
        <v>58484</v>
      </c>
      <c r="M48" s="79"/>
      <c r="N48" s="79"/>
      <c r="O48" s="79"/>
      <c r="P48" s="79" t="str">
        <f>IF(I48=3,1,"")</f>
        <v/>
      </c>
      <c r="Q48" s="79" t="str">
        <f>IF(I48=2,1,"")</f>
        <v/>
      </c>
      <c r="R48" s="79" t="str">
        <f>IF(I48=1,1,"")</f>
        <v/>
      </c>
      <c r="S48" s="79"/>
      <c r="T48" s="79"/>
    </row>
    <row r="49" spans="1:20" ht="37.5" customHeight="1" x14ac:dyDescent="0.15">
      <c r="A49" s="95"/>
      <c r="B49" s="101"/>
      <c r="C49" s="261" t="s">
        <v>182</v>
      </c>
      <c r="D49" s="262"/>
      <c r="E49" s="263"/>
      <c r="F49" s="102"/>
      <c r="G49" s="84"/>
      <c r="H49" s="79"/>
      <c r="I49" s="58">
        <v>0</v>
      </c>
      <c r="J49" s="7" t="s">
        <v>63</v>
      </c>
      <c r="K49" s="7">
        <v>2</v>
      </c>
      <c r="L49" s="79">
        <v>58485</v>
      </c>
      <c r="M49" s="79"/>
      <c r="N49" s="79"/>
      <c r="O49" s="79"/>
      <c r="P49" s="79" t="str">
        <f>IF(I49=3,1,"")</f>
        <v/>
      </c>
      <c r="Q49" s="79" t="str">
        <f>IF(I49=2,1,"")</f>
        <v/>
      </c>
      <c r="R49" s="79" t="str">
        <f>IF(I49=1,1,"")</f>
        <v/>
      </c>
      <c r="S49" s="79"/>
      <c r="T49" s="79"/>
    </row>
    <row r="50" spans="1:20" ht="37.5" customHeight="1" thickBot="1" x14ac:dyDescent="0.2">
      <c r="A50" s="95"/>
      <c r="B50" s="101"/>
      <c r="C50" s="261" t="s">
        <v>183</v>
      </c>
      <c r="D50" s="262"/>
      <c r="E50" s="263"/>
      <c r="F50" s="102"/>
      <c r="G50" s="84"/>
      <c r="H50" s="79"/>
      <c r="I50" s="58">
        <v>0</v>
      </c>
      <c r="J50" s="7" t="s">
        <v>63</v>
      </c>
      <c r="K50" s="7">
        <v>3</v>
      </c>
      <c r="L50" s="79">
        <v>58486</v>
      </c>
      <c r="M50" s="79"/>
      <c r="N50" s="79"/>
      <c r="O50" s="79"/>
      <c r="P50" s="79" t="str">
        <f>IF(I50=3,1,"")</f>
        <v/>
      </c>
      <c r="Q50" s="79" t="str">
        <f>IF(I50=2,1,"")</f>
        <v/>
      </c>
      <c r="R50" s="79" t="str">
        <f>IF(I50=1,1,"")</f>
        <v/>
      </c>
      <c r="S50" s="79"/>
      <c r="T50" s="79"/>
    </row>
    <row r="51" spans="1:20" x14ac:dyDescent="0.15">
      <c r="A51" s="95"/>
      <c r="B51" s="96" t="s">
        <v>171</v>
      </c>
      <c r="C51" s="273" t="str">
        <f>IF((MIN(I54:I57)=0),"標準項目の「あり」「なし」を選択してください","")</f>
        <v>標準項目の「あり」「なし」を選択してください</v>
      </c>
      <c r="D51" s="273"/>
      <c r="E51" s="273"/>
      <c r="F51" s="274"/>
      <c r="H51" s="79"/>
      <c r="I51" s="58"/>
      <c r="J51" s="7" t="s">
        <v>72</v>
      </c>
      <c r="K51" s="7">
        <v>2</v>
      </c>
      <c r="L51" s="79">
        <v>16973</v>
      </c>
      <c r="M51" s="79"/>
      <c r="N51" s="79"/>
      <c r="O51" s="79"/>
      <c r="P51" s="79"/>
      <c r="Q51" s="79"/>
      <c r="R51" s="79"/>
      <c r="S51" s="79"/>
      <c r="T51" s="79"/>
    </row>
    <row r="52" spans="1:20" s="100" customFormat="1" ht="37.5" customHeight="1" x14ac:dyDescent="0.15">
      <c r="A52" s="97" t="s">
        <v>65</v>
      </c>
      <c r="B52" s="255" t="s">
        <v>184</v>
      </c>
      <c r="C52" s="256"/>
      <c r="D52" s="257" t="str">
        <f xml:space="preserve"> "評点（" &amp; REPT("○",COUNT(P54:P57)) &amp; REPT("●",COUNT(Q54:Q57)) &amp; "）"</f>
        <v>評点（）</v>
      </c>
      <c r="E52" s="257"/>
      <c r="F52" s="119" t="str">
        <f>IF(COUNT(R54:R57)&gt;0,"・非該当" &amp; COUNT(R54:R57),"")</f>
        <v/>
      </c>
      <c r="G52" s="84"/>
      <c r="H52" s="98"/>
      <c r="I52" s="99" t="str">
        <f>IF(MIN(I54:I57)=0,"",IF(COUNT(P54:Q57)=0,"-",IF(COUNT(P54:Q57)=COUNT(P54:P57),"A",IF(COUNT(P54:P57)=0,"C","B"))))</f>
        <v/>
      </c>
      <c r="J52" s="7" t="s">
        <v>59</v>
      </c>
      <c r="K52" s="99"/>
      <c r="L52" s="98"/>
      <c r="M52" s="98"/>
      <c r="N52" s="98"/>
      <c r="O52" s="98"/>
      <c r="P52" s="98"/>
      <c r="Q52" s="98"/>
      <c r="R52" s="98"/>
      <c r="S52" s="79"/>
      <c r="T52" s="98"/>
    </row>
    <row r="53" spans="1:20" x14ac:dyDescent="0.15">
      <c r="A53" s="95"/>
      <c r="B53" s="113" t="s">
        <v>60</v>
      </c>
      <c r="C53" s="258" t="s">
        <v>61</v>
      </c>
      <c r="D53" s="259"/>
      <c r="E53" s="259"/>
      <c r="F53" s="260"/>
      <c r="H53" s="79"/>
      <c r="I53" s="58"/>
      <c r="J53" s="7" t="s">
        <v>62</v>
      </c>
      <c r="K53" s="7"/>
      <c r="L53" s="79"/>
      <c r="M53" s="79"/>
      <c r="N53" s="79"/>
      <c r="O53" s="79"/>
      <c r="P53" s="79"/>
      <c r="Q53" s="79"/>
      <c r="R53" s="79"/>
      <c r="S53" s="79"/>
      <c r="T53" s="79"/>
    </row>
    <row r="54" spans="1:20" ht="37.5" customHeight="1" x14ac:dyDescent="0.15">
      <c r="A54" s="95"/>
      <c r="B54" s="101"/>
      <c r="C54" s="261" t="s">
        <v>185</v>
      </c>
      <c r="D54" s="262"/>
      <c r="E54" s="263"/>
      <c r="F54" s="102"/>
      <c r="G54" s="84"/>
      <c r="H54" s="79"/>
      <c r="I54" s="58">
        <v>0</v>
      </c>
      <c r="J54" s="7" t="s">
        <v>63</v>
      </c>
      <c r="K54" s="7">
        <v>1</v>
      </c>
      <c r="L54" s="79">
        <v>58487</v>
      </c>
      <c r="M54" s="79"/>
      <c r="N54" s="79"/>
      <c r="O54" s="79"/>
      <c r="P54" s="79" t="str">
        <f>IF(I54=3,1,"")</f>
        <v/>
      </c>
      <c r="Q54" s="79" t="str">
        <f>IF(I54=2,1,"")</f>
        <v/>
      </c>
      <c r="R54" s="79" t="str">
        <f>IF(I54=1,1,"")</f>
        <v/>
      </c>
      <c r="S54" s="79"/>
      <c r="T54" s="79"/>
    </row>
    <row r="55" spans="1:20" ht="37.5" customHeight="1" x14ac:dyDescent="0.15">
      <c r="A55" s="95"/>
      <c r="B55" s="101"/>
      <c r="C55" s="261" t="s">
        <v>186</v>
      </c>
      <c r="D55" s="262"/>
      <c r="E55" s="263"/>
      <c r="F55" s="102"/>
      <c r="G55" s="84"/>
      <c r="H55" s="79"/>
      <c r="I55" s="58">
        <v>0</v>
      </c>
      <c r="J55" s="7" t="s">
        <v>63</v>
      </c>
      <c r="K55" s="7">
        <v>2</v>
      </c>
      <c r="L55" s="79">
        <v>58488</v>
      </c>
      <c r="M55" s="79"/>
      <c r="N55" s="79"/>
      <c r="O55" s="79"/>
      <c r="P55" s="79" t="str">
        <f>IF(I55=3,1,"")</f>
        <v/>
      </c>
      <c r="Q55" s="79" t="str">
        <f>IF(I55=2,1,"")</f>
        <v/>
      </c>
      <c r="R55" s="79" t="str">
        <f>IF(I55=1,1,"")</f>
        <v/>
      </c>
      <c r="S55" s="79"/>
      <c r="T55" s="79"/>
    </row>
    <row r="56" spans="1:20" ht="37.5" customHeight="1" x14ac:dyDescent="0.15">
      <c r="A56" s="95"/>
      <c r="B56" s="101"/>
      <c r="C56" s="261" t="s">
        <v>187</v>
      </c>
      <c r="D56" s="262"/>
      <c r="E56" s="263"/>
      <c r="F56" s="102"/>
      <c r="G56" s="84"/>
      <c r="H56" s="79"/>
      <c r="I56" s="58">
        <v>0</v>
      </c>
      <c r="J56" s="7" t="s">
        <v>63</v>
      </c>
      <c r="K56" s="7">
        <v>3</v>
      </c>
      <c r="L56" s="79">
        <v>58489</v>
      </c>
      <c r="M56" s="79"/>
      <c r="N56" s="79"/>
      <c r="O56" s="79"/>
      <c r="P56" s="79" t="str">
        <f>IF(I56=3,1,"")</f>
        <v/>
      </c>
      <c r="Q56" s="79" t="str">
        <f>IF(I56=2,1,"")</f>
        <v/>
      </c>
      <c r="R56" s="79" t="str">
        <f>IF(I56=1,1,"")</f>
        <v/>
      </c>
      <c r="S56" s="79"/>
      <c r="T56" s="79"/>
    </row>
    <row r="57" spans="1:20" ht="37.5" customHeight="1" thickBot="1" x14ac:dyDescent="0.2">
      <c r="A57" s="95"/>
      <c r="B57" s="101"/>
      <c r="C57" s="261" t="s">
        <v>188</v>
      </c>
      <c r="D57" s="262"/>
      <c r="E57" s="263"/>
      <c r="F57" s="102"/>
      <c r="G57" s="84"/>
      <c r="H57" s="79"/>
      <c r="I57" s="58">
        <v>0</v>
      </c>
      <c r="J57" s="7" t="s">
        <v>63</v>
      </c>
      <c r="K57" s="7">
        <v>4</v>
      </c>
      <c r="L57" s="79">
        <v>58490</v>
      </c>
      <c r="M57" s="79"/>
      <c r="N57" s="79"/>
      <c r="O57" s="79"/>
      <c r="P57" s="79" t="str">
        <f>IF(I57=3,1,"")</f>
        <v/>
      </c>
      <c r="Q57" s="79" t="str">
        <f>IF(I57=2,1,"")</f>
        <v/>
      </c>
      <c r="R57" s="79" t="str">
        <f>IF(I57=1,1,"")</f>
        <v/>
      </c>
      <c r="S57" s="79"/>
      <c r="T57" s="79"/>
    </row>
    <row r="58" spans="1:20" x14ac:dyDescent="0.15">
      <c r="A58" s="95"/>
      <c r="B58" s="96" t="s">
        <v>189</v>
      </c>
      <c r="C58" s="273" t="str">
        <f>IF((MIN(I61:I62)=0),"標準項目の「あり」「なし」を選択してください","")</f>
        <v>標準項目の「あり」「なし」を選択してください</v>
      </c>
      <c r="D58" s="273"/>
      <c r="E58" s="273"/>
      <c r="F58" s="274"/>
      <c r="H58" s="79"/>
      <c r="I58" s="58"/>
      <c r="J58" s="7" t="s">
        <v>72</v>
      </c>
      <c r="K58" s="7">
        <v>3</v>
      </c>
      <c r="L58" s="79">
        <v>16974</v>
      </c>
      <c r="M58" s="79"/>
      <c r="N58" s="79"/>
      <c r="O58" s="79"/>
      <c r="P58" s="79"/>
      <c r="Q58" s="79"/>
      <c r="R58" s="79"/>
      <c r="S58" s="79"/>
      <c r="T58" s="79"/>
    </row>
    <row r="59" spans="1:20" s="100" customFormat="1" ht="37.5" customHeight="1" x14ac:dyDescent="0.15">
      <c r="A59" s="97" t="s">
        <v>65</v>
      </c>
      <c r="B59" s="255" t="s">
        <v>190</v>
      </c>
      <c r="C59" s="256"/>
      <c r="D59" s="257" t="str">
        <f xml:space="preserve"> "評点（" &amp; REPT("○",COUNT(P61:P62)) &amp; REPT("●",COUNT(Q61:Q62)) &amp; "）"</f>
        <v>評点（）</v>
      </c>
      <c r="E59" s="257"/>
      <c r="F59" s="119" t="str">
        <f>IF(COUNT(R61:R62)&gt;0,"・非該当" &amp; COUNT(R61:R62),"")</f>
        <v/>
      </c>
      <c r="G59" s="84"/>
      <c r="H59" s="98"/>
      <c r="I59" s="99" t="str">
        <f>IF(MIN(I61:I62)=0,"",IF(COUNT(P61:Q62)=0,"-",IF(COUNT(P61:Q62)=COUNT(P61:P62),"A",IF(COUNT(P61:P62)=0,"C","B"))))</f>
        <v/>
      </c>
      <c r="J59" s="7" t="s">
        <v>59</v>
      </c>
      <c r="K59" s="99"/>
      <c r="L59" s="98"/>
      <c r="M59" s="98"/>
      <c r="N59" s="98"/>
      <c r="O59" s="98"/>
      <c r="P59" s="98"/>
      <c r="Q59" s="98"/>
      <c r="R59" s="98"/>
      <c r="S59" s="79"/>
      <c r="T59" s="98"/>
    </row>
    <row r="60" spans="1:20" x14ac:dyDescent="0.15">
      <c r="A60" s="95"/>
      <c r="B60" s="113" t="s">
        <v>60</v>
      </c>
      <c r="C60" s="258" t="s">
        <v>61</v>
      </c>
      <c r="D60" s="259"/>
      <c r="E60" s="259"/>
      <c r="F60" s="260"/>
      <c r="H60" s="79"/>
      <c r="I60" s="58"/>
      <c r="J60" s="7" t="s">
        <v>62</v>
      </c>
      <c r="K60" s="7"/>
      <c r="L60" s="79"/>
      <c r="M60" s="79"/>
      <c r="N60" s="79"/>
      <c r="O60" s="79"/>
      <c r="P60" s="79"/>
      <c r="Q60" s="79"/>
      <c r="R60" s="79"/>
      <c r="S60" s="79"/>
      <c r="T60" s="79"/>
    </row>
    <row r="61" spans="1:20" ht="37.5" customHeight="1" x14ac:dyDescent="0.15">
      <c r="A61" s="95"/>
      <c r="B61" s="101"/>
      <c r="C61" s="261" t="s">
        <v>191</v>
      </c>
      <c r="D61" s="262"/>
      <c r="E61" s="263"/>
      <c r="F61" s="102"/>
      <c r="G61" s="84"/>
      <c r="H61" s="79"/>
      <c r="I61" s="58">
        <v>0</v>
      </c>
      <c r="J61" s="7" t="s">
        <v>63</v>
      </c>
      <c r="K61" s="7">
        <v>1</v>
      </c>
      <c r="L61" s="79">
        <v>58491</v>
      </c>
      <c r="M61" s="79"/>
      <c r="N61" s="79"/>
      <c r="O61" s="79"/>
      <c r="P61" s="79" t="str">
        <f>IF(I61=3,1,"")</f>
        <v/>
      </c>
      <c r="Q61" s="79" t="str">
        <f>IF(I61=2,1,"")</f>
        <v/>
      </c>
      <c r="R61" s="79" t="str">
        <f>IF(I61=1,1,"")</f>
        <v/>
      </c>
      <c r="S61" s="79"/>
      <c r="T61" s="79"/>
    </row>
    <row r="62" spans="1:20" ht="37.5" customHeight="1" thickBot="1" x14ac:dyDescent="0.2">
      <c r="A62" s="95"/>
      <c r="B62" s="101"/>
      <c r="C62" s="261" t="s">
        <v>192</v>
      </c>
      <c r="D62" s="262"/>
      <c r="E62" s="263"/>
      <c r="F62" s="102"/>
      <c r="G62" s="84"/>
      <c r="H62" s="79"/>
      <c r="I62" s="58">
        <v>0</v>
      </c>
      <c r="J62" s="7" t="s">
        <v>63</v>
      </c>
      <c r="K62" s="7">
        <v>2</v>
      </c>
      <c r="L62" s="79">
        <v>58492</v>
      </c>
      <c r="M62" s="79"/>
      <c r="N62" s="79"/>
      <c r="O62" s="79"/>
      <c r="P62" s="79" t="str">
        <f>IF(I62=3,1,"")</f>
        <v/>
      </c>
      <c r="Q62" s="79" t="str">
        <f>IF(I62=2,1,"")</f>
        <v/>
      </c>
      <c r="R62" s="79" t="str">
        <f>IF(I62=1,1,"")</f>
        <v/>
      </c>
      <c r="S62" s="79"/>
      <c r="T62" s="79"/>
    </row>
    <row r="63" spans="1:20" x14ac:dyDescent="0.15">
      <c r="A63" s="95"/>
      <c r="B63" s="96" t="s">
        <v>193</v>
      </c>
      <c r="C63" s="273" t="str">
        <f>IF((MIN(I66:I67)=0),"標準項目の「あり」「なし」を選択してください","")</f>
        <v>標準項目の「あり」「なし」を選択してください</v>
      </c>
      <c r="D63" s="273"/>
      <c r="E63" s="273"/>
      <c r="F63" s="274"/>
      <c r="H63" s="79"/>
      <c r="I63" s="58"/>
      <c r="J63" s="7" t="s">
        <v>72</v>
      </c>
      <c r="K63" s="7">
        <v>4</v>
      </c>
      <c r="L63" s="79">
        <v>16975</v>
      </c>
      <c r="M63" s="79"/>
      <c r="N63" s="79"/>
      <c r="O63" s="79"/>
      <c r="P63" s="79"/>
      <c r="Q63" s="79"/>
      <c r="R63" s="79"/>
      <c r="S63" s="79"/>
      <c r="T63" s="79"/>
    </row>
    <row r="64" spans="1:20" s="100" customFormat="1" ht="37.5" customHeight="1" x14ac:dyDescent="0.15">
      <c r="A64" s="97" t="s">
        <v>65</v>
      </c>
      <c r="B64" s="255" t="s">
        <v>194</v>
      </c>
      <c r="C64" s="256"/>
      <c r="D64" s="257" t="str">
        <f xml:space="preserve"> "評点（" &amp; REPT("○",COUNT(P66:P67)) &amp; REPT("●",COUNT(Q66:Q67)) &amp; "）"</f>
        <v>評点（）</v>
      </c>
      <c r="E64" s="257"/>
      <c r="F64" s="119" t="str">
        <f>IF(COUNT(R66:R67)&gt;0,"・非該当" &amp; COUNT(R66:R67),"")</f>
        <v/>
      </c>
      <c r="G64" s="84"/>
      <c r="H64" s="98"/>
      <c r="I64" s="99" t="str">
        <f>IF(MIN(I66:I67)=0,"",IF(COUNT(P66:Q67)=0,"-",IF(COUNT(P66:Q67)=COUNT(P66:P67),"A",IF(COUNT(P66:P67)=0,"C","B"))))</f>
        <v/>
      </c>
      <c r="J64" s="7" t="s">
        <v>59</v>
      </c>
      <c r="K64" s="99"/>
      <c r="L64" s="98"/>
      <c r="M64" s="98"/>
      <c r="N64" s="98"/>
      <c r="O64" s="98"/>
      <c r="P64" s="98"/>
      <c r="Q64" s="98"/>
      <c r="R64" s="98"/>
      <c r="S64" s="79"/>
      <c r="T64" s="98"/>
    </row>
    <row r="65" spans="1:20" x14ac:dyDescent="0.15">
      <c r="A65" s="95"/>
      <c r="B65" s="113" t="s">
        <v>60</v>
      </c>
      <c r="C65" s="258" t="s">
        <v>61</v>
      </c>
      <c r="D65" s="259"/>
      <c r="E65" s="259"/>
      <c r="F65" s="260"/>
      <c r="H65" s="79"/>
      <c r="I65" s="58"/>
      <c r="J65" s="7" t="s">
        <v>62</v>
      </c>
      <c r="K65" s="7"/>
      <c r="L65" s="79"/>
      <c r="M65" s="79"/>
      <c r="N65" s="79"/>
      <c r="O65" s="79"/>
      <c r="P65" s="79"/>
      <c r="Q65" s="79"/>
      <c r="R65" s="79"/>
      <c r="S65" s="79"/>
      <c r="T65" s="79"/>
    </row>
    <row r="66" spans="1:20" ht="37.5" customHeight="1" x14ac:dyDescent="0.15">
      <c r="A66" s="95"/>
      <c r="B66" s="101"/>
      <c r="C66" s="261" t="s">
        <v>195</v>
      </c>
      <c r="D66" s="262"/>
      <c r="E66" s="263"/>
      <c r="F66" s="102"/>
      <c r="G66" s="84"/>
      <c r="H66" s="79"/>
      <c r="I66" s="58">
        <v>0</v>
      </c>
      <c r="J66" s="7" t="s">
        <v>63</v>
      </c>
      <c r="K66" s="7">
        <v>1</v>
      </c>
      <c r="L66" s="79">
        <v>58493</v>
      </c>
      <c r="M66" s="79"/>
      <c r="N66" s="79"/>
      <c r="O66" s="79"/>
      <c r="P66" s="79" t="str">
        <f>IF(I66=3,1,"")</f>
        <v/>
      </c>
      <c r="Q66" s="79" t="str">
        <f>IF(I66=2,1,"")</f>
        <v/>
      </c>
      <c r="R66" s="79" t="str">
        <f>IF(I66=1,1,"")</f>
        <v/>
      </c>
      <c r="S66" s="79"/>
      <c r="T66" s="79"/>
    </row>
    <row r="67" spans="1:20" ht="37.5" customHeight="1" thickBot="1" x14ac:dyDescent="0.2">
      <c r="A67" s="95"/>
      <c r="B67" s="101"/>
      <c r="C67" s="261" t="s">
        <v>196</v>
      </c>
      <c r="D67" s="262"/>
      <c r="E67" s="263"/>
      <c r="F67" s="102"/>
      <c r="G67" s="84"/>
      <c r="H67" s="79"/>
      <c r="I67" s="58">
        <v>0</v>
      </c>
      <c r="J67" s="7" t="s">
        <v>63</v>
      </c>
      <c r="K67" s="7">
        <v>2</v>
      </c>
      <c r="L67" s="79">
        <v>58494</v>
      </c>
      <c r="M67" s="79"/>
      <c r="N67" s="79"/>
      <c r="O67" s="79"/>
      <c r="P67" s="79" t="str">
        <f>IF(I67=3,1,"")</f>
        <v/>
      </c>
      <c r="Q67" s="79" t="str">
        <f>IF(I67=2,1,"")</f>
        <v/>
      </c>
      <c r="R67" s="79" t="str">
        <f>IF(I67=1,1,"")</f>
        <v/>
      </c>
      <c r="S67" s="79"/>
      <c r="T67" s="79"/>
    </row>
    <row r="68" spans="1:20" ht="20.25" customHeight="1" x14ac:dyDescent="0.15">
      <c r="A68" s="103"/>
      <c r="B68" s="282" t="s">
        <v>197</v>
      </c>
      <c r="C68" s="283"/>
      <c r="D68" s="284" t="str">
        <f>IF(AND(LEN(SBcase1_3)&lt;&gt;0,COUNT(R48:R67)=11),SBcheckB_3,(IF(LEN(SBcheckA_3)&lt;&gt;0,SBcheckA_3, SBcheckB_3)))</f>
        <v>サブカテゴリー3の講評を入力してください</v>
      </c>
      <c r="E68" s="284"/>
      <c r="F68" s="285"/>
      <c r="H68" s="79"/>
      <c r="I68" s="58"/>
      <c r="J68" s="7" t="s">
        <v>64</v>
      </c>
      <c r="K68" s="7"/>
      <c r="L68" s="79"/>
      <c r="M68" s="79"/>
      <c r="N68" s="79"/>
      <c r="O68" s="79"/>
      <c r="P68" s="79"/>
      <c r="Q68" s="79"/>
      <c r="R68" s="79"/>
      <c r="S68" s="79"/>
      <c r="T68" s="79"/>
    </row>
    <row r="69" spans="1:20" s="107" customFormat="1" ht="21" customHeight="1" x14ac:dyDescent="0.15">
      <c r="A69" s="110"/>
      <c r="B69" s="286"/>
      <c r="C69" s="287"/>
      <c r="D69" s="287"/>
      <c r="E69" s="287"/>
      <c r="F69" s="288"/>
      <c r="G69" s="2" t="str">
        <f>IF(LEN(B69)=0,"",IF(40-LEN(B69)&gt;0,"残り" &amp; 40-LEN(B69) &amp; "文字",IF(40-LEN(B69)=0,"","文字数がオーバーしています")))</f>
        <v/>
      </c>
      <c r="H69" s="104"/>
      <c r="I69" s="105"/>
      <c r="J69" s="7" t="s">
        <v>82</v>
      </c>
      <c r="K69" s="104"/>
      <c r="L69" s="104"/>
      <c r="M69" s="106"/>
      <c r="N69" s="106"/>
      <c r="O69" s="106"/>
      <c r="P69" s="106"/>
      <c r="Q69" s="106"/>
      <c r="R69" s="106"/>
      <c r="S69" s="79"/>
      <c r="T69" s="106"/>
    </row>
    <row r="70" spans="1:20" s="107" customFormat="1" ht="65.099999999999994" customHeight="1" x14ac:dyDescent="0.15">
      <c r="A70" s="111"/>
      <c r="B70" s="289"/>
      <c r="C70" s="290"/>
      <c r="D70" s="290"/>
      <c r="E70" s="290"/>
      <c r="F70" s="291"/>
      <c r="G70" s="2" t="str">
        <f>IF(LEN(B70)=0,"",IF(256-LEN(B70)&gt;0,"残り" &amp; 256-LEN(B70) &amp; "文字",IF(256-LEN(B70)=0,"","文字数がオーバーしています")))</f>
        <v/>
      </c>
      <c r="H70" s="104"/>
      <c r="I70" s="105"/>
      <c r="J70" s="7" t="s">
        <v>85</v>
      </c>
      <c r="K70" s="104"/>
      <c r="L70" s="104"/>
      <c r="M70" s="106"/>
      <c r="N70" s="106"/>
      <c r="O70" s="106"/>
      <c r="P70" s="106"/>
      <c r="Q70" s="106"/>
      <c r="R70" s="106"/>
      <c r="S70" s="79"/>
      <c r="T70" s="106"/>
    </row>
    <row r="71" spans="1:20" s="107" customFormat="1" ht="21" customHeight="1" x14ac:dyDescent="0.15">
      <c r="A71" s="111"/>
      <c r="B71" s="277"/>
      <c r="C71" s="278"/>
      <c r="D71" s="278"/>
      <c r="E71" s="278"/>
      <c r="F71" s="279"/>
      <c r="G71" s="2" t="str">
        <f>IF(LEN(B71)=0,"",IF(40-LEN(B71)&gt;0,"残り" &amp; 40-LEN(B71) &amp; "文字",IF(40-LEN(B71)=0,"","文字数がオーバーしています")))</f>
        <v/>
      </c>
      <c r="H71" s="104"/>
      <c r="I71" s="105"/>
      <c r="J71" s="7" t="s">
        <v>83</v>
      </c>
      <c r="K71" s="104"/>
      <c r="L71" s="104"/>
      <c r="M71" s="106"/>
      <c r="N71" s="106"/>
      <c r="O71" s="106"/>
      <c r="P71" s="106"/>
      <c r="Q71" s="106"/>
      <c r="R71" s="106"/>
      <c r="S71" s="79"/>
      <c r="T71" s="106"/>
    </row>
    <row r="72" spans="1:20" s="107" customFormat="1" ht="65.099999999999994" customHeight="1" x14ac:dyDescent="0.15">
      <c r="A72" s="111"/>
      <c r="B72" s="275"/>
      <c r="C72" s="275"/>
      <c r="D72" s="275"/>
      <c r="E72" s="275"/>
      <c r="F72" s="276"/>
      <c r="G72" s="2" t="str">
        <f>IF(LEN(B72)=0,"",IF(256-LEN(B72)&gt;0,"残り" &amp; 256-LEN(B72) &amp; "文字",IF(256-LEN(B72)=0,"","文字数がオーバーしています")))</f>
        <v/>
      </c>
      <c r="H72" s="104"/>
      <c r="I72" s="105"/>
      <c r="J72" s="7" t="s">
        <v>86</v>
      </c>
      <c r="K72" s="104"/>
      <c r="L72" s="104"/>
      <c r="M72" s="106"/>
      <c r="N72" s="106"/>
      <c r="O72" s="106"/>
      <c r="P72" s="106"/>
      <c r="Q72" s="106"/>
      <c r="R72" s="106"/>
      <c r="S72" s="79"/>
      <c r="T72" s="106"/>
    </row>
    <row r="73" spans="1:20" s="107" customFormat="1" ht="21" customHeight="1" x14ac:dyDescent="0.15">
      <c r="A73" s="111"/>
      <c r="B73" s="277"/>
      <c r="C73" s="278"/>
      <c r="D73" s="278"/>
      <c r="E73" s="278"/>
      <c r="F73" s="279"/>
      <c r="G73" s="2" t="str">
        <f>IF(LEN(B73)=0,"",IF(40-LEN(B73)&gt;0,"残り" &amp; 40-LEN(B73) &amp; "文字",IF(40-LEN(B73)=0,"","文字数がオーバーしています")))</f>
        <v/>
      </c>
      <c r="H73" s="104"/>
      <c r="I73" s="105"/>
      <c r="J73" s="7" t="s">
        <v>84</v>
      </c>
      <c r="K73" s="104"/>
      <c r="L73" s="104"/>
      <c r="M73" s="106"/>
      <c r="N73" s="106"/>
      <c r="O73" s="106"/>
      <c r="P73" s="106"/>
      <c r="Q73" s="106"/>
      <c r="R73" s="106"/>
      <c r="S73" s="79"/>
      <c r="T73" s="106"/>
    </row>
    <row r="74" spans="1:20" s="107" customFormat="1" ht="65.099999999999994" customHeight="1" thickBot="1" x14ac:dyDescent="0.2">
      <c r="A74" s="108"/>
      <c r="B74" s="280"/>
      <c r="C74" s="280"/>
      <c r="D74" s="280"/>
      <c r="E74" s="280"/>
      <c r="F74" s="281"/>
      <c r="G74" s="2" t="str">
        <f>IF(LEN(B74)=0,"",IF(256-LEN(B74)&gt;0,"残り" &amp; 256-LEN(B74) &amp; "文字",IF(256-LEN(B74)=0,"","文字数がオーバーしています")))</f>
        <v/>
      </c>
      <c r="H74" s="104"/>
      <c r="I74" s="105"/>
      <c r="J74" s="7" t="s">
        <v>87</v>
      </c>
      <c r="K74" s="104"/>
      <c r="L74" s="104"/>
      <c r="M74" s="106"/>
      <c r="N74" s="106"/>
      <c r="O74" s="106"/>
      <c r="P74" s="106"/>
      <c r="Q74" s="106"/>
      <c r="R74" s="106"/>
      <c r="S74" s="79"/>
      <c r="T74" s="106"/>
    </row>
    <row r="75" spans="1:20" ht="18" customHeight="1" thickTop="1" x14ac:dyDescent="0.15">
      <c r="A75" s="267">
        <v>5</v>
      </c>
      <c r="B75" s="269" t="s">
        <v>199</v>
      </c>
      <c r="C75" s="270"/>
      <c r="D75" s="270"/>
      <c r="E75" s="270"/>
      <c r="F75" s="271"/>
      <c r="H75" s="79"/>
      <c r="I75" s="58"/>
      <c r="J75" s="7" t="s">
        <v>64</v>
      </c>
      <c r="K75" s="7"/>
      <c r="L75" s="79"/>
      <c r="M75" s="79"/>
      <c r="N75" s="79"/>
      <c r="O75" s="79"/>
      <c r="P75" s="79"/>
      <c r="Q75" s="79"/>
      <c r="R75" s="79"/>
      <c r="S75" s="79"/>
      <c r="T75" s="79" t="s">
        <v>68</v>
      </c>
    </row>
    <row r="76" spans="1:20" s="89" customFormat="1" ht="30" customHeight="1" thickBot="1" x14ac:dyDescent="0.2">
      <c r="A76" s="268"/>
      <c r="B76" s="261" t="s">
        <v>198</v>
      </c>
      <c r="C76" s="262"/>
      <c r="D76" s="272" t="s">
        <v>93</v>
      </c>
      <c r="E76" s="272"/>
      <c r="F76" s="130" t="str">
        <f>IF(COUNT(P80:Q87) &gt; 0,COUNT(P80:P87) &amp; "／" &amp; COUNT(P80:Q87),"")</f>
        <v/>
      </c>
      <c r="G76" s="84"/>
      <c r="H76" s="85"/>
      <c r="I76" s="86"/>
      <c r="J76" s="87" t="s">
        <v>69</v>
      </c>
      <c r="K76" s="85">
        <v>5</v>
      </c>
      <c r="L76" s="85">
        <v>544</v>
      </c>
      <c r="M76" s="88"/>
      <c r="N76" s="88"/>
      <c r="O76" s="88"/>
      <c r="P76" s="88"/>
      <c r="Q76" s="88"/>
      <c r="R76" s="88"/>
      <c r="S76" s="79"/>
      <c r="T76" s="88"/>
    </row>
    <row r="77" spans="1:20" x14ac:dyDescent="0.15">
      <c r="A77" s="95"/>
      <c r="B77" s="96" t="s">
        <v>158</v>
      </c>
      <c r="C77" s="273" t="str">
        <f>IF((MIN(I80:I82)=0),"標準項目の「あり」「なし」を選択してください","")</f>
        <v>標準項目の「あり」「なし」を選択してください</v>
      </c>
      <c r="D77" s="273"/>
      <c r="E77" s="273"/>
      <c r="F77" s="274"/>
      <c r="H77" s="79"/>
      <c r="I77" s="58"/>
      <c r="J77" s="7" t="s">
        <v>72</v>
      </c>
      <c r="K77" s="7">
        <v>1</v>
      </c>
      <c r="L77" s="79">
        <v>16982</v>
      </c>
      <c r="M77" s="79"/>
      <c r="N77" s="79"/>
      <c r="O77" s="79"/>
      <c r="P77" s="79"/>
      <c r="Q77" s="79"/>
      <c r="R77" s="79"/>
      <c r="S77" s="79"/>
      <c r="T77" s="79"/>
    </row>
    <row r="78" spans="1:20" s="100" customFormat="1" ht="37.5" customHeight="1" x14ac:dyDescent="0.15">
      <c r="A78" s="97" t="s">
        <v>65</v>
      </c>
      <c r="B78" s="255" t="s">
        <v>200</v>
      </c>
      <c r="C78" s="256"/>
      <c r="D78" s="257" t="str">
        <f xml:space="preserve"> "評点（" &amp; REPT("○",COUNT(P80:P82)) &amp; REPT("●",COUNT(Q80:Q82)) &amp; "）"</f>
        <v>評点（）</v>
      </c>
      <c r="E78" s="257"/>
      <c r="F78" s="119" t="str">
        <f>IF(COUNT(R80:R82)&gt;0,"・非該当" &amp; COUNT(R80:R82),"")</f>
        <v/>
      </c>
      <c r="G78" s="84"/>
      <c r="H78" s="98"/>
      <c r="I78" s="99" t="str">
        <f>IF(MIN(I80:I82)=0,"",IF(COUNT(P80:Q82)=0,"-",IF(COUNT(P80:Q82)=COUNT(P80:P82),"A",IF(COUNT(P80:P82)=0,"C","B"))))</f>
        <v/>
      </c>
      <c r="J78" s="7" t="s">
        <v>59</v>
      </c>
      <c r="K78" s="99"/>
      <c r="L78" s="98"/>
      <c r="M78" s="98"/>
      <c r="N78" s="98"/>
      <c r="O78" s="98"/>
      <c r="P78" s="98"/>
      <c r="Q78" s="98"/>
      <c r="R78" s="98"/>
      <c r="S78" s="79"/>
      <c r="T78" s="98"/>
    </row>
    <row r="79" spans="1:20" x14ac:dyDescent="0.15">
      <c r="A79" s="95"/>
      <c r="B79" s="113" t="s">
        <v>60</v>
      </c>
      <c r="C79" s="258" t="s">
        <v>61</v>
      </c>
      <c r="D79" s="259"/>
      <c r="E79" s="259"/>
      <c r="F79" s="260"/>
      <c r="H79" s="79"/>
      <c r="I79" s="58"/>
      <c r="J79" s="7" t="s">
        <v>62</v>
      </c>
      <c r="K79" s="7"/>
      <c r="L79" s="79"/>
      <c r="M79" s="79"/>
      <c r="N79" s="79"/>
      <c r="O79" s="79"/>
      <c r="P79" s="79"/>
      <c r="Q79" s="79"/>
      <c r="R79" s="79"/>
      <c r="S79" s="79"/>
      <c r="T79" s="79"/>
    </row>
    <row r="80" spans="1:20" ht="37.5" customHeight="1" x14ac:dyDescent="0.15">
      <c r="A80" s="95"/>
      <c r="B80" s="101"/>
      <c r="C80" s="261" t="s">
        <v>201</v>
      </c>
      <c r="D80" s="262"/>
      <c r="E80" s="263"/>
      <c r="F80" s="102"/>
      <c r="G80" s="84"/>
      <c r="H80" s="79"/>
      <c r="I80" s="58">
        <v>0</v>
      </c>
      <c r="J80" s="7" t="s">
        <v>63</v>
      </c>
      <c r="K80" s="7">
        <v>1</v>
      </c>
      <c r="L80" s="79">
        <v>58515</v>
      </c>
      <c r="M80" s="79"/>
      <c r="N80" s="79"/>
      <c r="O80" s="79"/>
      <c r="P80" s="79" t="str">
        <f>IF(I80=3,1,"")</f>
        <v/>
      </c>
      <c r="Q80" s="79" t="str">
        <f>IF(I80=2,1,"")</f>
        <v/>
      </c>
      <c r="R80" s="79" t="str">
        <f>IF(I80=1,1,"")</f>
        <v/>
      </c>
      <c r="S80" s="79"/>
      <c r="T80" s="79"/>
    </row>
    <row r="81" spans="1:20" ht="37.5" customHeight="1" x14ac:dyDescent="0.15">
      <c r="A81" s="95"/>
      <c r="B81" s="101"/>
      <c r="C81" s="261" t="s">
        <v>202</v>
      </c>
      <c r="D81" s="262"/>
      <c r="E81" s="263"/>
      <c r="F81" s="102"/>
      <c r="G81" s="84"/>
      <c r="H81" s="79"/>
      <c r="I81" s="58">
        <v>0</v>
      </c>
      <c r="J81" s="7" t="s">
        <v>63</v>
      </c>
      <c r="K81" s="7">
        <v>2</v>
      </c>
      <c r="L81" s="79">
        <v>58516</v>
      </c>
      <c r="M81" s="79"/>
      <c r="N81" s="79"/>
      <c r="O81" s="79"/>
      <c r="P81" s="79" t="str">
        <f>IF(I81=3,1,"")</f>
        <v/>
      </c>
      <c r="Q81" s="79" t="str">
        <f>IF(I81=2,1,"")</f>
        <v/>
      </c>
      <c r="R81" s="79" t="str">
        <f>IF(I81=1,1,"")</f>
        <v/>
      </c>
      <c r="S81" s="79"/>
      <c r="T81" s="79"/>
    </row>
    <row r="82" spans="1:20" ht="37.5" customHeight="1" thickBot="1" x14ac:dyDescent="0.2">
      <c r="A82" s="95"/>
      <c r="B82" s="101"/>
      <c r="C82" s="261" t="s">
        <v>203</v>
      </c>
      <c r="D82" s="262"/>
      <c r="E82" s="263"/>
      <c r="F82" s="102"/>
      <c r="G82" s="84"/>
      <c r="H82" s="79"/>
      <c r="I82" s="58">
        <v>0</v>
      </c>
      <c r="J82" s="7" t="s">
        <v>63</v>
      </c>
      <c r="K82" s="7">
        <v>3</v>
      </c>
      <c r="L82" s="79">
        <v>58517</v>
      </c>
      <c r="M82" s="79"/>
      <c r="N82" s="79"/>
      <c r="O82" s="79"/>
      <c r="P82" s="79" t="str">
        <f>IF(I82=3,1,"")</f>
        <v/>
      </c>
      <c r="Q82" s="79" t="str">
        <f>IF(I82=2,1,"")</f>
        <v/>
      </c>
      <c r="R82" s="79" t="str">
        <f>IF(I82=1,1,"")</f>
        <v/>
      </c>
      <c r="S82" s="79"/>
      <c r="T82" s="79"/>
    </row>
    <row r="83" spans="1:20" x14ac:dyDescent="0.15">
      <c r="A83" s="95"/>
      <c r="B83" s="96" t="s">
        <v>171</v>
      </c>
      <c r="C83" s="273" t="str">
        <f>IF((MIN(I86:I87)=0),"標準項目の「あり」「なし」を選択してください","")</f>
        <v>標準項目の「あり」「なし」を選択してください</v>
      </c>
      <c r="D83" s="273"/>
      <c r="E83" s="273"/>
      <c r="F83" s="274"/>
      <c r="H83" s="79"/>
      <c r="I83" s="58"/>
      <c r="J83" s="7" t="s">
        <v>72</v>
      </c>
      <c r="K83" s="7">
        <v>2</v>
      </c>
      <c r="L83" s="79">
        <v>16983</v>
      </c>
      <c r="M83" s="79"/>
      <c r="N83" s="79"/>
      <c r="O83" s="79"/>
      <c r="P83" s="79"/>
      <c r="Q83" s="79"/>
      <c r="R83" s="79"/>
      <c r="S83" s="79"/>
      <c r="T83" s="79"/>
    </row>
    <row r="84" spans="1:20" s="100" customFormat="1" ht="37.5" customHeight="1" x14ac:dyDescent="0.15">
      <c r="A84" s="97" t="s">
        <v>65</v>
      </c>
      <c r="B84" s="255" t="s">
        <v>204</v>
      </c>
      <c r="C84" s="256"/>
      <c r="D84" s="257" t="str">
        <f xml:space="preserve"> "評点（" &amp; REPT("○",COUNT(P86:P87)) &amp; REPT("●",COUNT(Q86:Q87)) &amp; "）"</f>
        <v>評点（）</v>
      </c>
      <c r="E84" s="257"/>
      <c r="F84" s="119" t="str">
        <f>IF(COUNT(R86:R87)&gt;0,"・非該当" &amp; COUNT(R86:R87),"")</f>
        <v/>
      </c>
      <c r="G84" s="84"/>
      <c r="H84" s="98"/>
      <c r="I84" s="99" t="str">
        <f>IF(MIN(I86:I87)=0,"",IF(COUNT(P86:Q87)=0,"-",IF(COUNT(P86:Q87)=COUNT(P86:P87),"A",IF(COUNT(P86:P87)=0,"C","B"))))</f>
        <v/>
      </c>
      <c r="J84" s="7" t="s">
        <v>59</v>
      </c>
      <c r="K84" s="99"/>
      <c r="L84" s="98"/>
      <c r="M84" s="98"/>
      <c r="N84" s="98"/>
      <c r="O84" s="98"/>
      <c r="P84" s="98"/>
      <c r="Q84" s="98"/>
      <c r="R84" s="98"/>
      <c r="S84" s="79"/>
      <c r="T84" s="98"/>
    </row>
    <row r="85" spans="1:20" x14ac:dyDescent="0.15">
      <c r="A85" s="95"/>
      <c r="B85" s="113" t="s">
        <v>60</v>
      </c>
      <c r="C85" s="258" t="s">
        <v>61</v>
      </c>
      <c r="D85" s="259"/>
      <c r="E85" s="259"/>
      <c r="F85" s="260"/>
      <c r="H85" s="79"/>
      <c r="I85" s="58"/>
      <c r="J85" s="7" t="s">
        <v>62</v>
      </c>
      <c r="K85" s="7"/>
      <c r="L85" s="79"/>
      <c r="M85" s="79"/>
      <c r="N85" s="79"/>
      <c r="O85" s="79"/>
      <c r="P85" s="79"/>
      <c r="Q85" s="79"/>
      <c r="R85" s="79"/>
      <c r="S85" s="79"/>
      <c r="T85" s="79"/>
    </row>
    <row r="86" spans="1:20" ht="37.5" customHeight="1" x14ac:dyDescent="0.15">
      <c r="A86" s="95"/>
      <c r="B86" s="101"/>
      <c r="C86" s="261" t="s">
        <v>205</v>
      </c>
      <c r="D86" s="262"/>
      <c r="E86" s="263"/>
      <c r="F86" s="102"/>
      <c r="G86" s="84"/>
      <c r="H86" s="79"/>
      <c r="I86" s="58">
        <v>0</v>
      </c>
      <c r="J86" s="7" t="s">
        <v>63</v>
      </c>
      <c r="K86" s="7">
        <v>1</v>
      </c>
      <c r="L86" s="79">
        <v>58518</v>
      </c>
      <c r="M86" s="79"/>
      <c r="N86" s="79"/>
      <c r="O86" s="79"/>
      <c r="P86" s="79" t="str">
        <f>IF(I86=3,1,"")</f>
        <v/>
      </c>
      <c r="Q86" s="79" t="str">
        <f>IF(I86=2,1,"")</f>
        <v/>
      </c>
      <c r="R86" s="79" t="str">
        <f>IF(I86=1,1,"")</f>
        <v/>
      </c>
      <c r="S86" s="79"/>
      <c r="T86" s="79"/>
    </row>
    <row r="87" spans="1:20" ht="37.5" customHeight="1" thickBot="1" x14ac:dyDescent="0.2">
      <c r="A87" s="95"/>
      <c r="B87" s="101"/>
      <c r="C87" s="261" t="s">
        <v>206</v>
      </c>
      <c r="D87" s="262"/>
      <c r="E87" s="263"/>
      <c r="F87" s="102"/>
      <c r="G87" s="84"/>
      <c r="H87" s="79"/>
      <c r="I87" s="58">
        <v>0</v>
      </c>
      <c r="J87" s="7" t="s">
        <v>63</v>
      </c>
      <c r="K87" s="7">
        <v>2</v>
      </c>
      <c r="L87" s="79">
        <v>58519</v>
      </c>
      <c r="M87" s="79"/>
      <c r="N87" s="79"/>
      <c r="O87" s="79"/>
      <c r="P87" s="79" t="str">
        <f>IF(I87=3,1,"")</f>
        <v/>
      </c>
      <c r="Q87" s="79" t="str">
        <f>IF(I87=2,1,"")</f>
        <v/>
      </c>
      <c r="R87" s="79" t="str">
        <f>IF(I87=1,1,"")</f>
        <v/>
      </c>
      <c r="S87" s="79"/>
      <c r="T87" s="79"/>
    </row>
    <row r="88" spans="1:20" ht="20.25" customHeight="1" x14ac:dyDescent="0.15">
      <c r="A88" s="103"/>
      <c r="B88" s="282" t="s">
        <v>207</v>
      </c>
      <c r="C88" s="283"/>
      <c r="D88" s="284" t="str">
        <f>IF(AND(LEN(SBcase1_5)&lt;&gt;0,COUNT(R80:R87)=5),SBcheckB_5,(IF(LEN(SBcheckA_5)&lt;&gt;0,SBcheckA_5, SBcheckB_5)))</f>
        <v>サブカテゴリー5の講評を入力してください</v>
      </c>
      <c r="E88" s="284"/>
      <c r="F88" s="285"/>
      <c r="H88" s="79"/>
      <c r="I88" s="58"/>
      <c r="J88" s="7" t="s">
        <v>64</v>
      </c>
      <c r="K88" s="7"/>
      <c r="L88" s="79"/>
      <c r="M88" s="79"/>
      <c r="N88" s="79"/>
      <c r="O88" s="79"/>
      <c r="P88" s="79"/>
      <c r="Q88" s="79"/>
      <c r="R88" s="79"/>
      <c r="S88" s="79"/>
      <c r="T88" s="79"/>
    </row>
    <row r="89" spans="1:20" s="107" customFormat="1" ht="21" customHeight="1" x14ac:dyDescent="0.15">
      <c r="A89" s="110"/>
      <c r="B89" s="286"/>
      <c r="C89" s="287"/>
      <c r="D89" s="287"/>
      <c r="E89" s="287"/>
      <c r="F89" s="288"/>
      <c r="G89" s="2" t="str">
        <f>IF(LEN(B89)=0,"",IF(40-LEN(B89)&gt;0,"残り" &amp; 40-LEN(B89) &amp; "文字",IF(40-LEN(B89)=0,"","文字数がオーバーしています")))</f>
        <v/>
      </c>
      <c r="H89" s="104"/>
      <c r="I89" s="105"/>
      <c r="J89" s="7" t="s">
        <v>82</v>
      </c>
      <c r="K89" s="104"/>
      <c r="L89" s="104"/>
      <c r="M89" s="106"/>
      <c r="N89" s="106"/>
      <c r="O89" s="106"/>
      <c r="P89" s="106"/>
      <c r="Q89" s="106"/>
      <c r="R89" s="106"/>
      <c r="S89" s="79"/>
      <c r="T89" s="106"/>
    </row>
    <row r="90" spans="1:20" s="107" customFormat="1" ht="65.099999999999994" customHeight="1" x14ac:dyDescent="0.15">
      <c r="A90" s="111"/>
      <c r="B90" s="289"/>
      <c r="C90" s="290"/>
      <c r="D90" s="290"/>
      <c r="E90" s="290"/>
      <c r="F90" s="291"/>
      <c r="G90" s="2" t="str">
        <f>IF(LEN(B90)=0,"",IF(256-LEN(B90)&gt;0,"残り" &amp; 256-LEN(B90) &amp; "文字",IF(256-LEN(B90)=0,"","文字数がオーバーしています")))</f>
        <v/>
      </c>
      <c r="H90" s="104"/>
      <c r="I90" s="105"/>
      <c r="J90" s="7" t="s">
        <v>85</v>
      </c>
      <c r="K90" s="104"/>
      <c r="L90" s="104"/>
      <c r="M90" s="106"/>
      <c r="N90" s="106"/>
      <c r="O90" s="106"/>
      <c r="P90" s="106"/>
      <c r="Q90" s="106"/>
      <c r="R90" s="106"/>
      <c r="S90" s="79"/>
      <c r="T90" s="106"/>
    </row>
    <row r="91" spans="1:20" s="107" customFormat="1" ht="21" customHeight="1" x14ac:dyDescent="0.15">
      <c r="A91" s="111"/>
      <c r="B91" s="277"/>
      <c r="C91" s="278"/>
      <c r="D91" s="278"/>
      <c r="E91" s="278"/>
      <c r="F91" s="279"/>
      <c r="G91" s="2" t="str">
        <f>IF(LEN(B91)=0,"",IF(40-LEN(B91)&gt;0,"残り" &amp; 40-LEN(B91) &amp; "文字",IF(40-LEN(B91)=0,"","文字数がオーバーしています")))</f>
        <v/>
      </c>
      <c r="H91" s="104"/>
      <c r="I91" s="105"/>
      <c r="J91" s="7" t="s">
        <v>83</v>
      </c>
      <c r="K91" s="104"/>
      <c r="L91" s="104"/>
      <c r="M91" s="106"/>
      <c r="N91" s="106"/>
      <c r="O91" s="106"/>
      <c r="P91" s="106"/>
      <c r="Q91" s="106"/>
      <c r="R91" s="106"/>
      <c r="S91" s="79"/>
      <c r="T91" s="106"/>
    </row>
    <row r="92" spans="1:20" s="107" customFormat="1" ht="65.099999999999994" customHeight="1" x14ac:dyDescent="0.15">
      <c r="A92" s="111"/>
      <c r="B92" s="275"/>
      <c r="C92" s="275"/>
      <c r="D92" s="275"/>
      <c r="E92" s="275"/>
      <c r="F92" s="276"/>
      <c r="G92" s="2" t="str">
        <f>IF(LEN(B92)=0,"",IF(256-LEN(B92)&gt;0,"残り" &amp; 256-LEN(B92) &amp; "文字",IF(256-LEN(B92)=0,"","文字数がオーバーしています")))</f>
        <v/>
      </c>
      <c r="H92" s="104"/>
      <c r="I92" s="105"/>
      <c r="J92" s="7" t="s">
        <v>86</v>
      </c>
      <c r="K92" s="104"/>
      <c r="L92" s="104"/>
      <c r="M92" s="106"/>
      <c r="N92" s="106"/>
      <c r="O92" s="106"/>
      <c r="P92" s="106"/>
      <c r="Q92" s="106"/>
      <c r="R92" s="106"/>
      <c r="S92" s="79"/>
      <c r="T92" s="106"/>
    </row>
    <row r="93" spans="1:20" s="107" customFormat="1" ht="21" customHeight="1" x14ac:dyDescent="0.15">
      <c r="A93" s="111"/>
      <c r="B93" s="277"/>
      <c r="C93" s="278"/>
      <c r="D93" s="278"/>
      <c r="E93" s="278"/>
      <c r="F93" s="279"/>
      <c r="G93" s="2" t="str">
        <f>IF(LEN(B93)=0,"",IF(40-LEN(B93)&gt;0,"残り" &amp; 40-LEN(B93) &amp; "文字",IF(40-LEN(B93)=0,"","文字数がオーバーしています")))</f>
        <v/>
      </c>
      <c r="H93" s="104"/>
      <c r="I93" s="105"/>
      <c r="J93" s="7" t="s">
        <v>84</v>
      </c>
      <c r="K93" s="104"/>
      <c r="L93" s="104"/>
      <c r="M93" s="106"/>
      <c r="N93" s="106"/>
      <c r="O93" s="106"/>
      <c r="P93" s="106"/>
      <c r="Q93" s="106"/>
      <c r="R93" s="106"/>
      <c r="S93" s="79"/>
      <c r="T93" s="106"/>
    </row>
    <row r="94" spans="1:20" s="107" customFormat="1" ht="65.099999999999994" customHeight="1" thickBot="1" x14ac:dyDescent="0.2">
      <c r="A94" s="108"/>
      <c r="B94" s="280"/>
      <c r="C94" s="280"/>
      <c r="D94" s="280"/>
      <c r="E94" s="280"/>
      <c r="F94" s="281"/>
      <c r="G94" s="2" t="str">
        <f>IF(LEN(B94)=0,"",IF(256-LEN(B94)&gt;0,"残り" &amp; 256-LEN(B94) &amp; "文字",IF(256-LEN(B94)=0,"","文字数がオーバーしています")))</f>
        <v/>
      </c>
      <c r="H94" s="104"/>
      <c r="I94" s="105"/>
      <c r="J94" s="7" t="s">
        <v>87</v>
      </c>
      <c r="K94" s="104"/>
      <c r="L94" s="104"/>
      <c r="M94" s="106"/>
      <c r="N94" s="106"/>
      <c r="O94" s="106"/>
      <c r="P94" s="106"/>
      <c r="Q94" s="106"/>
      <c r="R94" s="106"/>
      <c r="S94" s="79"/>
      <c r="T94" s="106"/>
    </row>
    <row r="95" spans="1:20" ht="18" customHeight="1" thickTop="1" x14ac:dyDescent="0.15">
      <c r="A95" s="267">
        <v>6</v>
      </c>
      <c r="B95" s="269" t="s">
        <v>209</v>
      </c>
      <c r="C95" s="270"/>
      <c r="D95" s="270"/>
      <c r="E95" s="270"/>
      <c r="F95" s="271"/>
      <c r="H95" s="79"/>
      <c r="I95" s="58"/>
      <c r="J95" s="7" t="s">
        <v>64</v>
      </c>
      <c r="K95" s="7"/>
      <c r="L95" s="79"/>
      <c r="M95" s="79"/>
      <c r="N95" s="79"/>
      <c r="O95" s="79"/>
      <c r="P95" s="79"/>
      <c r="Q95" s="79"/>
      <c r="R95" s="79"/>
      <c r="S95" s="79"/>
      <c r="T95" s="79" t="s">
        <v>68</v>
      </c>
    </row>
    <row r="96" spans="1:20" s="89" customFormat="1" ht="30" customHeight="1" thickBot="1" x14ac:dyDescent="0.2">
      <c r="A96" s="268"/>
      <c r="B96" s="261" t="s">
        <v>208</v>
      </c>
      <c r="C96" s="262"/>
      <c r="D96" s="272" t="s">
        <v>93</v>
      </c>
      <c r="E96" s="272"/>
      <c r="F96" s="130" t="str">
        <f>IF(COUNT(P100:Q108) &gt; 0,COUNT(P100:P108) &amp; "／" &amp; COUNT(P100:Q108),"")</f>
        <v/>
      </c>
      <c r="G96" s="84"/>
      <c r="H96" s="85"/>
      <c r="I96" s="86"/>
      <c r="J96" s="87" t="s">
        <v>69</v>
      </c>
      <c r="K96" s="85">
        <v>6</v>
      </c>
      <c r="L96" s="85">
        <v>545</v>
      </c>
      <c r="M96" s="88"/>
      <c r="N96" s="88"/>
      <c r="O96" s="88"/>
      <c r="P96" s="88"/>
      <c r="Q96" s="88"/>
      <c r="R96" s="88"/>
      <c r="S96" s="79"/>
      <c r="T96" s="88"/>
    </row>
    <row r="97" spans="1:20" x14ac:dyDescent="0.15">
      <c r="A97" s="95"/>
      <c r="B97" s="96" t="s">
        <v>158</v>
      </c>
      <c r="C97" s="273" t="str">
        <f>IF((MIN(I100:I103)=0),"標準項目の「あり」「なし」を選択してください","")</f>
        <v>標準項目の「あり」「なし」を選択してください</v>
      </c>
      <c r="D97" s="273"/>
      <c r="E97" s="273"/>
      <c r="F97" s="274"/>
      <c r="H97" s="79"/>
      <c r="I97" s="58"/>
      <c r="J97" s="7" t="s">
        <v>72</v>
      </c>
      <c r="K97" s="7">
        <v>1</v>
      </c>
      <c r="L97" s="79">
        <v>16984</v>
      </c>
      <c r="M97" s="79"/>
      <c r="N97" s="79"/>
      <c r="O97" s="79"/>
      <c r="P97" s="79"/>
      <c r="Q97" s="79"/>
      <c r="R97" s="79"/>
      <c r="S97" s="79"/>
      <c r="T97" s="79"/>
    </row>
    <row r="98" spans="1:20" s="100" customFormat="1" ht="37.5" customHeight="1" x14ac:dyDescent="0.15">
      <c r="A98" s="97" t="s">
        <v>65</v>
      </c>
      <c r="B98" s="255" t="s">
        <v>210</v>
      </c>
      <c r="C98" s="256"/>
      <c r="D98" s="257" t="str">
        <f xml:space="preserve"> "評点（" &amp; REPT("○",COUNT(P100:P103)) &amp; REPT("●",COUNT(Q100:Q103)) &amp; "）"</f>
        <v>評点（）</v>
      </c>
      <c r="E98" s="257"/>
      <c r="F98" s="119" t="str">
        <f>IF(COUNT(R100:R103)&gt;0,"・非該当" &amp; COUNT(R100:R103),"")</f>
        <v/>
      </c>
      <c r="G98" s="84"/>
      <c r="H98" s="98"/>
      <c r="I98" s="99" t="str">
        <f>IF(MIN(I100:I103)=0,"",IF(COUNT(P100:Q103)=0,"-",IF(COUNT(P100:Q103)=COUNT(P100:P103),"A",IF(COUNT(P100:P103)=0,"C","B"))))</f>
        <v/>
      </c>
      <c r="J98" s="7" t="s">
        <v>59</v>
      </c>
      <c r="K98" s="99"/>
      <c r="L98" s="98"/>
      <c r="M98" s="98"/>
      <c r="N98" s="98"/>
      <c r="O98" s="98"/>
      <c r="P98" s="98"/>
      <c r="Q98" s="98"/>
      <c r="R98" s="98"/>
      <c r="S98" s="79"/>
      <c r="T98" s="98"/>
    </row>
    <row r="99" spans="1:20" x14ac:dyDescent="0.15">
      <c r="A99" s="95"/>
      <c r="B99" s="113" t="s">
        <v>60</v>
      </c>
      <c r="C99" s="258" t="s">
        <v>61</v>
      </c>
      <c r="D99" s="259"/>
      <c r="E99" s="259"/>
      <c r="F99" s="260"/>
      <c r="H99" s="79"/>
      <c r="I99" s="58"/>
      <c r="J99" s="7" t="s">
        <v>62</v>
      </c>
      <c r="K99" s="7"/>
      <c r="L99" s="79"/>
      <c r="M99" s="79"/>
      <c r="N99" s="79"/>
      <c r="O99" s="79"/>
      <c r="P99" s="79"/>
      <c r="Q99" s="79"/>
      <c r="R99" s="79"/>
      <c r="S99" s="79"/>
      <c r="T99" s="79"/>
    </row>
    <row r="100" spans="1:20" ht="37.5" customHeight="1" x14ac:dyDescent="0.15">
      <c r="A100" s="95"/>
      <c r="B100" s="101"/>
      <c r="C100" s="261" t="s">
        <v>211</v>
      </c>
      <c r="D100" s="262"/>
      <c r="E100" s="263"/>
      <c r="F100" s="102"/>
      <c r="G100" s="84"/>
      <c r="H100" s="79"/>
      <c r="I100" s="58">
        <v>0</v>
      </c>
      <c r="J100" s="7" t="s">
        <v>63</v>
      </c>
      <c r="K100" s="7">
        <v>1</v>
      </c>
      <c r="L100" s="79">
        <v>58520</v>
      </c>
      <c r="M100" s="79"/>
      <c r="N100" s="79"/>
      <c r="O100" s="79"/>
      <c r="P100" s="79" t="str">
        <f>IF(I100=3,1,"")</f>
        <v/>
      </c>
      <c r="Q100" s="79" t="str">
        <f>IF(I100=2,1,"")</f>
        <v/>
      </c>
      <c r="R100" s="79" t="str">
        <f>IF(I100=1,1,"")</f>
        <v/>
      </c>
      <c r="S100" s="79"/>
      <c r="T100" s="79"/>
    </row>
    <row r="101" spans="1:20" ht="37.5" customHeight="1" x14ac:dyDescent="0.15">
      <c r="A101" s="95"/>
      <c r="B101" s="101"/>
      <c r="C101" s="261" t="s">
        <v>212</v>
      </c>
      <c r="D101" s="262"/>
      <c r="E101" s="263"/>
      <c r="F101" s="102"/>
      <c r="G101" s="84"/>
      <c r="H101" s="79"/>
      <c r="I101" s="58">
        <v>0</v>
      </c>
      <c r="J101" s="7" t="s">
        <v>63</v>
      </c>
      <c r="K101" s="7">
        <v>2</v>
      </c>
      <c r="L101" s="79">
        <v>58521</v>
      </c>
      <c r="M101" s="79"/>
      <c r="N101" s="79"/>
      <c r="O101" s="79"/>
      <c r="P101" s="79" t="str">
        <f>IF(I101=3,1,"")</f>
        <v/>
      </c>
      <c r="Q101" s="79" t="str">
        <f>IF(I101=2,1,"")</f>
        <v/>
      </c>
      <c r="R101" s="79" t="str">
        <f>IF(I101=1,1,"")</f>
        <v/>
      </c>
      <c r="S101" s="79"/>
      <c r="T101" s="79"/>
    </row>
    <row r="102" spans="1:20" ht="37.5" customHeight="1" x14ac:dyDescent="0.15">
      <c r="A102" s="95"/>
      <c r="B102" s="101"/>
      <c r="C102" s="261" t="s">
        <v>213</v>
      </c>
      <c r="D102" s="262"/>
      <c r="E102" s="263"/>
      <c r="F102" s="102"/>
      <c r="G102" s="84"/>
      <c r="H102" s="79"/>
      <c r="I102" s="58">
        <v>0</v>
      </c>
      <c r="J102" s="7" t="s">
        <v>63</v>
      </c>
      <c r="K102" s="7">
        <v>3</v>
      </c>
      <c r="L102" s="79">
        <v>58522</v>
      </c>
      <c r="M102" s="79"/>
      <c r="N102" s="79"/>
      <c r="O102" s="79"/>
      <c r="P102" s="79" t="str">
        <f>IF(I102=3,1,"")</f>
        <v/>
      </c>
      <c r="Q102" s="79" t="str">
        <f>IF(I102=2,1,"")</f>
        <v/>
      </c>
      <c r="R102" s="79" t="str">
        <f>IF(I102=1,1,"")</f>
        <v/>
      </c>
      <c r="S102" s="79"/>
      <c r="T102" s="79"/>
    </row>
    <row r="103" spans="1:20" ht="37.5" customHeight="1" thickBot="1" x14ac:dyDescent="0.2">
      <c r="A103" s="95"/>
      <c r="B103" s="101"/>
      <c r="C103" s="261" t="s">
        <v>214</v>
      </c>
      <c r="D103" s="262"/>
      <c r="E103" s="263"/>
      <c r="F103" s="102"/>
      <c r="G103" s="84"/>
      <c r="H103" s="79"/>
      <c r="I103" s="58">
        <v>0</v>
      </c>
      <c r="J103" s="7" t="s">
        <v>63</v>
      </c>
      <c r="K103" s="7">
        <v>4</v>
      </c>
      <c r="L103" s="79">
        <v>58523</v>
      </c>
      <c r="M103" s="79"/>
      <c r="N103" s="79"/>
      <c r="O103" s="79"/>
      <c r="P103" s="79" t="str">
        <f>IF(I103=3,1,"")</f>
        <v/>
      </c>
      <c r="Q103" s="79" t="str">
        <f>IF(I103=2,1,"")</f>
        <v/>
      </c>
      <c r="R103" s="79" t="str">
        <f>IF(I103=1,1,"")</f>
        <v/>
      </c>
      <c r="S103" s="79"/>
      <c r="T103" s="79"/>
    </row>
    <row r="104" spans="1:20" x14ac:dyDescent="0.15">
      <c r="A104" s="95"/>
      <c r="B104" s="96" t="s">
        <v>171</v>
      </c>
      <c r="C104" s="273" t="str">
        <f>IF((MIN(I107:I108)=0),"標準項目の「あり」「なし」を選択してください","")</f>
        <v>標準項目の「あり」「なし」を選択してください</v>
      </c>
      <c r="D104" s="273"/>
      <c r="E104" s="273"/>
      <c r="F104" s="274"/>
      <c r="H104" s="79"/>
      <c r="I104" s="58"/>
      <c r="J104" s="7" t="s">
        <v>72</v>
      </c>
      <c r="K104" s="7">
        <v>2</v>
      </c>
      <c r="L104" s="79">
        <v>16985</v>
      </c>
      <c r="M104" s="79"/>
      <c r="N104" s="79"/>
      <c r="O104" s="79"/>
      <c r="P104" s="79"/>
      <c r="Q104" s="79"/>
      <c r="R104" s="79"/>
      <c r="S104" s="79"/>
      <c r="T104" s="79"/>
    </row>
    <row r="105" spans="1:20" s="100" customFormat="1" ht="37.5" customHeight="1" x14ac:dyDescent="0.15">
      <c r="A105" s="97" t="s">
        <v>65</v>
      </c>
      <c r="B105" s="255" t="s">
        <v>215</v>
      </c>
      <c r="C105" s="256"/>
      <c r="D105" s="257" t="str">
        <f xml:space="preserve"> "評点（" &amp; REPT("○",COUNT(P107:P108)) &amp; REPT("●",COUNT(Q107:Q108)) &amp; "）"</f>
        <v>評点（）</v>
      </c>
      <c r="E105" s="257"/>
      <c r="F105" s="119" t="str">
        <f>IF(COUNT(R107:R108)&gt;0,"・非該当" &amp; COUNT(R107:R108),"")</f>
        <v/>
      </c>
      <c r="G105" s="84"/>
      <c r="H105" s="98"/>
      <c r="I105" s="99" t="str">
        <f>IF(MIN(I107:I108)=0,"",IF(COUNT(P107:Q108)=0,"-",IF(COUNT(P107:Q108)=COUNT(P107:P108),"A",IF(COUNT(P107:P108)=0,"C","B"))))</f>
        <v/>
      </c>
      <c r="J105" s="7" t="s">
        <v>59</v>
      </c>
      <c r="K105" s="99"/>
      <c r="L105" s="98"/>
      <c r="M105" s="98"/>
      <c r="N105" s="98"/>
      <c r="O105" s="98"/>
      <c r="P105" s="98"/>
      <c r="Q105" s="98"/>
      <c r="R105" s="98"/>
      <c r="S105" s="79"/>
      <c r="T105" s="98"/>
    </row>
    <row r="106" spans="1:20" x14ac:dyDescent="0.15">
      <c r="A106" s="95"/>
      <c r="B106" s="113" t="s">
        <v>60</v>
      </c>
      <c r="C106" s="258" t="s">
        <v>61</v>
      </c>
      <c r="D106" s="259"/>
      <c r="E106" s="259"/>
      <c r="F106" s="260"/>
      <c r="H106" s="79"/>
      <c r="I106" s="58"/>
      <c r="J106" s="7" t="s">
        <v>62</v>
      </c>
      <c r="K106" s="7"/>
      <c r="L106" s="79"/>
      <c r="M106" s="79"/>
      <c r="N106" s="79"/>
      <c r="O106" s="79"/>
      <c r="P106" s="79"/>
      <c r="Q106" s="79"/>
      <c r="R106" s="79"/>
      <c r="S106" s="79"/>
      <c r="T106" s="79"/>
    </row>
    <row r="107" spans="1:20" ht="37.5" customHeight="1" x14ac:dyDescent="0.15">
      <c r="A107" s="95"/>
      <c r="B107" s="101"/>
      <c r="C107" s="261" t="s">
        <v>216</v>
      </c>
      <c r="D107" s="262"/>
      <c r="E107" s="263"/>
      <c r="F107" s="102"/>
      <c r="G107" s="84"/>
      <c r="H107" s="79"/>
      <c r="I107" s="58">
        <v>0</v>
      </c>
      <c r="J107" s="7" t="s">
        <v>63</v>
      </c>
      <c r="K107" s="7">
        <v>1</v>
      </c>
      <c r="L107" s="79">
        <v>58524</v>
      </c>
      <c r="M107" s="79"/>
      <c r="N107" s="79"/>
      <c r="O107" s="79"/>
      <c r="P107" s="79" t="str">
        <f>IF(I107=3,1,"")</f>
        <v/>
      </c>
      <c r="Q107" s="79" t="str">
        <f>IF(I107=2,1,"")</f>
        <v/>
      </c>
      <c r="R107" s="79" t="str">
        <f>IF(I107=1,1,"")</f>
        <v/>
      </c>
      <c r="S107" s="79"/>
      <c r="T107" s="79"/>
    </row>
    <row r="108" spans="1:20" ht="37.5" customHeight="1" thickBot="1" x14ac:dyDescent="0.2">
      <c r="A108" s="95"/>
      <c r="B108" s="101"/>
      <c r="C108" s="261" t="s">
        <v>217</v>
      </c>
      <c r="D108" s="262"/>
      <c r="E108" s="263"/>
      <c r="F108" s="102"/>
      <c r="G108" s="84"/>
      <c r="H108" s="79"/>
      <c r="I108" s="58">
        <v>0</v>
      </c>
      <c r="J108" s="7" t="s">
        <v>63</v>
      </c>
      <c r="K108" s="7">
        <v>2</v>
      </c>
      <c r="L108" s="79">
        <v>58525</v>
      </c>
      <c r="M108" s="79"/>
      <c r="N108" s="79"/>
      <c r="O108" s="79"/>
      <c r="P108" s="79" t="str">
        <f>IF(I108=3,1,"")</f>
        <v/>
      </c>
      <c r="Q108" s="79" t="str">
        <f>IF(I108=2,1,"")</f>
        <v/>
      </c>
      <c r="R108" s="79" t="str">
        <f>IF(I108=1,1,"")</f>
        <v/>
      </c>
      <c r="S108" s="79"/>
      <c r="T108" s="79"/>
    </row>
    <row r="109" spans="1:20" ht="20.25" customHeight="1" x14ac:dyDescent="0.15">
      <c r="A109" s="103"/>
      <c r="B109" s="282" t="s">
        <v>218</v>
      </c>
      <c r="C109" s="283"/>
      <c r="D109" s="284" t="str">
        <f>IF(AND(LEN(SBcase1_6)&lt;&gt;0,COUNT(R100:R108)=6),SBcheckB_6,(IF(LEN(SBcheckA_6)&lt;&gt;0,SBcheckA_6, SBcheckB_6)))</f>
        <v>サブカテゴリー6の講評を入力してください</v>
      </c>
      <c r="E109" s="284"/>
      <c r="F109" s="285"/>
      <c r="H109" s="79"/>
      <c r="I109" s="58"/>
      <c r="J109" s="7" t="s">
        <v>64</v>
      </c>
      <c r="K109" s="7"/>
      <c r="L109" s="79"/>
      <c r="M109" s="79"/>
      <c r="N109" s="79"/>
      <c r="O109" s="79"/>
      <c r="P109" s="79"/>
      <c r="Q109" s="79"/>
      <c r="R109" s="79"/>
      <c r="S109" s="79"/>
      <c r="T109" s="79"/>
    </row>
    <row r="110" spans="1:20" s="107" customFormat="1" ht="21" customHeight="1" x14ac:dyDescent="0.15">
      <c r="A110" s="110"/>
      <c r="B110" s="286"/>
      <c r="C110" s="287"/>
      <c r="D110" s="287"/>
      <c r="E110" s="287"/>
      <c r="F110" s="288"/>
      <c r="G110" s="2" t="str">
        <f>IF(LEN(B110)=0,"",IF(40-LEN(B110)&gt;0,"残り" &amp; 40-LEN(B110) &amp; "文字",IF(40-LEN(B110)=0,"","文字数がオーバーしています")))</f>
        <v/>
      </c>
      <c r="H110" s="104"/>
      <c r="I110" s="105"/>
      <c r="J110" s="7" t="s">
        <v>82</v>
      </c>
      <c r="K110" s="104"/>
      <c r="L110" s="104"/>
      <c r="M110" s="106"/>
      <c r="N110" s="106"/>
      <c r="O110" s="106"/>
      <c r="P110" s="106"/>
      <c r="Q110" s="106"/>
      <c r="R110" s="106"/>
      <c r="S110" s="79"/>
      <c r="T110" s="106"/>
    </row>
    <row r="111" spans="1:20" s="107" customFormat="1" ht="65.099999999999994" customHeight="1" x14ac:dyDescent="0.15">
      <c r="A111" s="111"/>
      <c r="B111" s="289"/>
      <c r="C111" s="290"/>
      <c r="D111" s="290"/>
      <c r="E111" s="290"/>
      <c r="F111" s="291"/>
      <c r="G111" s="2" t="str">
        <f>IF(LEN(B111)=0,"",IF(256-LEN(B111)&gt;0,"残り" &amp; 256-LEN(B111) &amp; "文字",IF(256-LEN(B111)=0,"","文字数がオーバーしています")))</f>
        <v/>
      </c>
      <c r="H111" s="104"/>
      <c r="I111" s="105"/>
      <c r="J111" s="7" t="s">
        <v>85</v>
      </c>
      <c r="K111" s="104"/>
      <c r="L111" s="104"/>
      <c r="M111" s="106"/>
      <c r="N111" s="106"/>
      <c r="O111" s="106"/>
      <c r="P111" s="106"/>
      <c r="Q111" s="106"/>
      <c r="R111" s="106"/>
      <c r="S111" s="79"/>
      <c r="T111" s="106"/>
    </row>
    <row r="112" spans="1:20" s="107" customFormat="1" ht="21" customHeight="1" x14ac:dyDescent="0.15">
      <c r="A112" s="111"/>
      <c r="B112" s="277"/>
      <c r="C112" s="278"/>
      <c r="D112" s="278"/>
      <c r="E112" s="278"/>
      <c r="F112" s="279"/>
      <c r="G112" s="2" t="str">
        <f>IF(LEN(B112)=0,"",IF(40-LEN(B112)&gt;0,"残り" &amp; 40-LEN(B112) &amp; "文字",IF(40-LEN(B112)=0,"","文字数がオーバーしています")))</f>
        <v/>
      </c>
      <c r="H112" s="104"/>
      <c r="I112" s="105"/>
      <c r="J112" s="7" t="s">
        <v>83</v>
      </c>
      <c r="K112" s="104"/>
      <c r="L112" s="104"/>
      <c r="M112" s="106"/>
      <c r="N112" s="106"/>
      <c r="O112" s="106"/>
      <c r="P112" s="106"/>
      <c r="Q112" s="106"/>
      <c r="R112" s="106"/>
      <c r="S112" s="79"/>
      <c r="T112" s="106"/>
    </row>
    <row r="113" spans="1:20" s="107" customFormat="1" ht="65.099999999999994" customHeight="1" x14ac:dyDescent="0.15">
      <c r="A113" s="111"/>
      <c r="B113" s="275"/>
      <c r="C113" s="275"/>
      <c r="D113" s="275"/>
      <c r="E113" s="275"/>
      <c r="F113" s="276"/>
      <c r="G113" s="2" t="str">
        <f>IF(LEN(B113)=0,"",IF(256-LEN(B113)&gt;0,"残り" &amp; 256-LEN(B113) &amp; "文字",IF(256-LEN(B113)=0,"","文字数がオーバーしています")))</f>
        <v/>
      </c>
      <c r="H113" s="104"/>
      <c r="I113" s="105"/>
      <c r="J113" s="7" t="s">
        <v>86</v>
      </c>
      <c r="K113" s="104"/>
      <c r="L113" s="104"/>
      <c r="M113" s="106"/>
      <c r="N113" s="106"/>
      <c r="O113" s="106"/>
      <c r="P113" s="106"/>
      <c r="Q113" s="106"/>
      <c r="R113" s="106"/>
      <c r="S113" s="79"/>
      <c r="T113" s="106"/>
    </row>
    <row r="114" spans="1:20" s="107" customFormat="1" ht="21" customHeight="1" x14ac:dyDescent="0.15">
      <c r="A114" s="111"/>
      <c r="B114" s="277"/>
      <c r="C114" s="278"/>
      <c r="D114" s="278"/>
      <c r="E114" s="278"/>
      <c r="F114" s="279"/>
      <c r="G114" s="2" t="str">
        <f>IF(LEN(B114)=0,"",IF(40-LEN(B114)&gt;0,"残り" &amp; 40-LEN(B114) &amp; "文字",IF(40-LEN(B114)=0,"","文字数がオーバーしています")))</f>
        <v/>
      </c>
      <c r="H114" s="104"/>
      <c r="I114" s="105"/>
      <c r="J114" s="7" t="s">
        <v>84</v>
      </c>
      <c r="K114" s="104"/>
      <c r="L114" s="104"/>
      <c r="M114" s="106"/>
      <c r="N114" s="106"/>
      <c r="O114" s="106"/>
      <c r="P114" s="106"/>
      <c r="Q114" s="106"/>
      <c r="R114" s="106"/>
      <c r="S114" s="79"/>
      <c r="T114" s="106"/>
    </row>
    <row r="115" spans="1:20" s="107" customFormat="1" ht="65.099999999999994" customHeight="1" thickBot="1" x14ac:dyDescent="0.2">
      <c r="A115" s="108"/>
      <c r="B115" s="280"/>
      <c r="C115" s="280"/>
      <c r="D115" s="280"/>
      <c r="E115" s="280"/>
      <c r="F115" s="281"/>
      <c r="G115" s="2" t="str">
        <f>IF(LEN(B115)=0,"",IF(256-LEN(B115)&gt;0,"残り" &amp; 256-LEN(B115) &amp; "文字",IF(256-LEN(B115)=0,"","文字数がオーバーしています")))</f>
        <v/>
      </c>
      <c r="H115" s="104"/>
      <c r="I115" s="105"/>
      <c r="J115" s="7" t="s">
        <v>87</v>
      </c>
      <c r="K115" s="104"/>
      <c r="L115" s="104"/>
      <c r="M115" s="106"/>
      <c r="N115" s="106"/>
      <c r="O115" s="106"/>
      <c r="P115" s="106"/>
      <c r="Q115" s="106"/>
      <c r="R115" s="106"/>
      <c r="S115" s="79"/>
      <c r="T115" s="106"/>
    </row>
    <row r="116" spans="1:20" ht="14.25" thickTop="1" x14ac:dyDescent="0.15">
      <c r="F116" s="26"/>
      <c r="G116" s="26"/>
      <c r="H116" s="7"/>
      <c r="I116" s="58"/>
      <c r="J116" s="7"/>
      <c r="K116" s="7"/>
      <c r="L116" s="7"/>
      <c r="M116" s="79"/>
      <c r="N116" s="79"/>
      <c r="O116" s="79"/>
      <c r="P116" s="79"/>
      <c r="Q116" s="79"/>
      <c r="R116" s="79"/>
      <c r="S116" s="79"/>
      <c r="T116" s="79"/>
    </row>
    <row r="117" spans="1:20" x14ac:dyDescent="0.15">
      <c r="F117" s="26"/>
      <c r="G117" s="26"/>
      <c r="H117" s="7"/>
      <c r="I117" s="58"/>
      <c r="J117" s="7"/>
      <c r="K117" s="7"/>
      <c r="L117" s="7"/>
      <c r="M117" s="79"/>
      <c r="N117" s="79"/>
      <c r="O117" s="79"/>
      <c r="P117" s="79"/>
      <c r="Q117" s="79"/>
      <c r="R117" s="79"/>
      <c r="S117" s="79"/>
      <c r="T117" s="79"/>
    </row>
    <row r="118" spans="1:20" ht="15" customHeight="1" thickBot="1" x14ac:dyDescent="0.2">
      <c r="A118" s="120" t="s">
        <v>95</v>
      </c>
      <c r="B118" s="78" t="s">
        <v>90</v>
      </c>
      <c r="C118" s="80"/>
      <c r="D118" s="80"/>
      <c r="E118" s="82"/>
      <c r="H118" s="79"/>
      <c r="I118" s="58"/>
      <c r="J118" s="7"/>
      <c r="K118" s="7"/>
      <c r="L118" s="79"/>
      <c r="M118" s="79"/>
      <c r="N118" s="79"/>
      <c r="O118" s="79"/>
      <c r="P118" s="79"/>
      <c r="Q118" s="79"/>
      <c r="R118" s="79"/>
      <c r="S118" s="79"/>
      <c r="T118" s="79" t="s">
        <v>74</v>
      </c>
    </row>
    <row r="119" spans="1:20" s="11" customFormat="1" ht="17.25" customHeight="1" x14ac:dyDescent="0.15">
      <c r="A119" s="90"/>
      <c r="B119" s="292" t="s">
        <v>219</v>
      </c>
      <c r="C119" s="293"/>
      <c r="D119" s="293"/>
      <c r="E119" s="293"/>
      <c r="F119" s="294"/>
      <c r="G119" s="91"/>
      <c r="H119" s="92"/>
      <c r="I119" s="93"/>
      <c r="J119" s="7" t="s">
        <v>70</v>
      </c>
      <c r="K119" s="92"/>
      <c r="L119" s="92"/>
      <c r="M119" s="94"/>
      <c r="N119" s="94"/>
      <c r="O119" s="94"/>
      <c r="P119" s="94"/>
      <c r="Q119" s="94"/>
      <c r="R119" s="94"/>
      <c r="S119" s="79"/>
      <c r="T119" s="94"/>
    </row>
    <row r="120" spans="1:20" s="89" customFormat="1" ht="30" customHeight="1" thickBot="1" x14ac:dyDescent="0.2">
      <c r="A120" s="150"/>
      <c r="B120" s="295" t="s">
        <v>220</v>
      </c>
      <c r="C120" s="296"/>
      <c r="D120" s="297" t="s">
        <v>93</v>
      </c>
      <c r="E120" s="297"/>
      <c r="F120" s="151" t="str">
        <f>IF(COUNT(P124:Q193) &gt; 0,COUNT(P124:P193) &amp; "／" &amp; COUNT(P124:Q193),"")</f>
        <v/>
      </c>
      <c r="G120" s="84"/>
      <c r="H120" s="85"/>
      <c r="I120" s="86"/>
      <c r="J120" s="87" t="s">
        <v>71</v>
      </c>
      <c r="K120" s="85"/>
      <c r="L120" s="85"/>
      <c r="M120" s="88"/>
      <c r="N120" s="88"/>
      <c r="O120" s="88"/>
      <c r="P120" s="88"/>
      <c r="Q120" s="88"/>
      <c r="R120" s="88"/>
      <c r="S120" s="79"/>
      <c r="T120" s="88"/>
    </row>
    <row r="121" spans="1:20" ht="14.25" thickTop="1" x14ac:dyDescent="0.15">
      <c r="A121" s="95">
        <v>1</v>
      </c>
      <c r="B121" s="96" t="s">
        <v>158</v>
      </c>
      <c r="C121" s="273" t="str">
        <f>IF((MIN(I124:I126)=0),"標準項目の「あり」「なし」を選択してください","")</f>
        <v>標準項目の「あり」「なし」を選択してください</v>
      </c>
      <c r="D121" s="273"/>
      <c r="E121" s="273"/>
      <c r="F121" s="274"/>
      <c r="H121" s="79"/>
      <c r="I121" s="58"/>
      <c r="J121" s="7" t="s">
        <v>72</v>
      </c>
      <c r="K121" s="7"/>
      <c r="L121" s="79"/>
      <c r="M121" s="79"/>
      <c r="N121" s="79"/>
      <c r="O121" s="79"/>
      <c r="P121" s="79"/>
      <c r="Q121" s="79"/>
      <c r="R121" s="79"/>
      <c r="S121" s="79"/>
      <c r="T121" s="79"/>
    </row>
    <row r="122" spans="1:20" s="100" customFormat="1" ht="37.5" customHeight="1" x14ac:dyDescent="0.15">
      <c r="A122" s="97" t="s">
        <v>65</v>
      </c>
      <c r="B122" s="255" t="s">
        <v>221</v>
      </c>
      <c r="C122" s="256"/>
      <c r="D122" s="257" t="str">
        <f xml:space="preserve"> "評点（" &amp; REPT("○",COUNT(P124:P126)) &amp; REPT("●",COUNT(Q124:Q126)) &amp; "）"</f>
        <v>評点（）</v>
      </c>
      <c r="E122" s="257"/>
      <c r="F122" s="119" t="str">
        <f>IF(COUNT(R124:R126)&gt;0,"・非該当" &amp; COUNT(R124:R126),"")</f>
        <v/>
      </c>
      <c r="G122" s="84"/>
      <c r="H122" s="98"/>
      <c r="I122" s="99" t="str">
        <f>IF(MIN(I124:I126)=0,"",IF(COUNT(P124:Q126)=0,"-",IF(COUNT(P124:Q126)=COUNT(P124:P126),"A",IF(COUNT(P124:P126)=0,"C","B"))))</f>
        <v/>
      </c>
      <c r="J122" s="7" t="s">
        <v>59</v>
      </c>
      <c r="K122" s="99">
        <v>1</v>
      </c>
      <c r="L122" s="98">
        <v>16976</v>
      </c>
      <c r="M122" s="98"/>
      <c r="N122" s="98"/>
      <c r="O122" s="98"/>
      <c r="P122" s="98"/>
      <c r="Q122" s="98"/>
      <c r="R122" s="98"/>
      <c r="S122" s="79"/>
      <c r="T122" s="98"/>
    </row>
    <row r="123" spans="1:20" x14ac:dyDescent="0.15">
      <c r="A123" s="95"/>
      <c r="B123" s="113" t="s">
        <v>60</v>
      </c>
      <c r="C123" s="258" t="s">
        <v>61</v>
      </c>
      <c r="D123" s="259"/>
      <c r="E123" s="259"/>
      <c r="F123" s="260"/>
      <c r="H123" s="79"/>
      <c r="I123" s="58"/>
      <c r="J123" s="7" t="s">
        <v>62</v>
      </c>
      <c r="K123" s="7"/>
      <c r="L123" s="79"/>
      <c r="M123" s="79"/>
      <c r="N123" s="79"/>
      <c r="O123" s="79"/>
      <c r="P123" s="79"/>
      <c r="Q123" s="79"/>
      <c r="R123" s="79"/>
      <c r="S123" s="79"/>
      <c r="T123" s="79"/>
    </row>
    <row r="124" spans="1:20" ht="37.5" customHeight="1" x14ac:dyDescent="0.15">
      <c r="A124" s="95"/>
      <c r="B124" s="101"/>
      <c r="C124" s="261" t="s">
        <v>222</v>
      </c>
      <c r="D124" s="262"/>
      <c r="E124" s="263"/>
      <c r="F124" s="102"/>
      <c r="G124" s="84"/>
      <c r="H124" s="79"/>
      <c r="I124" s="58">
        <v>0</v>
      </c>
      <c r="J124" s="7" t="s">
        <v>63</v>
      </c>
      <c r="K124" s="7">
        <v>1</v>
      </c>
      <c r="L124" s="79">
        <v>58495</v>
      </c>
      <c r="M124" s="79"/>
      <c r="N124" s="79"/>
      <c r="O124" s="79"/>
      <c r="P124" s="79" t="str">
        <f>IF(I124=3,1,"")</f>
        <v/>
      </c>
      <c r="Q124" s="79" t="str">
        <f>IF(I124=2,1,"")</f>
        <v/>
      </c>
      <c r="R124" s="79" t="str">
        <f>IF(I124=1,1,"")</f>
        <v/>
      </c>
      <c r="S124" s="79"/>
      <c r="T124" s="79"/>
    </row>
    <row r="125" spans="1:20" ht="37.5" customHeight="1" x14ac:dyDescent="0.15">
      <c r="A125" s="95"/>
      <c r="B125" s="101"/>
      <c r="C125" s="261" t="s">
        <v>223</v>
      </c>
      <c r="D125" s="262"/>
      <c r="E125" s="263"/>
      <c r="F125" s="102"/>
      <c r="G125" s="84"/>
      <c r="H125" s="79"/>
      <c r="I125" s="58">
        <v>0</v>
      </c>
      <c r="J125" s="7" t="s">
        <v>63</v>
      </c>
      <c r="K125" s="7">
        <v>2</v>
      </c>
      <c r="L125" s="79">
        <v>58496</v>
      </c>
      <c r="M125" s="79"/>
      <c r="N125" s="79"/>
      <c r="O125" s="79"/>
      <c r="P125" s="79" t="str">
        <f>IF(I125=3,1,"")</f>
        <v/>
      </c>
      <c r="Q125" s="79" t="str">
        <f>IF(I125=2,1,"")</f>
        <v/>
      </c>
      <c r="R125" s="79" t="str">
        <f>IF(I125=1,1,"")</f>
        <v/>
      </c>
      <c r="S125" s="79"/>
      <c r="T125" s="79"/>
    </row>
    <row r="126" spans="1:20" ht="37.5" customHeight="1" thickBot="1" x14ac:dyDescent="0.2">
      <c r="A126" s="95"/>
      <c r="B126" s="101"/>
      <c r="C126" s="261" t="s">
        <v>224</v>
      </c>
      <c r="D126" s="262"/>
      <c r="E126" s="263"/>
      <c r="F126" s="102"/>
      <c r="G126" s="84"/>
      <c r="H126" s="79"/>
      <c r="I126" s="58">
        <v>0</v>
      </c>
      <c r="J126" s="7" t="s">
        <v>63</v>
      </c>
      <c r="K126" s="7">
        <v>3</v>
      </c>
      <c r="L126" s="79">
        <v>58497</v>
      </c>
      <c r="M126" s="79"/>
      <c r="N126" s="79"/>
      <c r="O126" s="79"/>
      <c r="P126" s="79" t="str">
        <f>IF(I126=3,1,"")</f>
        <v/>
      </c>
      <c r="Q126" s="79" t="str">
        <f>IF(I126=2,1,"")</f>
        <v/>
      </c>
      <c r="R126" s="79" t="str">
        <f>IF(I126=1,1,"")</f>
        <v/>
      </c>
      <c r="S126" s="79"/>
      <c r="T126" s="79"/>
    </row>
    <row r="127" spans="1:20" ht="20.25" customHeight="1" x14ac:dyDescent="0.15">
      <c r="A127" s="103"/>
      <c r="B127" s="282" t="s">
        <v>225</v>
      </c>
      <c r="C127" s="283"/>
      <c r="D127" s="284" t="str">
        <f>IF(AND(LEN(SBcaseB1_1)&lt;&gt;0,COUNT(R123:R126)=3),SBcheckBB_1,(IF(LEN(SBcheckBA_1)&lt;&gt;0,SBcheckBA_1, SBcheckBB_1)))</f>
        <v>評価項目1の講評を入力してください</v>
      </c>
      <c r="E127" s="284"/>
      <c r="F127" s="285"/>
      <c r="H127" s="79"/>
      <c r="I127" s="58"/>
      <c r="J127" s="7" t="s">
        <v>64</v>
      </c>
      <c r="K127" s="7"/>
      <c r="L127" s="79"/>
      <c r="M127" s="79"/>
      <c r="N127" s="79"/>
      <c r="O127" s="79"/>
      <c r="P127" s="79"/>
      <c r="Q127" s="79"/>
      <c r="R127" s="79"/>
      <c r="S127" s="79"/>
      <c r="T127" s="79"/>
    </row>
    <row r="128" spans="1:20" s="107" customFormat="1" ht="21" customHeight="1" x14ac:dyDescent="0.15">
      <c r="A128" s="110"/>
      <c r="B128" s="286"/>
      <c r="C128" s="287"/>
      <c r="D128" s="287"/>
      <c r="E128" s="287"/>
      <c r="F128" s="288"/>
      <c r="G128" s="2" t="str">
        <f>IF(LEN(B128)=0,"",IF(40-LEN(B128)&gt;0,"残り" &amp; 40-LEN(B128) &amp; "文字",IF(40-LEN(B128)=0,"","文字数がオーバーしています")))</f>
        <v/>
      </c>
      <c r="H128" s="104"/>
      <c r="I128" s="105"/>
      <c r="J128" s="7" t="s">
        <v>82</v>
      </c>
      <c r="K128" s="104"/>
      <c r="L128" s="104"/>
      <c r="M128" s="106"/>
      <c r="N128" s="106"/>
      <c r="O128" s="106"/>
      <c r="P128" s="106"/>
      <c r="Q128" s="106"/>
      <c r="R128" s="106"/>
      <c r="S128" s="79"/>
      <c r="T128" s="106"/>
    </row>
    <row r="129" spans="1:20" s="107" customFormat="1" ht="65.099999999999994" customHeight="1" x14ac:dyDescent="0.15">
      <c r="A129" s="111"/>
      <c r="B129" s="289"/>
      <c r="C129" s="290"/>
      <c r="D129" s="290"/>
      <c r="E129" s="290"/>
      <c r="F129" s="291"/>
      <c r="G129" s="2" t="str">
        <f>IF(LEN(B129)=0,"",IF(256-LEN(B129)&gt;0,"残り" &amp; 256-LEN(B129) &amp; "文字",IF(256-LEN(B129)=0,"","文字数がオーバーしています")))</f>
        <v/>
      </c>
      <c r="H129" s="104"/>
      <c r="I129" s="105"/>
      <c r="J129" s="7" t="s">
        <v>85</v>
      </c>
      <c r="K129" s="104"/>
      <c r="L129" s="104"/>
      <c r="M129" s="106"/>
      <c r="N129" s="106"/>
      <c r="O129" s="106"/>
      <c r="P129" s="106"/>
      <c r="Q129" s="106"/>
      <c r="R129" s="106"/>
      <c r="S129" s="79"/>
      <c r="T129" s="106"/>
    </row>
    <row r="130" spans="1:20" s="107" customFormat="1" ht="21" customHeight="1" x14ac:dyDescent="0.15">
      <c r="A130" s="111"/>
      <c r="B130" s="277"/>
      <c r="C130" s="278"/>
      <c r="D130" s="278"/>
      <c r="E130" s="278"/>
      <c r="F130" s="279"/>
      <c r="G130" s="2" t="str">
        <f>IF(LEN(B130)=0,"",IF(40-LEN(B130)&gt;0,"残り" &amp; 40-LEN(B130) &amp; "文字",IF(40-LEN(B130)=0,"","文字数がオーバーしています")))</f>
        <v/>
      </c>
      <c r="H130" s="104"/>
      <c r="I130" s="105"/>
      <c r="J130" s="7" t="s">
        <v>83</v>
      </c>
      <c r="K130" s="104"/>
      <c r="L130" s="104"/>
      <c r="M130" s="106"/>
      <c r="N130" s="106"/>
      <c r="O130" s="106"/>
      <c r="P130" s="106"/>
      <c r="Q130" s="106"/>
      <c r="R130" s="106"/>
      <c r="S130" s="79"/>
      <c r="T130" s="106"/>
    </row>
    <row r="131" spans="1:20" s="107" customFormat="1" ht="65.099999999999994" customHeight="1" x14ac:dyDescent="0.15">
      <c r="A131" s="111"/>
      <c r="B131" s="275"/>
      <c r="C131" s="275"/>
      <c r="D131" s="275"/>
      <c r="E131" s="275"/>
      <c r="F131" s="276"/>
      <c r="G131" s="2" t="str">
        <f>IF(LEN(B131)=0,"",IF(256-LEN(B131)&gt;0,"残り" &amp; 256-LEN(B131) &amp; "文字",IF(256-LEN(B131)=0,"","文字数がオーバーしています")))</f>
        <v/>
      </c>
      <c r="H131" s="104"/>
      <c r="I131" s="105"/>
      <c r="J131" s="7" t="s">
        <v>86</v>
      </c>
      <c r="K131" s="104"/>
      <c r="L131" s="104"/>
      <c r="M131" s="106"/>
      <c r="N131" s="106"/>
      <c r="O131" s="106"/>
      <c r="P131" s="106"/>
      <c r="Q131" s="106"/>
      <c r="R131" s="106"/>
      <c r="S131" s="79"/>
      <c r="T131" s="106"/>
    </row>
    <row r="132" spans="1:20" s="107" customFormat="1" ht="21" customHeight="1" x14ac:dyDescent="0.15">
      <c r="A132" s="111"/>
      <c r="B132" s="277"/>
      <c r="C132" s="278"/>
      <c r="D132" s="278"/>
      <c r="E132" s="278"/>
      <c r="F132" s="279"/>
      <c r="G132" s="2" t="str">
        <f>IF(LEN(B132)=0,"",IF(40-LEN(B132)&gt;0,"残り" &amp; 40-LEN(B132) &amp; "文字",IF(40-LEN(B132)=0,"","文字数がオーバーしています")))</f>
        <v/>
      </c>
      <c r="H132" s="104"/>
      <c r="I132" s="105"/>
      <c r="J132" s="7" t="s">
        <v>84</v>
      </c>
      <c r="K132" s="104"/>
      <c r="L132" s="104"/>
      <c r="M132" s="106"/>
      <c r="N132" s="106"/>
      <c r="O132" s="106"/>
      <c r="P132" s="106"/>
      <c r="Q132" s="106"/>
      <c r="R132" s="106"/>
      <c r="S132" s="79"/>
      <c r="T132" s="106"/>
    </row>
    <row r="133" spans="1:20" s="107" customFormat="1" ht="65.099999999999994" customHeight="1" thickBot="1" x14ac:dyDescent="0.2">
      <c r="A133" s="108"/>
      <c r="B133" s="280"/>
      <c r="C133" s="280"/>
      <c r="D133" s="280"/>
      <c r="E133" s="280"/>
      <c r="F133" s="281"/>
      <c r="G133" s="2" t="str">
        <f>IF(LEN(B133)=0,"",IF(256-LEN(B133)&gt;0,"残り" &amp; 256-LEN(B133) &amp; "文字",IF(256-LEN(B133)=0,"","文字数がオーバーしています")))</f>
        <v/>
      </c>
      <c r="H133" s="104"/>
      <c r="I133" s="105"/>
      <c r="J133" s="7" t="s">
        <v>87</v>
      </c>
      <c r="K133" s="104"/>
      <c r="L133" s="104"/>
      <c r="M133" s="106"/>
      <c r="N133" s="106"/>
      <c r="O133" s="106"/>
      <c r="P133" s="106"/>
      <c r="Q133" s="106"/>
      <c r="R133" s="106"/>
      <c r="S133" s="79"/>
      <c r="T133" s="106"/>
    </row>
    <row r="134" spans="1:20" ht="14.25" thickTop="1" x14ac:dyDescent="0.15">
      <c r="A134" s="95">
        <v>2</v>
      </c>
      <c r="B134" s="96" t="s">
        <v>171</v>
      </c>
      <c r="C134" s="273" t="str">
        <f>IF((MIN(I137:I140)=0),"標準項目の「あり」「なし」を選択してください","")</f>
        <v>標準項目の「あり」「なし」を選択してください</v>
      </c>
      <c r="D134" s="273"/>
      <c r="E134" s="273"/>
      <c r="F134" s="274"/>
      <c r="H134" s="79"/>
      <c r="I134" s="58"/>
      <c r="J134" s="7" t="s">
        <v>72</v>
      </c>
      <c r="K134" s="7"/>
      <c r="L134" s="79"/>
      <c r="M134" s="79"/>
      <c r="N134" s="79"/>
      <c r="O134" s="79"/>
      <c r="P134" s="79"/>
      <c r="Q134" s="79"/>
      <c r="R134" s="79"/>
      <c r="S134" s="79"/>
      <c r="T134" s="79"/>
    </row>
    <row r="135" spans="1:20" s="100" customFormat="1" ht="37.5" customHeight="1" x14ac:dyDescent="0.15">
      <c r="A135" s="97" t="s">
        <v>65</v>
      </c>
      <c r="B135" s="255" t="s">
        <v>226</v>
      </c>
      <c r="C135" s="256"/>
      <c r="D135" s="257" t="str">
        <f xml:space="preserve"> "評点（" &amp; REPT("○",COUNT(P137:P140)) &amp; REPT("●",COUNT(Q137:Q140)) &amp; "）"</f>
        <v>評点（）</v>
      </c>
      <c r="E135" s="257"/>
      <c r="F135" s="119" t="str">
        <f>IF(COUNT(R137:R140)&gt;0,"・非該当" &amp; COUNT(R137:R140),"")</f>
        <v/>
      </c>
      <c r="G135" s="84"/>
      <c r="H135" s="98"/>
      <c r="I135" s="99" t="str">
        <f>IF(MIN(I137:I140)=0,"",IF(COUNT(P137:Q140)=0,"-",IF(COUNT(P137:Q140)=COUNT(P137:P140),"A",IF(COUNT(P137:P140)=0,"C","B"))))</f>
        <v/>
      </c>
      <c r="J135" s="7" t="s">
        <v>59</v>
      </c>
      <c r="K135" s="99">
        <v>2</v>
      </c>
      <c r="L135" s="98">
        <v>16977</v>
      </c>
      <c r="M135" s="98"/>
      <c r="N135" s="98"/>
      <c r="O135" s="98"/>
      <c r="P135" s="98"/>
      <c r="Q135" s="98"/>
      <c r="R135" s="98"/>
      <c r="S135" s="79"/>
      <c r="T135" s="98"/>
    </row>
    <row r="136" spans="1:20" x14ac:dyDescent="0.15">
      <c r="A136" s="95"/>
      <c r="B136" s="113" t="s">
        <v>60</v>
      </c>
      <c r="C136" s="258" t="s">
        <v>61</v>
      </c>
      <c r="D136" s="259"/>
      <c r="E136" s="259"/>
      <c r="F136" s="260"/>
      <c r="H136" s="79"/>
      <c r="I136" s="58"/>
      <c r="J136" s="7" t="s">
        <v>62</v>
      </c>
      <c r="K136" s="7"/>
      <c r="L136" s="79"/>
      <c r="M136" s="79"/>
      <c r="N136" s="79"/>
      <c r="O136" s="79"/>
      <c r="P136" s="79"/>
      <c r="Q136" s="79"/>
      <c r="R136" s="79"/>
      <c r="S136" s="79"/>
      <c r="T136" s="79"/>
    </row>
    <row r="137" spans="1:20" ht="37.5" customHeight="1" x14ac:dyDescent="0.15">
      <c r="A137" s="95"/>
      <c r="B137" s="101"/>
      <c r="C137" s="261" t="s">
        <v>227</v>
      </c>
      <c r="D137" s="262"/>
      <c r="E137" s="263"/>
      <c r="F137" s="102"/>
      <c r="G137" s="84"/>
      <c r="H137" s="79"/>
      <c r="I137" s="58">
        <v>0</v>
      </c>
      <c r="J137" s="7" t="s">
        <v>63</v>
      </c>
      <c r="K137" s="7">
        <v>1</v>
      </c>
      <c r="L137" s="79">
        <v>58498</v>
      </c>
      <c r="M137" s="79"/>
      <c r="N137" s="79"/>
      <c r="O137" s="79"/>
      <c r="P137" s="79" t="str">
        <f>IF(I137=3,1,"")</f>
        <v/>
      </c>
      <c r="Q137" s="79" t="str">
        <f>IF(I137=2,1,"")</f>
        <v/>
      </c>
      <c r="R137" s="79" t="str">
        <f>IF(I137=1,1,"")</f>
        <v/>
      </c>
      <c r="S137" s="79"/>
      <c r="T137" s="79"/>
    </row>
    <row r="138" spans="1:20" ht="37.5" customHeight="1" x14ac:dyDescent="0.15">
      <c r="A138" s="95"/>
      <c r="B138" s="101"/>
      <c r="C138" s="261" t="s">
        <v>228</v>
      </c>
      <c r="D138" s="262"/>
      <c r="E138" s="263"/>
      <c r="F138" s="102"/>
      <c r="G138" s="84"/>
      <c r="H138" s="79"/>
      <c r="I138" s="58">
        <v>0</v>
      </c>
      <c r="J138" s="7" t="s">
        <v>63</v>
      </c>
      <c r="K138" s="7">
        <v>2</v>
      </c>
      <c r="L138" s="79">
        <v>58499</v>
      </c>
      <c r="M138" s="79"/>
      <c r="N138" s="79"/>
      <c r="O138" s="79"/>
      <c r="P138" s="79" t="str">
        <f>IF(I138=3,1,"")</f>
        <v/>
      </c>
      <c r="Q138" s="79" t="str">
        <f>IF(I138=2,1,"")</f>
        <v/>
      </c>
      <c r="R138" s="79" t="str">
        <f>IF(I138=1,1,"")</f>
        <v/>
      </c>
      <c r="S138" s="79"/>
      <c r="T138" s="79"/>
    </row>
    <row r="139" spans="1:20" ht="37.5" customHeight="1" x14ac:dyDescent="0.15">
      <c r="A139" s="95"/>
      <c r="B139" s="101"/>
      <c r="C139" s="261" t="s">
        <v>229</v>
      </c>
      <c r="D139" s="262"/>
      <c r="E139" s="263"/>
      <c r="F139" s="102"/>
      <c r="G139" s="84"/>
      <c r="H139" s="79"/>
      <c r="I139" s="58">
        <v>0</v>
      </c>
      <c r="J139" s="7" t="s">
        <v>63</v>
      </c>
      <c r="K139" s="7">
        <v>3</v>
      </c>
      <c r="L139" s="79">
        <v>58500</v>
      </c>
      <c r="M139" s="79"/>
      <c r="N139" s="79"/>
      <c r="O139" s="79"/>
      <c r="P139" s="79" t="str">
        <f>IF(I139=3,1,"")</f>
        <v/>
      </c>
      <c r="Q139" s="79" t="str">
        <f>IF(I139=2,1,"")</f>
        <v/>
      </c>
      <c r="R139" s="79" t="str">
        <f>IF(I139=1,1,"")</f>
        <v/>
      </c>
      <c r="S139" s="79"/>
      <c r="T139" s="79"/>
    </row>
    <row r="140" spans="1:20" ht="37.5" customHeight="1" thickBot="1" x14ac:dyDescent="0.2">
      <c r="A140" s="95"/>
      <c r="B140" s="101"/>
      <c r="C140" s="261" t="s">
        <v>230</v>
      </c>
      <c r="D140" s="262"/>
      <c r="E140" s="263"/>
      <c r="F140" s="102"/>
      <c r="G140" s="84"/>
      <c r="H140" s="79"/>
      <c r="I140" s="58">
        <v>0</v>
      </c>
      <c r="J140" s="7" t="s">
        <v>63</v>
      </c>
      <c r="K140" s="7">
        <v>4</v>
      </c>
      <c r="L140" s="79">
        <v>58501</v>
      </c>
      <c r="M140" s="79"/>
      <c r="N140" s="79"/>
      <c r="O140" s="79"/>
      <c r="P140" s="79" t="str">
        <f>IF(I140=3,1,"")</f>
        <v/>
      </c>
      <c r="Q140" s="79" t="str">
        <f>IF(I140=2,1,"")</f>
        <v/>
      </c>
      <c r="R140" s="79" t="str">
        <f>IF(I140=1,1,"")</f>
        <v/>
      </c>
      <c r="S140" s="79"/>
      <c r="T140" s="79"/>
    </row>
    <row r="141" spans="1:20" ht="20.25" customHeight="1" x14ac:dyDescent="0.15">
      <c r="A141" s="103"/>
      <c r="B141" s="282" t="s">
        <v>231</v>
      </c>
      <c r="C141" s="283"/>
      <c r="D141" s="284" t="str">
        <f>IF(AND(LEN(SBcaseB1_2)&lt;&gt;0,COUNT(R136:R140)=4),SBcheckBB_2,(IF(LEN(SBcheckBA_2)&lt;&gt;0,SBcheckBA_2, SBcheckBB_2)))</f>
        <v>評価項目2の講評を入力してください</v>
      </c>
      <c r="E141" s="284"/>
      <c r="F141" s="285"/>
      <c r="H141" s="79"/>
      <c r="I141" s="58"/>
      <c r="J141" s="7" t="s">
        <v>64</v>
      </c>
      <c r="K141" s="7"/>
      <c r="L141" s="79"/>
      <c r="M141" s="79"/>
      <c r="N141" s="79"/>
      <c r="O141" s="79"/>
      <c r="P141" s="79"/>
      <c r="Q141" s="79"/>
      <c r="R141" s="79"/>
      <c r="S141" s="79"/>
      <c r="T141" s="79"/>
    </row>
    <row r="142" spans="1:20" s="107" customFormat="1" ht="21" customHeight="1" x14ac:dyDescent="0.15">
      <c r="A142" s="110"/>
      <c r="B142" s="286"/>
      <c r="C142" s="287"/>
      <c r="D142" s="287"/>
      <c r="E142" s="287"/>
      <c r="F142" s="288"/>
      <c r="G142" s="2" t="str">
        <f>IF(LEN(B142)=0,"",IF(40-LEN(B142)&gt;0,"残り" &amp; 40-LEN(B142) &amp; "文字",IF(40-LEN(B142)=0,"","文字数がオーバーしています")))</f>
        <v/>
      </c>
      <c r="H142" s="104"/>
      <c r="I142" s="105"/>
      <c r="J142" s="7" t="s">
        <v>82</v>
      </c>
      <c r="K142" s="104"/>
      <c r="L142" s="104"/>
      <c r="M142" s="106"/>
      <c r="N142" s="106"/>
      <c r="O142" s="106"/>
      <c r="P142" s="106"/>
      <c r="Q142" s="106"/>
      <c r="R142" s="106"/>
      <c r="S142" s="79"/>
      <c r="T142" s="106"/>
    </row>
    <row r="143" spans="1:20" s="107" customFormat="1" ht="65.099999999999994" customHeight="1" x14ac:dyDescent="0.15">
      <c r="A143" s="111"/>
      <c r="B143" s="289"/>
      <c r="C143" s="290"/>
      <c r="D143" s="290"/>
      <c r="E143" s="290"/>
      <c r="F143" s="291"/>
      <c r="G143" s="2" t="str">
        <f>IF(LEN(B143)=0,"",IF(256-LEN(B143)&gt;0,"残り" &amp; 256-LEN(B143) &amp; "文字",IF(256-LEN(B143)=0,"","文字数がオーバーしています")))</f>
        <v/>
      </c>
      <c r="H143" s="104"/>
      <c r="I143" s="105"/>
      <c r="J143" s="7" t="s">
        <v>85</v>
      </c>
      <c r="K143" s="104"/>
      <c r="L143" s="104"/>
      <c r="M143" s="106"/>
      <c r="N143" s="106"/>
      <c r="O143" s="106"/>
      <c r="P143" s="106"/>
      <c r="Q143" s="106"/>
      <c r="R143" s="106"/>
      <c r="S143" s="79"/>
      <c r="T143" s="106"/>
    </row>
    <row r="144" spans="1:20" s="107" customFormat="1" ht="21" customHeight="1" x14ac:dyDescent="0.15">
      <c r="A144" s="111"/>
      <c r="B144" s="277"/>
      <c r="C144" s="278"/>
      <c r="D144" s="278"/>
      <c r="E144" s="278"/>
      <c r="F144" s="279"/>
      <c r="G144" s="2" t="str">
        <f>IF(LEN(B144)=0,"",IF(40-LEN(B144)&gt;0,"残り" &amp; 40-LEN(B144) &amp; "文字",IF(40-LEN(B144)=0,"","文字数がオーバーしています")))</f>
        <v/>
      </c>
      <c r="H144" s="104"/>
      <c r="I144" s="105"/>
      <c r="J144" s="7" t="s">
        <v>83</v>
      </c>
      <c r="K144" s="104"/>
      <c r="L144" s="104"/>
      <c r="M144" s="106"/>
      <c r="N144" s="106"/>
      <c r="O144" s="106"/>
      <c r="P144" s="106"/>
      <c r="Q144" s="106"/>
      <c r="R144" s="106"/>
      <c r="S144" s="79"/>
      <c r="T144" s="106"/>
    </row>
    <row r="145" spans="1:20" s="107" customFormat="1" ht="65.099999999999994" customHeight="1" x14ac:dyDescent="0.15">
      <c r="A145" s="111"/>
      <c r="B145" s="275"/>
      <c r="C145" s="275"/>
      <c r="D145" s="275"/>
      <c r="E145" s="275"/>
      <c r="F145" s="276"/>
      <c r="G145" s="2" t="str">
        <f>IF(LEN(B145)=0,"",IF(256-LEN(B145)&gt;0,"残り" &amp; 256-LEN(B145) &amp; "文字",IF(256-LEN(B145)=0,"","文字数がオーバーしています")))</f>
        <v/>
      </c>
      <c r="H145" s="104"/>
      <c r="I145" s="105"/>
      <c r="J145" s="7" t="s">
        <v>86</v>
      </c>
      <c r="K145" s="104"/>
      <c r="L145" s="104"/>
      <c r="M145" s="106"/>
      <c r="N145" s="106"/>
      <c r="O145" s="106"/>
      <c r="P145" s="106"/>
      <c r="Q145" s="106"/>
      <c r="R145" s="106"/>
      <c r="S145" s="79"/>
      <c r="T145" s="106"/>
    </row>
    <row r="146" spans="1:20" s="107" customFormat="1" ht="21" customHeight="1" x14ac:dyDescent="0.15">
      <c r="A146" s="111"/>
      <c r="B146" s="277"/>
      <c r="C146" s="278"/>
      <c r="D146" s="278"/>
      <c r="E146" s="278"/>
      <c r="F146" s="279"/>
      <c r="G146" s="2" t="str">
        <f>IF(LEN(B146)=0,"",IF(40-LEN(B146)&gt;0,"残り" &amp; 40-LEN(B146) &amp; "文字",IF(40-LEN(B146)=0,"","文字数がオーバーしています")))</f>
        <v/>
      </c>
      <c r="H146" s="104"/>
      <c r="I146" s="105"/>
      <c r="J146" s="7" t="s">
        <v>84</v>
      </c>
      <c r="K146" s="104"/>
      <c r="L146" s="104"/>
      <c r="M146" s="106"/>
      <c r="N146" s="106"/>
      <c r="O146" s="106"/>
      <c r="P146" s="106"/>
      <c r="Q146" s="106"/>
      <c r="R146" s="106"/>
      <c r="S146" s="79"/>
      <c r="T146" s="106"/>
    </row>
    <row r="147" spans="1:20" s="107" customFormat="1" ht="65.099999999999994" customHeight="1" thickBot="1" x14ac:dyDescent="0.2">
      <c r="A147" s="108"/>
      <c r="B147" s="280"/>
      <c r="C147" s="280"/>
      <c r="D147" s="280"/>
      <c r="E147" s="280"/>
      <c r="F147" s="281"/>
      <c r="G147" s="2" t="str">
        <f>IF(LEN(B147)=0,"",IF(256-LEN(B147)&gt;0,"残り" &amp; 256-LEN(B147) &amp; "文字",IF(256-LEN(B147)=0,"","文字数がオーバーしています")))</f>
        <v/>
      </c>
      <c r="H147" s="104"/>
      <c r="I147" s="105"/>
      <c r="J147" s="7" t="s">
        <v>87</v>
      </c>
      <c r="K147" s="104"/>
      <c r="L147" s="104"/>
      <c r="M147" s="106"/>
      <c r="N147" s="106"/>
      <c r="O147" s="106"/>
      <c r="P147" s="106"/>
      <c r="Q147" s="106"/>
      <c r="R147" s="106"/>
      <c r="S147" s="79"/>
      <c r="T147" s="106"/>
    </row>
    <row r="148" spans="1:20" ht="14.25" thickTop="1" x14ac:dyDescent="0.15">
      <c r="A148" s="95">
        <v>3</v>
      </c>
      <c r="B148" s="96" t="s">
        <v>189</v>
      </c>
      <c r="C148" s="273" t="str">
        <f>IF((MIN(I151:I154)=0),"標準項目の「あり」「なし」を選択してください","")</f>
        <v>標準項目の「あり」「なし」を選択してください</v>
      </c>
      <c r="D148" s="273"/>
      <c r="E148" s="273"/>
      <c r="F148" s="274"/>
      <c r="H148" s="79"/>
      <c r="I148" s="58"/>
      <c r="J148" s="7" t="s">
        <v>72</v>
      </c>
      <c r="K148" s="7"/>
      <c r="L148" s="79"/>
      <c r="M148" s="79"/>
      <c r="N148" s="79"/>
      <c r="O148" s="79"/>
      <c r="P148" s="79"/>
      <c r="Q148" s="79"/>
      <c r="R148" s="79"/>
      <c r="S148" s="79"/>
      <c r="T148" s="79"/>
    </row>
    <row r="149" spans="1:20" s="100" customFormat="1" ht="37.5" customHeight="1" x14ac:dyDescent="0.15">
      <c r="A149" s="97" t="s">
        <v>65</v>
      </c>
      <c r="B149" s="255" t="s">
        <v>232</v>
      </c>
      <c r="C149" s="256"/>
      <c r="D149" s="257" t="str">
        <f xml:space="preserve"> "評点（" &amp; REPT("○",COUNT(P151:P154)) &amp; REPT("●",COUNT(Q151:Q154)) &amp; "）"</f>
        <v>評点（）</v>
      </c>
      <c r="E149" s="257"/>
      <c r="F149" s="119" t="str">
        <f>IF(COUNT(R151:R154)&gt;0,"・非該当" &amp; COUNT(R151:R154),"")</f>
        <v/>
      </c>
      <c r="G149" s="84"/>
      <c r="H149" s="98"/>
      <c r="I149" s="99" t="str">
        <f>IF(MIN(I151:I154)=0,"",IF(COUNT(P151:Q154)=0,"-",IF(COUNT(P151:Q154)=COUNT(P151:P154),"A",IF(COUNT(P151:P154)=0,"C","B"))))</f>
        <v/>
      </c>
      <c r="J149" s="7" t="s">
        <v>59</v>
      </c>
      <c r="K149" s="99">
        <v>3</v>
      </c>
      <c r="L149" s="98">
        <v>16978</v>
      </c>
      <c r="M149" s="98"/>
      <c r="N149" s="98"/>
      <c r="O149" s="98"/>
      <c r="P149" s="98"/>
      <c r="Q149" s="98"/>
      <c r="R149" s="98"/>
      <c r="S149" s="79"/>
      <c r="T149" s="98"/>
    </row>
    <row r="150" spans="1:20" x14ac:dyDescent="0.15">
      <c r="A150" s="95"/>
      <c r="B150" s="113" t="s">
        <v>60</v>
      </c>
      <c r="C150" s="258" t="s">
        <v>61</v>
      </c>
      <c r="D150" s="259"/>
      <c r="E150" s="259"/>
      <c r="F150" s="260"/>
      <c r="H150" s="79"/>
      <c r="I150" s="58"/>
      <c r="J150" s="7" t="s">
        <v>62</v>
      </c>
      <c r="K150" s="7"/>
      <c r="L150" s="79"/>
      <c r="M150" s="79"/>
      <c r="N150" s="79"/>
      <c r="O150" s="79"/>
      <c r="P150" s="79"/>
      <c r="Q150" s="79"/>
      <c r="R150" s="79"/>
      <c r="S150" s="79"/>
      <c r="T150" s="79"/>
    </row>
    <row r="151" spans="1:20" ht="37.5" customHeight="1" x14ac:dyDescent="0.15">
      <c r="A151" s="95"/>
      <c r="B151" s="101"/>
      <c r="C151" s="261" t="s">
        <v>233</v>
      </c>
      <c r="D151" s="262"/>
      <c r="E151" s="263"/>
      <c r="F151" s="102"/>
      <c r="G151" s="84"/>
      <c r="H151" s="79"/>
      <c r="I151" s="58">
        <v>0</v>
      </c>
      <c r="J151" s="7" t="s">
        <v>63</v>
      </c>
      <c r="K151" s="7">
        <v>1</v>
      </c>
      <c r="L151" s="79">
        <v>58502</v>
      </c>
      <c r="M151" s="79"/>
      <c r="N151" s="79"/>
      <c r="O151" s="79"/>
      <c r="P151" s="79" t="str">
        <f>IF(I151=3,1,"")</f>
        <v/>
      </c>
      <c r="Q151" s="79" t="str">
        <f>IF(I151=2,1,"")</f>
        <v/>
      </c>
      <c r="R151" s="79" t="str">
        <f>IF(I151=1,1,"")</f>
        <v/>
      </c>
      <c r="S151" s="79"/>
      <c r="T151" s="79"/>
    </row>
    <row r="152" spans="1:20" ht="37.5" customHeight="1" x14ac:dyDescent="0.15">
      <c r="A152" s="95"/>
      <c r="B152" s="101"/>
      <c r="C152" s="261" t="s">
        <v>234</v>
      </c>
      <c r="D152" s="262"/>
      <c r="E152" s="263"/>
      <c r="F152" s="102"/>
      <c r="G152" s="84"/>
      <c r="H152" s="79"/>
      <c r="I152" s="58">
        <v>0</v>
      </c>
      <c r="J152" s="7" t="s">
        <v>63</v>
      </c>
      <c r="K152" s="7">
        <v>2</v>
      </c>
      <c r="L152" s="79">
        <v>58503</v>
      </c>
      <c r="M152" s="79"/>
      <c r="N152" s="79"/>
      <c r="O152" s="79"/>
      <c r="P152" s="79" t="str">
        <f>IF(I152=3,1,"")</f>
        <v/>
      </c>
      <c r="Q152" s="79" t="str">
        <f>IF(I152=2,1,"")</f>
        <v/>
      </c>
      <c r="R152" s="79" t="str">
        <f>IF(I152=1,1,"")</f>
        <v/>
      </c>
      <c r="S152" s="79"/>
      <c r="T152" s="79"/>
    </row>
    <row r="153" spans="1:20" ht="37.5" customHeight="1" x14ac:dyDescent="0.15">
      <c r="A153" s="95"/>
      <c r="B153" s="101"/>
      <c r="C153" s="261" t="s">
        <v>235</v>
      </c>
      <c r="D153" s="262"/>
      <c r="E153" s="263"/>
      <c r="F153" s="102"/>
      <c r="G153" s="84"/>
      <c r="H153" s="79"/>
      <c r="I153" s="58">
        <v>0</v>
      </c>
      <c r="J153" s="7" t="s">
        <v>63</v>
      </c>
      <c r="K153" s="7">
        <v>3</v>
      </c>
      <c r="L153" s="79">
        <v>58504</v>
      </c>
      <c r="M153" s="79"/>
      <c r="N153" s="79"/>
      <c r="O153" s="79"/>
      <c r="P153" s="79" t="str">
        <f>IF(I153=3,1,"")</f>
        <v/>
      </c>
      <c r="Q153" s="79" t="str">
        <f>IF(I153=2,1,"")</f>
        <v/>
      </c>
      <c r="R153" s="79" t="str">
        <f>IF(I153=1,1,"")</f>
        <v/>
      </c>
      <c r="S153" s="79"/>
      <c r="T153" s="79"/>
    </row>
    <row r="154" spans="1:20" ht="37.5" customHeight="1" thickBot="1" x14ac:dyDescent="0.2">
      <c r="A154" s="95"/>
      <c r="B154" s="101"/>
      <c r="C154" s="261" t="s">
        <v>236</v>
      </c>
      <c r="D154" s="262"/>
      <c r="E154" s="263"/>
      <c r="F154" s="102"/>
      <c r="G154" s="84"/>
      <c r="H154" s="79"/>
      <c r="I154" s="58">
        <v>0</v>
      </c>
      <c r="J154" s="7" t="s">
        <v>63</v>
      </c>
      <c r="K154" s="7">
        <v>4</v>
      </c>
      <c r="L154" s="79">
        <v>58505</v>
      </c>
      <c r="M154" s="79"/>
      <c r="N154" s="79"/>
      <c r="O154" s="79"/>
      <c r="P154" s="79" t="str">
        <f>IF(I154=3,1,"")</f>
        <v/>
      </c>
      <c r="Q154" s="79" t="str">
        <f>IF(I154=2,1,"")</f>
        <v/>
      </c>
      <c r="R154" s="79" t="str">
        <f>IF(I154=1,1,"")</f>
        <v/>
      </c>
      <c r="S154" s="79"/>
      <c r="T154" s="79"/>
    </row>
    <row r="155" spans="1:20" ht="20.25" customHeight="1" x14ac:dyDescent="0.15">
      <c r="A155" s="103"/>
      <c r="B155" s="282" t="s">
        <v>237</v>
      </c>
      <c r="C155" s="283"/>
      <c r="D155" s="284" t="str">
        <f>IF(AND(LEN(SBcaseB1_3)&lt;&gt;0,COUNT(R150:R154)=4),SBcheckBB_3,(IF(LEN(SBcheckBA_3)&lt;&gt;0,SBcheckBA_3, SBcheckBB_3)))</f>
        <v>評価項目3の講評を入力してください</v>
      </c>
      <c r="E155" s="284"/>
      <c r="F155" s="285"/>
      <c r="H155" s="79"/>
      <c r="I155" s="58"/>
      <c r="J155" s="7" t="s">
        <v>64</v>
      </c>
      <c r="K155" s="7"/>
      <c r="L155" s="79"/>
      <c r="M155" s="79"/>
      <c r="N155" s="79"/>
      <c r="O155" s="79"/>
      <c r="P155" s="79"/>
      <c r="Q155" s="79"/>
      <c r="R155" s="79"/>
      <c r="S155" s="79"/>
      <c r="T155" s="79"/>
    </row>
    <row r="156" spans="1:20" s="107" customFormat="1" ht="21" customHeight="1" x14ac:dyDescent="0.15">
      <c r="A156" s="110"/>
      <c r="B156" s="286"/>
      <c r="C156" s="287"/>
      <c r="D156" s="287"/>
      <c r="E156" s="287"/>
      <c r="F156" s="288"/>
      <c r="G156" s="2" t="str">
        <f>IF(LEN(B156)=0,"",IF(40-LEN(B156)&gt;0,"残り" &amp; 40-LEN(B156) &amp; "文字",IF(40-LEN(B156)=0,"","文字数がオーバーしています")))</f>
        <v/>
      </c>
      <c r="H156" s="104"/>
      <c r="I156" s="105"/>
      <c r="J156" s="7" t="s">
        <v>82</v>
      </c>
      <c r="K156" s="104"/>
      <c r="L156" s="104"/>
      <c r="M156" s="106"/>
      <c r="N156" s="106"/>
      <c r="O156" s="106"/>
      <c r="P156" s="106"/>
      <c r="Q156" s="106"/>
      <c r="R156" s="106"/>
      <c r="S156" s="79"/>
      <c r="T156" s="106"/>
    </row>
    <row r="157" spans="1:20" s="107" customFormat="1" ht="65.099999999999994" customHeight="1" x14ac:dyDescent="0.15">
      <c r="A157" s="111"/>
      <c r="B157" s="289"/>
      <c r="C157" s="290"/>
      <c r="D157" s="290"/>
      <c r="E157" s="290"/>
      <c r="F157" s="291"/>
      <c r="G157" s="2" t="str">
        <f>IF(LEN(B157)=0,"",IF(256-LEN(B157)&gt;0,"残り" &amp; 256-LEN(B157) &amp; "文字",IF(256-LEN(B157)=0,"","文字数がオーバーしています")))</f>
        <v/>
      </c>
      <c r="H157" s="104"/>
      <c r="I157" s="105"/>
      <c r="J157" s="7" t="s">
        <v>85</v>
      </c>
      <c r="K157" s="104"/>
      <c r="L157" s="104"/>
      <c r="M157" s="106"/>
      <c r="N157" s="106"/>
      <c r="O157" s="106"/>
      <c r="P157" s="106"/>
      <c r="Q157" s="106"/>
      <c r="R157" s="106"/>
      <c r="S157" s="79"/>
      <c r="T157" s="106"/>
    </row>
    <row r="158" spans="1:20" s="107" customFormat="1" ht="21" customHeight="1" x14ac:dyDescent="0.15">
      <c r="A158" s="111"/>
      <c r="B158" s="277"/>
      <c r="C158" s="278"/>
      <c r="D158" s="278"/>
      <c r="E158" s="278"/>
      <c r="F158" s="279"/>
      <c r="G158" s="2" t="str">
        <f>IF(LEN(B158)=0,"",IF(40-LEN(B158)&gt;0,"残り" &amp; 40-LEN(B158) &amp; "文字",IF(40-LEN(B158)=0,"","文字数がオーバーしています")))</f>
        <v/>
      </c>
      <c r="H158" s="104"/>
      <c r="I158" s="105"/>
      <c r="J158" s="7" t="s">
        <v>83</v>
      </c>
      <c r="K158" s="104"/>
      <c r="L158" s="104"/>
      <c r="M158" s="106"/>
      <c r="N158" s="106"/>
      <c r="O158" s="106"/>
      <c r="P158" s="106"/>
      <c r="Q158" s="106"/>
      <c r="R158" s="106"/>
      <c r="S158" s="79"/>
      <c r="T158" s="106"/>
    </row>
    <row r="159" spans="1:20" s="107" customFormat="1" ht="65.099999999999994" customHeight="1" x14ac:dyDescent="0.15">
      <c r="A159" s="111"/>
      <c r="B159" s="275"/>
      <c r="C159" s="275"/>
      <c r="D159" s="275"/>
      <c r="E159" s="275"/>
      <c r="F159" s="276"/>
      <c r="G159" s="2" t="str">
        <f>IF(LEN(B159)=0,"",IF(256-LEN(B159)&gt;0,"残り" &amp; 256-LEN(B159) &amp; "文字",IF(256-LEN(B159)=0,"","文字数がオーバーしています")))</f>
        <v/>
      </c>
      <c r="H159" s="104"/>
      <c r="I159" s="105"/>
      <c r="J159" s="7" t="s">
        <v>86</v>
      </c>
      <c r="K159" s="104"/>
      <c r="L159" s="104"/>
      <c r="M159" s="106"/>
      <c r="N159" s="106"/>
      <c r="O159" s="106"/>
      <c r="P159" s="106"/>
      <c r="Q159" s="106"/>
      <c r="R159" s="106"/>
      <c r="S159" s="79"/>
      <c r="T159" s="106"/>
    </row>
    <row r="160" spans="1:20" s="107" customFormat="1" ht="21" customHeight="1" x14ac:dyDescent="0.15">
      <c r="A160" s="111"/>
      <c r="B160" s="277"/>
      <c r="C160" s="278"/>
      <c r="D160" s="278"/>
      <c r="E160" s="278"/>
      <c r="F160" s="279"/>
      <c r="G160" s="2" t="str">
        <f>IF(LEN(B160)=0,"",IF(40-LEN(B160)&gt;0,"残り" &amp; 40-LEN(B160) &amp; "文字",IF(40-LEN(B160)=0,"","文字数がオーバーしています")))</f>
        <v/>
      </c>
      <c r="H160" s="104"/>
      <c r="I160" s="105"/>
      <c r="J160" s="7" t="s">
        <v>84</v>
      </c>
      <c r="K160" s="104"/>
      <c r="L160" s="104"/>
      <c r="M160" s="106"/>
      <c r="N160" s="106"/>
      <c r="O160" s="106"/>
      <c r="P160" s="106"/>
      <c r="Q160" s="106"/>
      <c r="R160" s="106"/>
      <c r="S160" s="79"/>
      <c r="T160" s="106"/>
    </row>
    <row r="161" spans="1:20" s="107" customFormat="1" ht="65.099999999999994" customHeight="1" thickBot="1" x14ac:dyDescent="0.2">
      <c r="A161" s="108"/>
      <c r="B161" s="280"/>
      <c r="C161" s="280"/>
      <c r="D161" s="280"/>
      <c r="E161" s="280"/>
      <c r="F161" s="281"/>
      <c r="G161" s="2" t="str">
        <f>IF(LEN(B161)=0,"",IF(256-LEN(B161)&gt;0,"残り" &amp; 256-LEN(B161) &amp; "文字",IF(256-LEN(B161)=0,"","文字数がオーバーしています")))</f>
        <v/>
      </c>
      <c r="H161" s="104"/>
      <c r="I161" s="105"/>
      <c r="J161" s="7" t="s">
        <v>87</v>
      </c>
      <c r="K161" s="104"/>
      <c r="L161" s="104"/>
      <c r="M161" s="106"/>
      <c r="N161" s="106"/>
      <c r="O161" s="106"/>
      <c r="P161" s="106"/>
      <c r="Q161" s="106"/>
      <c r="R161" s="106"/>
      <c r="S161" s="79"/>
      <c r="T161" s="106"/>
    </row>
    <row r="162" spans="1:20" ht="14.25" thickTop="1" x14ac:dyDescent="0.15">
      <c r="A162" s="95">
        <v>4</v>
      </c>
      <c r="B162" s="96" t="s">
        <v>193</v>
      </c>
      <c r="C162" s="273" t="str">
        <f>IF((MIN(I165:I168)=0),"標準項目の「あり」「なし」を選択してください","")</f>
        <v>標準項目の「あり」「なし」を選択してください</v>
      </c>
      <c r="D162" s="273"/>
      <c r="E162" s="273"/>
      <c r="F162" s="274"/>
      <c r="H162" s="79"/>
      <c r="I162" s="58"/>
      <c r="J162" s="7" t="s">
        <v>72</v>
      </c>
      <c r="K162" s="7"/>
      <c r="L162" s="79"/>
      <c r="M162" s="79"/>
      <c r="N162" s="79"/>
      <c r="O162" s="79"/>
      <c r="P162" s="79"/>
      <c r="Q162" s="79"/>
      <c r="R162" s="79"/>
      <c r="S162" s="79"/>
      <c r="T162" s="79"/>
    </row>
    <row r="163" spans="1:20" s="100" customFormat="1" ht="37.5" customHeight="1" x14ac:dyDescent="0.15">
      <c r="A163" s="97" t="s">
        <v>65</v>
      </c>
      <c r="B163" s="255" t="s">
        <v>238</v>
      </c>
      <c r="C163" s="256"/>
      <c r="D163" s="257" t="str">
        <f xml:space="preserve"> "評点（" &amp; REPT("○",COUNT(P165:P168)) &amp; REPT("●",COUNT(Q165:Q168)) &amp; "）"</f>
        <v>評点（）</v>
      </c>
      <c r="E163" s="257"/>
      <c r="F163" s="119" t="str">
        <f>IF(COUNT(R165:R168)&gt;0,"・非該当" &amp; COUNT(R165:R168),"")</f>
        <v/>
      </c>
      <c r="G163" s="84"/>
      <c r="H163" s="98"/>
      <c r="I163" s="99" t="str">
        <f>IF(MIN(I165:I168)=0,"",IF(COUNT(P165:Q168)=0,"-",IF(COUNT(P165:Q168)=COUNT(P165:P168),"A",IF(COUNT(P165:P168)=0,"C","B"))))</f>
        <v/>
      </c>
      <c r="J163" s="7" t="s">
        <v>59</v>
      </c>
      <c r="K163" s="99">
        <v>4</v>
      </c>
      <c r="L163" s="98">
        <v>16979</v>
      </c>
      <c r="M163" s="98"/>
      <c r="N163" s="98"/>
      <c r="O163" s="98"/>
      <c r="P163" s="98"/>
      <c r="Q163" s="98"/>
      <c r="R163" s="98"/>
      <c r="S163" s="79"/>
      <c r="T163" s="98"/>
    </row>
    <row r="164" spans="1:20" x14ac:dyDescent="0.15">
      <c r="A164" s="95"/>
      <c r="B164" s="113" t="s">
        <v>60</v>
      </c>
      <c r="C164" s="258" t="s">
        <v>61</v>
      </c>
      <c r="D164" s="259"/>
      <c r="E164" s="259"/>
      <c r="F164" s="260"/>
      <c r="H164" s="79"/>
      <c r="I164" s="58"/>
      <c r="J164" s="7" t="s">
        <v>62</v>
      </c>
      <c r="K164" s="7"/>
      <c r="L164" s="79"/>
      <c r="M164" s="79"/>
      <c r="N164" s="79"/>
      <c r="O164" s="79"/>
      <c r="P164" s="79"/>
      <c r="Q164" s="79"/>
      <c r="R164" s="79"/>
      <c r="S164" s="79"/>
      <c r="T164" s="79"/>
    </row>
    <row r="165" spans="1:20" ht="37.5" customHeight="1" x14ac:dyDescent="0.15">
      <c r="A165" s="95"/>
      <c r="B165" s="101"/>
      <c r="C165" s="261" t="s">
        <v>239</v>
      </c>
      <c r="D165" s="262"/>
      <c r="E165" s="263"/>
      <c r="F165" s="102"/>
      <c r="G165" s="84"/>
      <c r="H165" s="79"/>
      <c r="I165" s="58">
        <v>0</v>
      </c>
      <c r="J165" s="7" t="s">
        <v>63</v>
      </c>
      <c r="K165" s="7">
        <v>1</v>
      </c>
      <c r="L165" s="79">
        <v>58506</v>
      </c>
      <c r="M165" s="79"/>
      <c r="N165" s="79"/>
      <c r="O165" s="79"/>
      <c r="P165" s="79" t="str">
        <f>IF(I165=3,1,"")</f>
        <v/>
      </c>
      <c r="Q165" s="79" t="str">
        <f>IF(I165=2,1,"")</f>
        <v/>
      </c>
      <c r="R165" s="79" t="str">
        <f>IF(I165=1,1,"")</f>
        <v/>
      </c>
      <c r="S165" s="79"/>
      <c r="T165" s="79"/>
    </row>
    <row r="166" spans="1:20" ht="37.5" customHeight="1" x14ac:dyDescent="0.15">
      <c r="A166" s="95"/>
      <c r="B166" s="101"/>
      <c r="C166" s="261" t="s">
        <v>240</v>
      </c>
      <c r="D166" s="262"/>
      <c r="E166" s="263"/>
      <c r="F166" s="102"/>
      <c r="G166" s="84"/>
      <c r="H166" s="79"/>
      <c r="I166" s="58">
        <v>0</v>
      </c>
      <c r="J166" s="7" t="s">
        <v>63</v>
      </c>
      <c r="K166" s="7">
        <v>2</v>
      </c>
      <c r="L166" s="79">
        <v>58507</v>
      </c>
      <c r="M166" s="79"/>
      <c r="N166" s="79"/>
      <c r="O166" s="79"/>
      <c r="P166" s="79" t="str">
        <f>IF(I166=3,1,"")</f>
        <v/>
      </c>
      <c r="Q166" s="79" t="str">
        <f>IF(I166=2,1,"")</f>
        <v/>
      </c>
      <c r="R166" s="79" t="str">
        <f>IF(I166=1,1,"")</f>
        <v/>
      </c>
      <c r="S166" s="79"/>
      <c r="T166" s="79"/>
    </row>
    <row r="167" spans="1:20" ht="37.5" customHeight="1" x14ac:dyDescent="0.15">
      <c r="A167" s="95"/>
      <c r="B167" s="101"/>
      <c r="C167" s="261" t="s">
        <v>241</v>
      </c>
      <c r="D167" s="262"/>
      <c r="E167" s="263"/>
      <c r="F167" s="102"/>
      <c r="G167" s="84"/>
      <c r="H167" s="79"/>
      <c r="I167" s="58">
        <v>0</v>
      </c>
      <c r="J167" s="7" t="s">
        <v>63</v>
      </c>
      <c r="K167" s="7">
        <v>3</v>
      </c>
      <c r="L167" s="79">
        <v>58508</v>
      </c>
      <c r="M167" s="79"/>
      <c r="N167" s="79"/>
      <c r="O167" s="79"/>
      <c r="P167" s="79" t="str">
        <f>IF(I167=3,1,"")</f>
        <v/>
      </c>
      <c r="Q167" s="79" t="str">
        <f>IF(I167=2,1,"")</f>
        <v/>
      </c>
      <c r="R167" s="79" t="str">
        <f>IF(I167=1,1,"")</f>
        <v/>
      </c>
      <c r="S167" s="79"/>
      <c r="T167" s="79"/>
    </row>
    <row r="168" spans="1:20" ht="37.5" customHeight="1" thickBot="1" x14ac:dyDescent="0.2">
      <c r="A168" s="95"/>
      <c r="B168" s="101"/>
      <c r="C168" s="261" t="s">
        <v>242</v>
      </c>
      <c r="D168" s="262"/>
      <c r="E168" s="263"/>
      <c r="F168" s="102"/>
      <c r="G168" s="84"/>
      <c r="H168" s="79"/>
      <c r="I168" s="58">
        <v>0</v>
      </c>
      <c r="J168" s="7" t="s">
        <v>63</v>
      </c>
      <c r="K168" s="7">
        <v>4</v>
      </c>
      <c r="L168" s="79">
        <v>58509</v>
      </c>
      <c r="M168" s="79"/>
      <c r="N168" s="79"/>
      <c r="O168" s="79"/>
      <c r="P168" s="79" t="str">
        <f>IF(I168=3,1,"")</f>
        <v/>
      </c>
      <c r="Q168" s="79" t="str">
        <f>IF(I168=2,1,"")</f>
        <v/>
      </c>
      <c r="R168" s="79" t="str">
        <f>IF(I168=1,1,"")</f>
        <v/>
      </c>
      <c r="S168" s="79"/>
      <c r="T168" s="79"/>
    </row>
    <row r="169" spans="1:20" ht="20.25" customHeight="1" x14ac:dyDescent="0.15">
      <c r="A169" s="103"/>
      <c r="B169" s="282" t="s">
        <v>243</v>
      </c>
      <c r="C169" s="283"/>
      <c r="D169" s="284" t="str">
        <f>IF(AND(LEN(SBcaseB1_4)&lt;&gt;0,COUNT(R164:R168)=4),SBcheckBB_4,(IF(LEN(SBcheckBA_4)&lt;&gt;0,SBcheckBA_4, SBcheckBB_4)))</f>
        <v>評価項目4の講評を入力してください</v>
      </c>
      <c r="E169" s="284"/>
      <c r="F169" s="285"/>
      <c r="H169" s="79"/>
      <c r="I169" s="58"/>
      <c r="J169" s="7" t="s">
        <v>64</v>
      </c>
      <c r="K169" s="7"/>
      <c r="L169" s="79"/>
      <c r="M169" s="79"/>
      <c r="N169" s="79"/>
      <c r="O169" s="79"/>
      <c r="P169" s="79"/>
      <c r="Q169" s="79"/>
      <c r="R169" s="79"/>
      <c r="S169" s="79"/>
      <c r="T169" s="79"/>
    </row>
    <row r="170" spans="1:20" s="107" customFormat="1" ht="21" customHeight="1" x14ac:dyDescent="0.15">
      <c r="A170" s="110"/>
      <c r="B170" s="286"/>
      <c r="C170" s="287"/>
      <c r="D170" s="287"/>
      <c r="E170" s="287"/>
      <c r="F170" s="288"/>
      <c r="G170" s="2" t="str">
        <f>IF(LEN(B170)=0,"",IF(40-LEN(B170)&gt;0,"残り" &amp; 40-LEN(B170) &amp; "文字",IF(40-LEN(B170)=0,"","文字数がオーバーしています")))</f>
        <v/>
      </c>
      <c r="H170" s="104"/>
      <c r="I170" s="105"/>
      <c r="J170" s="7" t="s">
        <v>82</v>
      </c>
      <c r="K170" s="104"/>
      <c r="L170" s="104"/>
      <c r="M170" s="106"/>
      <c r="N170" s="106"/>
      <c r="O170" s="106"/>
      <c r="P170" s="106"/>
      <c r="Q170" s="106"/>
      <c r="R170" s="106"/>
      <c r="S170" s="79"/>
      <c r="T170" s="106"/>
    </row>
    <row r="171" spans="1:20" s="107" customFormat="1" ht="65.099999999999994" customHeight="1" x14ac:dyDescent="0.15">
      <c r="A171" s="111"/>
      <c r="B171" s="289"/>
      <c r="C171" s="290"/>
      <c r="D171" s="290"/>
      <c r="E171" s="290"/>
      <c r="F171" s="291"/>
      <c r="G171" s="2" t="str">
        <f>IF(LEN(B171)=0,"",IF(256-LEN(B171)&gt;0,"残り" &amp; 256-LEN(B171) &amp; "文字",IF(256-LEN(B171)=0,"","文字数がオーバーしています")))</f>
        <v/>
      </c>
      <c r="H171" s="104"/>
      <c r="I171" s="105"/>
      <c r="J171" s="7" t="s">
        <v>85</v>
      </c>
      <c r="K171" s="104"/>
      <c r="L171" s="104"/>
      <c r="M171" s="106"/>
      <c r="N171" s="106"/>
      <c r="O171" s="106"/>
      <c r="P171" s="106"/>
      <c r="Q171" s="106"/>
      <c r="R171" s="106"/>
      <c r="S171" s="79"/>
      <c r="T171" s="106"/>
    </row>
    <row r="172" spans="1:20" s="107" customFormat="1" ht="21" customHeight="1" x14ac:dyDescent="0.15">
      <c r="A172" s="111"/>
      <c r="B172" s="277"/>
      <c r="C172" s="278"/>
      <c r="D172" s="278"/>
      <c r="E172" s="278"/>
      <c r="F172" s="279"/>
      <c r="G172" s="2" t="str">
        <f>IF(LEN(B172)=0,"",IF(40-LEN(B172)&gt;0,"残り" &amp; 40-LEN(B172) &amp; "文字",IF(40-LEN(B172)=0,"","文字数がオーバーしています")))</f>
        <v/>
      </c>
      <c r="H172" s="104"/>
      <c r="I172" s="105"/>
      <c r="J172" s="7" t="s">
        <v>83</v>
      </c>
      <c r="K172" s="104"/>
      <c r="L172" s="104"/>
      <c r="M172" s="106"/>
      <c r="N172" s="106"/>
      <c r="O172" s="106"/>
      <c r="P172" s="106"/>
      <c r="Q172" s="106"/>
      <c r="R172" s="106"/>
      <c r="S172" s="79"/>
      <c r="T172" s="106"/>
    </row>
    <row r="173" spans="1:20" s="107" customFormat="1" ht="65.099999999999994" customHeight="1" x14ac:dyDescent="0.15">
      <c r="A173" s="111"/>
      <c r="B173" s="275"/>
      <c r="C173" s="275"/>
      <c r="D173" s="275"/>
      <c r="E173" s="275"/>
      <c r="F173" s="276"/>
      <c r="G173" s="2" t="str">
        <f>IF(LEN(B173)=0,"",IF(256-LEN(B173)&gt;0,"残り" &amp; 256-LEN(B173) &amp; "文字",IF(256-LEN(B173)=0,"","文字数がオーバーしています")))</f>
        <v/>
      </c>
      <c r="H173" s="104"/>
      <c r="I173" s="105"/>
      <c r="J173" s="7" t="s">
        <v>86</v>
      </c>
      <c r="K173" s="104"/>
      <c r="L173" s="104"/>
      <c r="M173" s="106"/>
      <c r="N173" s="106"/>
      <c r="O173" s="106"/>
      <c r="P173" s="106"/>
      <c r="Q173" s="106"/>
      <c r="R173" s="106"/>
      <c r="S173" s="79"/>
      <c r="T173" s="106"/>
    </row>
    <row r="174" spans="1:20" s="107" customFormat="1" ht="21" customHeight="1" x14ac:dyDescent="0.15">
      <c r="A174" s="111"/>
      <c r="B174" s="277"/>
      <c r="C174" s="278"/>
      <c r="D174" s="278"/>
      <c r="E174" s="278"/>
      <c r="F174" s="279"/>
      <c r="G174" s="2" t="str">
        <f>IF(LEN(B174)=0,"",IF(40-LEN(B174)&gt;0,"残り" &amp; 40-LEN(B174) &amp; "文字",IF(40-LEN(B174)=0,"","文字数がオーバーしています")))</f>
        <v/>
      </c>
      <c r="H174" s="104"/>
      <c r="I174" s="105"/>
      <c r="J174" s="7" t="s">
        <v>84</v>
      </c>
      <c r="K174" s="104"/>
      <c r="L174" s="104"/>
      <c r="M174" s="106"/>
      <c r="N174" s="106"/>
      <c r="O174" s="106"/>
      <c r="P174" s="106"/>
      <c r="Q174" s="106"/>
      <c r="R174" s="106"/>
      <c r="S174" s="79"/>
      <c r="T174" s="106"/>
    </row>
    <row r="175" spans="1:20" s="107" customFormat="1" ht="65.099999999999994" customHeight="1" thickBot="1" x14ac:dyDescent="0.2">
      <c r="A175" s="108"/>
      <c r="B175" s="280"/>
      <c r="C175" s="280"/>
      <c r="D175" s="280"/>
      <c r="E175" s="280"/>
      <c r="F175" s="281"/>
      <c r="G175" s="2" t="str">
        <f>IF(LEN(B175)=0,"",IF(256-LEN(B175)&gt;0,"残り" &amp; 256-LEN(B175) &amp; "文字",IF(256-LEN(B175)=0,"","文字数がオーバーしています")))</f>
        <v/>
      </c>
      <c r="H175" s="104"/>
      <c r="I175" s="105"/>
      <c r="J175" s="7" t="s">
        <v>87</v>
      </c>
      <c r="K175" s="104"/>
      <c r="L175" s="104"/>
      <c r="M175" s="106"/>
      <c r="N175" s="106"/>
      <c r="O175" s="106"/>
      <c r="P175" s="106"/>
      <c r="Q175" s="106"/>
      <c r="R175" s="106"/>
      <c r="S175" s="79"/>
      <c r="T175" s="106"/>
    </row>
    <row r="176" spans="1:20" ht="14.25" thickTop="1" x14ac:dyDescent="0.15">
      <c r="A176" s="95">
        <v>5</v>
      </c>
      <c r="B176" s="96" t="s">
        <v>245</v>
      </c>
      <c r="C176" s="273" t="str">
        <f>IF((MIN(I179:I180)=0),"標準項目の「あり」「なし」を選択してください","")</f>
        <v>標準項目の「あり」「なし」を選択してください</v>
      </c>
      <c r="D176" s="273"/>
      <c r="E176" s="273"/>
      <c r="F176" s="274"/>
      <c r="H176" s="79"/>
      <c r="I176" s="58"/>
      <c r="J176" s="7" t="s">
        <v>72</v>
      </c>
      <c r="K176" s="7"/>
      <c r="L176" s="79"/>
      <c r="M176" s="79"/>
      <c r="N176" s="79"/>
      <c r="O176" s="79"/>
      <c r="P176" s="79"/>
      <c r="Q176" s="79"/>
      <c r="R176" s="79"/>
      <c r="S176" s="79"/>
      <c r="T176" s="79"/>
    </row>
    <row r="177" spans="1:20" s="100" customFormat="1" ht="37.5" customHeight="1" x14ac:dyDescent="0.15">
      <c r="A177" s="97" t="s">
        <v>65</v>
      </c>
      <c r="B177" s="255" t="s">
        <v>244</v>
      </c>
      <c r="C177" s="256"/>
      <c r="D177" s="257" t="str">
        <f xml:space="preserve"> "評点（" &amp; REPT("○",COUNT(P179:P180)) &amp; REPT("●",COUNT(Q179:Q180)) &amp; "）"</f>
        <v>評点（）</v>
      </c>
      <c r="E177" s="257"/>
      <c r="F177" s="119" t="str">
        <f>IF(COUNT(R179:R180)&gt;0,"・非該当" &amp; COUNT(R179:R180),"")</f>
        <v/>
      </c>
      <c r="G177" s="84"/>
      <c r="H177" s="98"/>
      <c r="I177" s="99" t="str">
        <f>IF(MIN(I179:I180)=0,"",IF(COUNT(P179:Q180)=0,"-",IF(COUNT(P179:Q180)=COUNT(P179:P180),"A",IF(COUNT(P179:P180)=0,"C","B"))))</f>
        <v/>
      </c>
      <c r="J177" s="7" t="s">
        <v>59</v>
      </c>
      <c r="K177" s="99">
        <v>5</v>
      </c>
      <c r="L177" s="98">
        <v>16980</v>
      </c>
      <c r="M177" s="98"/>
      <c r="N177" s="98"/>
      <c r="O177" s="98"/>
      <c r="P177" s="98"/>
      <c r="Q177" s="98"/>
      <c r="R177" s="98"/>
      <c r="S177" s="79"/>
      <c r="T177" s="98"/>
    </row>
    <row r="178" spans="1:20" x14ac:dyDescent="0.15">
      <c r="A178" s="95"/>
      <c r="B178" s="113" t="s">
        <v>60</v>
      </c>
      <c r="C178" s="258" t="s">
        <v>61</v>
      </c>
      <c r="D178" s="259"/>
      <c r="E178" s="259"/>
      <c r="F178" s="260"/>
      <c r="H178" s="79"/>
      <c r="I178" s="58"/>
      <c r="J178" s="7" t="s">
        <v>62</v>
      </c>
      <c r="K178" s="7"/>
      <c r="L178" s="79"/>
      <c r="M178" s="79"/>
      <c r="N178" s="79"/>
      <c r="O178" s="79"/>
      <c r="P178" s="79"/>
      <c r="Q178" s="79"/>
      <c r="R178" s="79"/>
      <c r="S178" s="79"/>
      <c r="T178" s="79"/>
    </row>
    <row r="179" spans="1:20" ht="37.5" customHeight="1" x14ac:dyDescent="0.15">
      <c r="A179" s="95"/>
      <c r="B179" s="101"/>
      <c r="C179" s="261" t="s">
        <v>246</v>
      </c>
      <c r="D179" s="262"/>
      <c r="E179" s="263"/>
      <c r="F179" s="102"/>
      <c r="G179" s="84"/>
      <c r="H179" s="79"/>
      <c r="I179" s="58">
        <v>0</v>
      </c>
      <c r="J179" s="7" t="s">
        <v>63</v>
      </c>
      <c r="K179" s="7">
        <v>1</v>
      </c>
      <c r="L179" s="79">
        <v>58510</v>
      </c>
      <c r="M179" s="79"/>
      <c r="N179" s="79"/>
      <c r="O179" s="79"/>
      <c r="P179" s="79" t="str">
        <f>IF(I179=3,1,"")</f>
        <v/>
      </c>
      <c r="Q179" s="79" t="str">
        <f>IF(I179=2,1,"")</f>
        <v/>
      </c>
      <c r="R179" s="79" t="str">
        <f>IF(I179=1,1,"")</f>
        <v/>
      </c>
      <c r="S179" s="79"/>
      <c r="T179" s="79"/>
    </row>
    <row r="180" spans="1:20" ht="37.5" customHeight="1" thickBot="1" x14ac:dyDescent="0.2">
      <c r="A180" s="95"/>
      <c r="B180" s="101"/>
      <c r="C180" s="261" t="s">
        <v>247</v>
      </c>
      <c r="D180" s="262"/>
      <c r="E180" s="263"/>
      <c r="F180" s="102"/>
      <c r="G180" s="84"/>
      <c r="H180" s="79"/>
      <c r="I180" s="58">
        <v>0</v>
      </c>
      <c r="J180" s="7" t="s">
        <v>63</v>
      </c>
      <c r="K180" s="7">
        <v>2</v>
      </c>
      <c r="L180" s="79">
        <v>58511</v>
      </c>
      <c r="M180" s="79"/>
      <c r="N180" s="79"/>
      <c r="O180" s="79"/>
      <c r="P180" s="79" t="str">
        <f>IF(I180=3,1,"")</f>
        <v/>
      </c>
      <c r="Q180" s="79" t="str">
        <f>IF(I180=2,1,"")</f>
        <v/>
      </c>
      <c r="R180" s="79" t="str">
        <f>IF(I180=1,1,"")</f>
        <v/>
      </c>
      <c r="S180" s="79"/>
      <c r="T180" s="79"/>
    </row>
    <row r="181" spans="1:20" ht="20.25" customHeight="1" x14ac:dyDescent="0.15">
      <c r="A181" s="103"/>
      <c r="B181" s="282" t="s">
        <v>248</v>
      </c>
      <c r="C181" s="283"/>
      <c r="D181" s="284" t="str">
        <f>IF(AND(LEN(SBcaseB1_5)&lt;&gt;0,COUNT(R178:R180)=2),SBcheckBB_5,(IF(LEN(SBcheckBA_5)&lt;&gt;0,SBcheckBA_5, SBcheckBB_5)))</f>
        <v>評価項目5の講評を入力してください</v>
      </c>
      <c r="E181" s="284"/>
      <c r="F181" s="285"/>
      <c r="H181" s="79"/>
      <c r="I181" s="58"/>
      <c r="J181" s="7" t="s">
        <v>64</v>
      </c>
      <c r="K181" s="7"/>
      <c r="L181" s="79"/>
      <c r="M181" s="79"/>
      <c r="N181" s="79"/>
      <c r="O181" s="79"/>
      <c r="P181" s="79"/>
      <c r="Q181" s="79"/>
      <c r="R181" s="79"/>
      <c r="S181" s="79"/>
      <c r="T181" s="79"/>
    </row>
    <row r="182" spans="1:20" s="107" customFormat="1" ht="21" customHeight="1" x14ac:dyDescent="0.15">
      <c r="A182" s="110"/>
      <c r="B182" s="286"/>
      <c r="C182" s="287"/>
      <c r="D182" s="287"/>
      <c r="E182" s="287"/>
      <c r="F182" s="288"/>
      <c r="G182" s="2" t="str">
        <f>IF(LEN(B182)=0,"",IF(40-LEN(B182)&gt;0,"残り" &amp; 40-LEN(B182) &amp; "文字",IF(40-LEN(B182)=0,"","文字数がオーバーしています")))</f>
        <v/>
      </c>
      <c r="H182" s="104"/>
      <c r="I182" s="105"/>
      <c r="J182" s="7" t="s">
        <v>82</v>
      </c>
      <c r="K182" s="104"/>
      <c r="L182" s="104"/>
      <c r="M182" s="106"/>
      <c r="N182" s="106"/>
      <c r="O182" s="106"/>
      <c r="P182" s="106"/>
      <c r="Q182" s="106"/>
      <c r="R182" s="106"/>
      <c r="S182" s="79"/>
      <c r="T182" s="106"/>
    </row>
    <row r="183" spans="1:20" s="107" customFormat="1" ht="65.099999999999994" customHeight="1" x14ac:dyDescent="0.15">
      <c r="A183" s="111"/>
      <c r="B183" s="289"/>
      <c r="C183" s="290"/>
      <c r="D183" s="290"/>
      <c r="E183" s="290"/>
      <c r="F183" s="291"/>
      <c r="G183" s="2" t="str">
        <f>IF(LEN(B183)=0,"",IF(256-LEN(B183)&gt;0,"残り" &amp; 256-LEN(B183) &amp; "文字",IF(256-LEN(B183)=0,"","文字数がオーバーしています")))</f>
        <v/>
      </c>
      <c r="H183" s="104"/>
      <c r="I183" s="105"/>
      <c r="J183" s="7" t="s">
        <v>85</v>
      </c>
      <c r="K183" s="104"/>
      <c r="L183" s="104"/>
      <c r="M183" s="106"/>
      <c r="N183" s="106"/>
      <c r="O183" s="106"/>
      <c r="P183" s="106"/>
      <c r="Q183" s="106"/>
      <c r="R183" s="106"/>
      <c r="S183" s="79"/>
      <c r="T183" s="106"/>
    </row>
    <row r="184" spans="1:20" s="107" customFormat="1" ht="21" customHeight="1" x14ac:dyDescent="0.15">
      <c r="A184" s="111"/>
      <c r="B184" s="277"/>
      <c r="C184" s="278"/>
      <c r="D184" s="278"/>
      <c r="E184" s="278"/>
      <c r="F184" s="279"/>
      <c r="G184" s="2" t="str">
        <f>IF(LEN(B184)=0,"",IF(40-LEN(B184)&gt;0,"残り" &amp; 40-LEN(B184) &amp; "文字",IF(40-LEN(B184)=0,"","文字数がオーバーしています")))</f>
        <v/>
      </c>
      <c r="H184" s="104"/>
      <c r="I184" s="105"/>
      <c r="J184" s="7" t="s">
        <v>83</v>
      </c>
      <c r="K184" s="104"/>
      <c r="L184" s="104"/>
      <c r="M184" s="106"/>
      <c r="N184" s="106"/>
      <c r="O184" s="106"/>
      <c r="P184" s="106"/>
      <c r="Q184" s="106"/>
      <c r="R184" s="106"/>
      <c r="S184" s="79"/>
      <c r="T184" s="106"/>
    </row>
    <row r="185" spans="1:20" s="107" customFormat="1" ht="65.099999999999994" customHeight="1" x14ac:dyDescent="0.15">
      <c r="A185" s="111"/>
      <c r="B185" s="275"/>
      <c r="C185" s="275"/>
      <c r="D185" s="275"/>
      <c r="E185" s="275"/>
      <c r="F185" s="276"/>
      <c r="G185" s="2" t="str">
        <f>IF(LEN(B185)=0,"",IF(256-LEN(B185)&gt;0,"残り" &amp; 256-LEN(B185) &amp; "文字",IF(256-LEN(B185)=0,"","文字数がオーバーしています")))</f>
        <v/>
      </c>
      <c r="H185" s="104"/>
      <c r="I185" s="105"/>
      <c r="J185" s="7" t="s">
        <v>86</v>
      </c>
      <c r="K185" s="104"/>
      <c r="L185" s="104"/>
      <c r="M185" s="106"/>
      <c r="N185" s="106"/>
      <c r="O185" s="106"/>
      <c r="P185" s="106"/>
      <c r="Q185" s="106"/>
      <c r="R185" s="106"/>
      <c r="S185" s="79"/>
      <c r="T185" s="106"/>
    </row>
    <row r="186" spans="1:20" s="107" customFormat="1" ht="21" customHeight="1" x14ac:dyDescent="0.15">
      <c r="A186" s="111"/>
      <c r="B186" s="277"/>
      <c r="C186" s="278"/>
      <c r="D186" s="278"/>
      <c r="E186" s="278"/>
      <c r="F186" s="279"/>
      <c r="G186" s="2" t="str">
        <f>IF(LEN(B186)=0,"",IF(40-LEN(B186)&gt;0,"残り" &amp; 40-LEN(B186) &amp; "文字",IF(40-LEN(B186)=0,"","文字数がオーバーしています")))</f>
        <v/>
      </c>
      <c r="H186" s="104"/>
      <c r="I186" s="105"/>
      <c r="J186" s="7" t="s">
        <v>84</v>
      </c>
      <c r="K186" s="104"/>
      <c r="L186" s="104"/>
      <c r="M186" s="106"/>
      <c r="N186" s="106"/>
      <c r="O186" s="106"/>
      <c r="P186" s="106"/>
      <c r="Q186" s="106"/>
      <c r="R186" s="106"/>
      <c r="S186" s="79"/>
      <c r="T186" s="106"/>
    </row>
    <row r="187" spans="1:20" s="107" customFormat="1" ht="65.099999999999994" customHeight="1" thickBot="1" x14ac:dyDescent="0.2">
      <c r="A187" s="108"/>
      <c r="B187" s="280"/>
      <c r="C187" s="280"/>
      <c r="D187" s="280"/>
      <c r="E187" s="280"/>
      <c r="F187" s="281"/>
      <c r="G187" s="2" t="str">
        <f>IF(LEN(B187)=0,"",IF(256-LEN(B187)&gt;0,"残り" &amp; 256-LEN(B187) &amp; "文字",IF(256-LEN(B187)=0,"","文字数がオーバーしています")))</f>
        <v/>
      </c>
      <c r="H187" s="104"/>
      <c r="I187" s="105"/>
      <c r="J187" s="7" t="s">
        <v>87</v>
      </c>
      <c r="K187" s="104"/>
      <c r="L187" s="104"/>
      <c r="M187" s="106"/>
      <c r="N187" s="106"/>
      <c r="O187" s="106"/>
      <c r="P187" s="106"/>
      <c r="Q187" s="106"/>
      <c r="R187" s="106"/>
      <c r="S187" s="79"/>
      <c r="T187" s="106"/>
    </row>
    <row r="188" spans="1:20" ht="14.25" thickTop="1" x14ac:dyDescent="0.15">
      <c r="A188" s="95">
        <v>6</v>
      </c>
      <c r="B188" s="96" t="s">
        <v>250</v>
      </c>
      <c r="C188" s="273" t="str">
        <f>IF((MIN(I191:I193)=0),"標準項目の「あり」「なし」を選択してください","")</f>
        <v>標準項目の「あり」「なし」を選択してください</v>
      </c>
      <c r="D188" s="273"/>
      <c r="E188" s="273"/>
      <c r="F188" s="274"/>
      <c r="H188" s="79"/>
      <c r="I188" s="58"/>
      <c r="J188" s="7" t="s">
        <v>72</v>
      </c>
      <c r="K188" s="7"/>
      <c r="L188" s="79"/>
      <c r="M188" s="79"/>
      <c r="N188" s="79"/>
      <c r="O188" s="79"/>
      <c r="P188" s="79"/>
      <c r="Q188" s="79"/>
      <c r="R188" s="79"/>
      <c r="S188" s="79"/>
      <c r="T188" s="79"/>
    </row>
    <row r="189" spans="1:20" s="100" customFormat="1" ht="37.5" customHeight="1" x14ac:dyDescent="0.15">
      <c r="A189" s="97" t="s">
        <v>65</v>
      </c>
      <c r="B189" s="255" t="s">
        <v>249</v>
      </c>
      <c r="C189" s="256"/>
      <c r="D189" s="257" t="str">
        <f xml:space="preserve"> "評点（" &amp; REPT("○",COUNT(P191:P193)) &amp; REPT("●",COUNT(Q191:Q193)) &amp; "）"</f>
        <v>評点（）</v>
      </c>
      <c r="E189" s="257"/>
      <c r="F189" s="119" t="str">
        <f>IF(COUNT(R191:R193)&gt;0,"・非該当" &amp; COUNT(R191:R193),"")</f>
        <v/>
      </c>
      <c r="G189" s="84"/>
      <c r="H189" s="98"/>
      <c r="I189" s="99" t="str">
        <f>IF(MIN(I191:I193)=0,"",IF(COUNT(P191:Q193)=0,"-",IF(COUNT(P191:Q193)=COUNT(P191:P193),"A",IF(COUNT(P191:P193)=0,"C","B"))))</f>
        <v/>
      </c>
      <c r="J189" s="7" t="s">
        <v>59</v>
      </c>
      <c r="K189" s="99">
        <v>6</v>
      </c>
      <c r="L189" s="98">
        <v>16981</v>
      </c>
      <c r="M189" s="98"/>
      <c r="N189" s="98"/>
      <c r="O189" s="98"/>
      <c r="P189" s="98"/>
      <c r="Q189" s="98"/>
      <c r="R189" s="98"/>
      <c r="S189" s="79"/>
      <c r="T189" s="98"/>
    </row>
    <row r="190" spans="1:20" x14ac:dyDescent="0.15">
      <c r="A190" s="95"/>
      <c r="B190" s="113" t="s">
        <v>60</v>
      </c>
      <c r="C190" s="258" t="s">
        <v>61</v>
      </c>
      <c r="D190" s="259"/>
      <c r="E190" s="259"/>
      <c r="F190" s="260"/>
      <c r="H190" s="79"/>
      <c r="I190" s="58"/>
      <c r="J190" s="7" t="s">
        <v>62</v>
      </c>
      <c r="K190" s="7"/>
      <c r="L190" s="79"/>
      <c r="M190" s="79"/>
      <c r="N190" s="79"/>
      <c r="O190" s="79"/>
      <c r="P190" s="79"/>
      <c r="Q190" s="79"/>
      <c r="R190" s="79"/>
      <c r="S190" s="79"/>
      <c r="T190" s="79"/>
    </row>
    <row r="191" spans="1:20" ht="37.5" customHeight="1" x14ac:dyDescent="0.15">
      <c r="A191" s="95"/>
      <c r="B191" s="101"/>
      <c r="C191" s="261" t="s">
        <v>251</v>
      </c>
      <c r="D191" s="262"/>
      <c r="E191" s="263"/>
      <c r="F191" s="102"/>
      <c r="G191" s="84"/>
      <c r="H191" s="79"/>
      <c r="I191" s="58">
        <v>0</v>
      </c>
      <c r="J191" s="7" t="s">
        <v>63</v>
      </c>
      <c r="K191" s="7">
        <v>1</v>
      </c>
      <c r="L191" s="79">
        <v>58512</v>
      </c>
      <c r="M191" s="79"/>
      <c r="N191" s="79"/>
      <c r="O191" s="79"/>
      <c r="P191" s="79" t="str">
        <f>IF(I191=3,1,"")</f>
        <v/>
      </c>
      <c r="Q191" s="79" t="str">
        <f>IF(I191=2,1,"")</f>
        <v/>
      </c>
      <c r="R191" s="79" t="str">
        <f>IF(I191=1,1,"")</f>
        <v/>
      </c>
      <c r="S191" s="79"/>
      <c r="T191" s="79"/>
    </row>
    <row r="192" spans="1:20" ht="37.5" customHeight="1" x14ac:dyDescent="0.15">
      <c r="A192" s="95"/>
      <c r="B192" s="101"/>
      <c r="C192" s="261" t="s">
        <v>252</v>
      </c>
      <c r="D192" s="262"/>
      <c r="E192" s="263"/>
      <c r="F192" s="102"/>
      <c r="G192" s="84"/>
      <c r="H192" s="79"/>
      <c r="I192" s="58">
        <v>0</v>
      </c>
      <c r="J192" s="7" t="s">
        <v>63</v>
      </c>
      <c r="K192" s="7">
        <v>2</v>
      </c>
      <c r="L192" s="79">
        <v>58513</v>
      </c>
      <c r="M192" s="79"/>
      <c r="N192" s="79"/>
      <c r="O192" s="79"/>
      <c r="P192" s="79" t="str">
        <f>IF(I192=3,1,"")</f>
        <v/>
      </c>
      <c r="Q192" s="79" t="str">
        <f>IF(I192=2,1,"")</f>
        <v/>
      </c>
      <c r="R192" s="79" t="str">
        <f>IF(I192=1,1,"")</f>
        <v/>
      </c>
      <c r="S192" s="79"/>
      <c r="T192" s="79"/>
    </row>
    <row r="193" spans="1:20" ht="37.5" customHeight="1" thickBot="1" x14ac:dyDescent="0.2">
      <c r="A193" s="95"/>
      <c r="B193" s="101"/>
      <c r="C193" s="261" t="s">
        <v>253</v>
      </c>
      <c r="D193" s="262"/>
      <c r="E193" s="263"/>
      <c r="F193" s="102"/>
      <c r="G193" s="84"/>
      <c r="H193" s="79"/>
      <c r="I193" s="58">
        <v>0</v>
      </c>
      <c r="J193" s="7" t="s">
        <v>63</v>
      </c>
      <c r="K193" s="7">
        <v>3</v>
      </c>
      <c r="L193" s="79">
        <v>58514</v>
      </c>
      <c r="M193" s="79"/>
      <c r="N193" s="79"/>
      <c r="O193" s="79"/>
      <c r="P193" s="79" t="str">
        <f>IF(I193=3,1,"")</f>
        <v/>
      </c>
      <c r="Q193" s="79" t="str">
        <f>IF(I193=2,1,"")</f>
        <v/>
      </c>
      <c r="R193" s="79" t="str">
        <f>IF(I193=1,1,"")</f>
        <v/>
      </c>
      <c r="S193" s="79"/>
      <c r="T193" s="79"/>
    </row>
    <row r="194" spans="1:20" ht="20.25" customHeight="1" x14ac:dyDescent="0.15">
      <c r="A194" s="103"/>
      <c r="B194" s="282" t="s">
        <v>254</v>
      </c>
      <c r="C194" s="283"/>
      <c r="D194" s="284" t="str">
        <f>IF(AND(LEN(SBcaseB1_6)&lt;&gt;0,COUNT(R190:R193)=3),SBcheckBB_6,(IF(LEN(SBcheckBA_6)&lt;&gt;0,SBcheckBA_6, SBcheckBB_6)))</f>
        <v>評価項目6の講評を入力してください</v>
      </c>
      <c r="E194" s="284"/>
      <c r="F194" s="285"/>
      <c r="H194" s="79"/>
      <c r="I194" s="58"/>
      <c r="J194" s="7" t="s">
        <v>64</v>
      </c>
      <c r="K194" s="7"/>
      <c r="L194" s="79"/>
      <c r="M194" s="79"/>
      <c r="N194" s="79"/>
      <c r="O194" s="79"/>
      <c r="P194" s="79"/>
      <c r="Q194" s="79"/>
      <c r="R194" s="79"/>
      <c r="S194" s="79"/>
      <c r="T194" s="79"/>
    </row>
    <row r="195" spans="1:20" s="107" customFormat="1" ht="21" customHeight="1" x14ac:dyDescent="0.15">
      <c r="A195" s="110"/>
      <c r="B195" s="286"/>
      <c r="C195" s="287"/>
      <c r="D195" s="287"/>
      <c r="E195" s="287"/>
      <c r="F195" s="288"/>
      <c r="G195" s="2" t="str">
        <f>IF(LEN(B195)=0,"",IF(40-LEN(B195)&gt;0,"残り" &amp; 40-LEN(B195) &amp; "文字",IF(40-LEN(B195)=0,"","文字数がオーバーしています")))</f>
        <v/>
      </c>
      <c r="H195" s="104"/>
      <c r="I195" s="105"/>
      <c r="J195" s="7" t="s">
        <v>82</v>
      </c>
      <c r="K195" s="104"/>
      <c r="L195" s="104"/>
      <c r="M195" s="106"/>
      <c r="N195" s="106"/>
      <c r="O195" s="106"/>
      <c r="P195" s="106"/>
      <c r="Q195" s="106"/>
      <c r="R195" s="106"/>
      <c r="S195" s="79"/>
      <c r="T195" s="106"/>
    </row>
    <row r="196" spans="1:20" s="107" customFormat="1" ht="65.099999999999994" customHeight="1" x14ac:dyDescent="0.15">
      <c r="A196" s="111"/>
      <c r="B196" s="289"/>
      <c r="C196" s="290"/>
      <c r="D196" s="290"/>
      <c r="E196" s="290"/>
      <c r="F196" s="291"/>
      <c r="G196" s="2" t="str">
        <f>IF(LEN(B196)=0,"",IF(256-LEN(B196)&gt;0,"残り" &amp; 256-LEN(B196) &amp; "文字",IF(256-LEN(B196)=0,"","文字数がオーバーしています")))</f>
        <v/>
      </c>
      <c r="H196" s="104"/>
      <c r="I196" s="105"/>
      <c r="J196" s="7" t="s">
        <v>85</v>
      </c>
      <c r="K196" s="104"/>
      <c r="L196" s="104"/>
      <c r="M196" s="106"/>
      <c r="N196" s="106"/>
      <c r="O196" s="106"/>
      <c r="P196" s="106"/>
      <c r="Q196" s="106"/>
      <c r="R196" s="106"/>
      <c r="S196" s="79"/>
      <c r="T196" s="106"/>
    </row>
    <row r="197" spans="1:20" s="107" customFormat="1" ht="21" customHeight="1" x14ac:dyDescent="0.15">
      <c r="A197" s="111"/>
      <c r="B197" s="277"/>
      <c r="C197" s="278"/>
      <c r="D197" s="278"/>
      <c r="E197" s="278"/>
      <c r="F197" s="279"/>
      <c r="G197" s="2" t="str">
        <f>IF(LEN(B197)=0,"",IF(40-LEN(B197)&gt;0,"残り" &amp; 40-LEN(B197) &amp; "文字",IF(40-LEN(B197)=0,"","文字数がオーバーしています")))</f>
        <v/>
      </c>
      <c r="H197" s="104"/>
      <c r="I197" s="105"/>
      <c r="J197" s="7" t="s">
        <v>83</v>
      </c>
      <c r="K197" s="104"/>
      <c r="L197" s="104"/>
      <c r="M197" s="106"/>
      <c r="N197" s="106"/>
      <c r="O197" s="106"/>
      <c r="P197" s="106"/>
      <c r="Q197" s="106"/>
      <c r="R197" s="106"/>
      <c r="S197" s="79"/>
      <c r="T197" s="106"/>
    </row>
    <row r="198" spans="1:20" s="107" customFormat="1" ht="65.099999999999994" customHeight="1" x14ac:dyDescent="0.15">
      <c r="A198" s="111"/>
      <c r="B198" s="275"/>
      <c r="C198" s="275"/>
      <c r="D198" s="275"/>
      <c r="E198" s="275"/>
      <c r="F198" s="276"/>
      <c r="G198" s="2" t="str">
        <f>IF(LEN(B198)=0,"",IF(256-LEN(B198)&gt;0,"残り" &amp; 256-LEN(B198) &amp; "文字",IF(256-LEN(B198)=0,"","文字数がオーバーしています")))</f>
        <v/>
      </c>
      <c r="H198" s="104"/>
      <c r="I198" s="105"/>
      <c r="J198" s="7" t="s">
        <v>86</v>
      </c>
      <c r="K198" s="104"/>
      <c r="L198" s="104"/>
      <c r="M198" s="106"/>
      <c r="N198" s="106"/>
      <c r="O198" s="106"/>
      <c r="P198" s="106"/>
      <c r="Q198" s="106"/>
      <c r="R198" s="106"/>
      <c r="S198" s="79"/>
      <c r="T198" s="106"/>
    </row>
    <row r="199" spans="1:20" s="107" customFormat="1" ht="21" customHeight="1" x14ac:dyDescent="0.15">
      <c r="A199" s="111"/>
      <c r="B199" s="277"/>
      <c r="C199" s="278"/>
      <c r="D199" s="278"/>
      <c r="E199" s="278"/>
      <c r="F199" s="279"/>
      <c r="G199" s="2" t="str">
        <f>IF(LEN(B199)=0,"",IF(40-LEN(B199)&gt;0,"残り" &amp; 40-LEN(B199) &amp; "文字",IF(40-LEN(B199)=0,"","文字数がオーバーしています")))</f>
        <v/>
      </c>
      <c r="H199" s="104"/>
      <c r="I199" s="105"/>
      <c r="J199" s="7" t="s">
        <v>84</v>
      </c>
      <c r="K199" s="104"/>
      <c r="L199" s="104"/>
      <c r="M199" s="106"/>
      <c r="N199" s="106"/>
      <c r="O199" s="106"/>
      <c r="P199" s="106"/>
      <c r="Q199" s="106"/>
      <c r="R199" s="106"/>
      <c r="S199" s="79"/>
      <c r="T199" s="106"/>
    </row>
    <row r="200" spans="1:20" s="107" customFormat="1" ht="65.099999999999994" customHeight="1" thickBot="1" x14ac:dyDescent="0.2">
      <c r="A200" s="108"/>
      <c r="B200" s="280"/>
      <c r="C200" s="280"/>
      <c r="D200" s="280"/>
      <c r="E200" s="280"/>
      <c r="F200" s="281"/>
      <c r="G200" s="2" t="str">
        <f>IF(LEN(B200)=0,"",IF(256-LEN(B200)&gt;0,"残り" &amp; 256-LEN(B200) &amp; "文字",IF(256-LEN(B200)=0,"","文字数がオーバーしています")))</f>
        <v/>
      </c>
      <c r="H200" s="104"/>
      <c r="I200" s="105"/>
      <c r="J200" s="7" t="s">
        <v>87</v>
      </c>
      <c r="K200" s="104"/>
      <c r="L200" s="104"/>
      <c r="M200" s="106"/>
      <c r="N200" s="106"/>
      <c r="O200" s="106"/>
      <c r="P200" s="106"/>
      <c r="Q200" s="106"/>
      <c r="R200" s="106"/>
      <c r="S200" s="79"/>
      <c r="T200" s="106"/>
    </row>
    <row r="201" spans="1:20" ht="14.25" thickTop="1" x14ac:dyDescent="0.15">
      <c r="J201" s="28"/>
    </row>
    <row r="202" spans="1:20" x14ac:dyDescent="0.15">
      <c r="J202" s="28"/>
    </row>
    <row r="203" spans="1:20" x14ac:dyDescent="0.15">
      <c r="J203" s="28"/>
    </row>
    <row r="204" spans="1:20" x14ac:dyDescent="0.15">
      <c r="J204" s="28"/>
    </row>
    <row r="205" spans="1:20" x14ac:dyDescent="0.15">
      <c r="J205" s="28"/>
    </row>
    <row r="206" spans="1:20" x14ac:dyDescent="0.15">
      <c r="J206" s="28"/>
    </row>
    <row r="207" spans="1:20" x14ac:dyDescent="0.15">
      <c r="J207" s="28"/>
    </row>
    <row r="208" spans="1:2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x8dz16xd+bT97R3FY0Jy68YJ9ChBjI/zwZpd9MxobsDwhCXc9lMIfLZRD4HppcwR8kDD321lRxk+iNE6nut+Gg==" saltValue="QeAgJoupxWVeCcxRbhi6bg==" spinCount="100000" sheet="1" objects="1" scenarios="1" formatCells="0"/>
  <mergeCells count="233">
    <mergeCell ref="B196:F196"/>
    <mergeCell ref="B197:F197"/>
    <mergeCell ref="B198:F198"/>
    <mergeCell ref="B199:F199"/>
    <mergeCell ref="B200:F200"/>
    <mergeCell ref="C191:E191"/>
    <mergeCell ref="C192:E192"/>
    <mergeCell ref="C193:E193"/>
    <mergeCell ref="B194:C194"/>
    <mergeCell ref="D194:F194"/>
    <mergeCell ref="B195:F195"/>
    <mergeCell ref="B186:F186"/>
    <mergeCell ref="B187:F187"/>
    <mergeCell ref="C188:F188"/>
    <mergeCell ref="B189:C189"/>
    <mergeCell ref="D189:E189"/>
    <mergeCell ref="C190:F190"/>
    <mergeCell ref="B181:C181"/>
    <mergeCell ref="D181:F181"/>
    <mergeCell ref="B182:F182"/>
    <mergeCell ref="B183:F183"/>
    <mergeCell ref="B184:F184"/>
    <mergeCell ref="B185:F185"/>
    <mergeCell ref="C176:F176"/>
    <mergeCell ref="B177:C177"/>
    <mergeCell ref="D177:E177"/>
    <mergeCell ref="C178:F178"/>
    <mergeCell ref="C179:E179"/>
    <mergeCell ref="C180:E180"/>
    <mergeCell ref="B170:F170"/>
    <mergeCell ref="B171:F171"/>
    <mergeCell ref="B172:F172"/>
    <mergeCell ref="B173:F173"/>
    <mergeCell ref="B174:F174"/>
    <mergeCell ref="B175:F175"/>
    <mergeCell ref="C164:F164"/>
    <mergeCell ref="C165:E165"/>
    <mergeCell ref="C166:E166"/>
    <mergeCell ref="C167:E167"/>
    <mergeCell ref="C168:E168"/>
    <mergeCell ref="B169:C169"/>
    <mergeCell ref="D169:F169"/>
    <mergeCell ref="B158:F158"/>
    <mergeCell ref="B159:F159"/>
    <mergeCell ref="B160:F160"/>
    <mergeCell ref="B161:F161"/>
    <mergeCell ref="C162:F162"/>
    <mergeCell ref="B163:C163"/>
    <mergeCell ref="D163:E163"/>
    <mergeCell ref="C153:E153"/>
    <mergeCell ref="C154:E154"/>
    <mergeCell ref="B155:C155"/>
    <mergeCell ref="D155:F155"/>
    <mergeCell ref="B156:F156"/>
    <mergeCell ref="B157:F157"/>
    <mergeCell ref="C148:F148"/>
    <mergeCell ref="B149:C149"/>
    <mergeCell ref="D149:E149"/>
    <mergeCell ref="C150:F150"/>
    <mergeCell ref="C151:E151"/>
    <mergeCell ref="C152:E152"/>
    <mergeCell ref="B142:F142"/>
    <mergeCell ref="B143:F143"/>
    <mergeCell ref="B144:F144"/>
    <mergeCell ref="B145:F145"/>
    <mergeCell ref="B146:F146"/>
    <mergeCell ref="B147:F147"/>
    <mergeCell ref="C136:F136"/>
    <mergeCell ref="C137:E137"/>
    <mergeCell ref="C138:E138"/>
    <mergeCell ref="C139:E139"/>
    <mergeCell ref="C140:E140"/>
    <mergeCell ref="B141:C141"/>
    <mergeCell ref="D141:F141"/>
    <mergeCell ref="B131:F131"/>
    <mergeCell ref="B132:F132"/>
    <mergeCell ref="B133:F133"/>
    <mergeCell ref="C134:F134"/>
    <mergeCell ref="B135:C135"/>
    <mergeCell ref="D135:E135"/>
    <mergeCell ref="C126:E126"/>
    <mergeCell ref="B127:C127"/>
    <mergeCell ref="D127:F127"/>
    <mergeCell ref="B128:F128"/>
    <mergeCell ref="B129:F129"/>
    <mergeCell ref="B130:F130"/>
    <mergeCell ref="C121:F121"/>
    <mergeCell ref="B122:C122"/>
    <mergeCell ref="D122:E122"/>
    <mergeCell ref="C123:F123"/>
    <mergeCell ref="C124:E124"/>
    <mergeCell ref="C125:E125"/>
    <mergeCell ref="B112:F112"/>
    <mergeCell ref="B113:F113"/>
    <mergeCell ref="B114:F114"/>
    <mergeCell ref="B115:F115"/>
    <mergeCell ref="B119:F119"/>
    <mergeCell ref="B120:C120"/>
    <mergeCell ref="D120:E120"/>
    <mergeCell ref="C107:E107"/>
    <mergeCell ref="C108:E108"/>
    <mergeCell ref="B109:C109"/>
    <mergeCell ref="D109:F109"/>
    <mergeCell ref="B110:F110"/>
    <mergeCell ref="B111:F111"/>
    <mergeCell ref="C102:E102"/>
    <mergeCell ref="C103:E103"/>
    <mergeCell ref="C104:F104"/>
    <mergeCell ref="B105:C105"/>
    <mergeCell ref="D105:E105"/>
    <mergeCell ref="C106:F106"/>
    <mergeCell ref="C97:F97"/>
    <mergeCell ref="B98:C98"/>
    <mergeCell ref="D98:E98"/>
    <mergeCell ref="C99:F99"/>
    <mergeCell ref="C100:E100"/>
    <mergeCell ref="C101:E101"/>
    <mergeCell ref="B92:F92"/>
    <mergeCell ref="B93:F93"/>
    <mergeCell ref="B94:F94"/>
    <mergeCell ref="A95:A96"/>
    <mergeCell ref="B95:F95"/>
    <mergeCell ref="B96:C96"/>
    <mergeCell ref="D96:E96"/>
    <mergeCell ref="C87:E87"/>
    <mergeCell ref="B88:C88"/>
    <mergeCell ref="D88:F88"/>
    <mergeCell ref="B89:F89"/>
    <mergeCell ref="B90:F90"/>
    <mergeCell ref="B91:F91"/>
    <mergeCell ref="C82:E82"/>
    <mergeCell ref="C83:F83"/>
    <mergeCell ref="B84:C84"/>
    <mergeCell ref="D84:E84"/>
    <mergeCell ref="C85:F85"/>
    <mergeCell ref="C86:E86"/>
    <mergeCell ref="C77:F77"/>
    <mergeCell ref="B78:C78"/>
    <mergeCell ref="D78:E78"/>
    <mergeCell ref="C79:F79"/>
    <mergeCell ref="C80:E80"/>
    <mergeCell ref="C81:E81"/>
    <mergeCell ref="B70:F70"/>
    <mergeCell ref="B71:F71"/>
    <mergeCell ref="B72:F72"/>
    <mergeCell ref="B73:F73"/>
    <mergeCell ref="B74:F74"/>
    <mergeCell ref="A75:A76"/>
    <mergeCell ref="B75:F75"/>
    <mergeCell ref="B76:C76"/>
    <mergeCell ref="D76:E76"/>
    <mergeCell ref="C65:F65"/>
    <mergeCell ref="C66:E66"/>
    <mergeCell ref="C67:E67"/>
    <mergeCell ref="B68:C68"/>
    <mergeCell ref="D68:F68"/>
    <mergeCell ref="B69:F69"/>
    <mergeCell ref="C60:F60"/>
    <mergeCell ref="C61:E61"/>
    <mergeCell ref="C62:E62"/>
    <mergeCell ref="C63:F63"/>
    <mergeCell ref="B64:C64"/>
    <mergeCell ref="D64:E64"/>
    <mergeCell ref="C55:E55"/>
    <mergeCell ref="C56:E56"/>
    <mergeCell ref="C57:E57"/>
    <mergeCell ref="C58:F58"/>
    <mergeCell ref="B59:C59"/>
    <mergeCell ref="D59:E59"/>
    <mergeCell ref="C50:E50"/>
    <mergeCell ref="C51:F51"/>
    <mergeCell ref="B52:C52"/>
    <mergeCell ref="D52:E52"/>
    <mergeCell ref="C53:F53"/>
    <mergeCell ref="C54:E54"/>
    <mergeCell ref="C45:F45"/>
    <mergeCell ref="B46:C46"/>
    <mergeCell ref="D46:E46"/>
    <mergeCell ref="C47:F47"/>
    <mergeCell ref="C48:E48"/>
    <mergeCell ref="C49:E49"/>
    <mergeCell ref="B38:F38"/>
    <mergeCell ref="B39:F39"/>
    <mergeCell ref="B40:F40"/>
    <mergeCell ref="B41:F41"/>
    <mergeCell ref="B42:F42"/>
    <mergeCell ref="A43:A44"/>
    <mergeCell ref="B43:F43"/>
    <mergeCell ref="B44:C44"/>
    <mergeCell ref="D44:E44"/>
    <mergeCell ref="C33:E33"/>
    <mergeCell ref="C34:E34"/>
    <mergeCell ref="C35:E35"/>
    <mergeCell ref="B36:C36"/>
    <mergeCell ref="D36:F36"/>
    <mergeCell ref="B37:F37"/>
    <mergeCell ref="C28:E28"/>
    <mergeCell ref="C29:F29"/>
    <mergeCell ref="B30:C30"/>
    <mergeCell ref="D30:E30"/>
    <mergeCell ref="C31:F31"/>
    <mergeCell ref="C32:E32"/>
    <mergeCell ref="C23:F23"/>
    <mergeCell ref="B24:C24"/>
    <mergeCell ref="D24:E24"/>
    <mergeCell ref="C25:F25"/>
    <mergeCell ref="C26:E26"/>
    <mergeCell ref="C27:E27"/>
    <mergeCell ref="B18:F18"/>
    <mergeCell ref="B19:F19"/>
    <mergeCell ref="B20:F20"/>
    <mergeCell ref="A21:A22"/>
    <mergeCell ref="B21:F21"/>
    <mergeCell ref="B22:C22"/>
    <mergeCell ref="D22:E22"/>
    <mergeCell ref="C13:E13"/>
    <mergeCell ref="B14:C14"/>
    <mergeCell ref="D14:F14"/>
    <mergeCell ref="B15:F15"/>
    <mergeCell ref="B16:F16"/>
    <mergeCell ref="B17:F17"/>
    <mergeCell ref="B8:C8"/>
    <mergeCell ref="D8:E8"/>
    <mergeCell ref="C9:F9"/>
    <mergeCell ref="C10:E10"/>
    <mergeCell ref="C11:E11"/>
    <mergeCell ref="C12:E12"/>
    <mergeCell ref="B4:F4"/>
    <mergeCell ref="A5:A6"/>
    <mergeCell ref="B5:F5"/>
    <mergeCell ref="B6:C6"/>
    <mergeCell ref="D6:E6"/>
    <mergeCell ref="C7:F7"/>
  </mergeCells>
  <phoneticPr fontId="3"/>
  <dataValidations count="2">
    <dataValidation type="textLength" imeMode="on" operator="lessThanOrEqual" allowBlank="1" showErrorMessage="1" errorTitle="もう一度入力してください！" error="文字数がオーバーしました。_x000a_（256文字までになるように短くしてください。）" sqref="B8:B9 C9 B16:F16 B18:F18 B20:F20 B24:B25 C25 B30:B31 C31 B38:F38 B40:F40 B42:F42 B46:B47 C47 B52:B53 C53 B59:B60 C60 B64:B65 C65 B70:F70 B72:F72 B74:F74 B78:B79 C79 B84:B85 C85 B90:F90 B92:F92 B94:F94 B98:B99 C99 B105:B106 C106 B111:F111 B113:F113 B115:F115 B122:B123 C123 B129:F129 B131:F131 B133:F133 B135:B136 C136 B143:F143 B145:F145 B147:F147 B149:B150 C150 B157:F157 B159:F159 B161:F161 B163:B164 C164 B171:F171 B173:F173 B175:F175 B177:B178 C178 B183:F183 B185:F185 B187:F187 B189:B190 C190 B196:F196 B198:F198 B200:F200" xr:uid="{025C61B8-C25F-4FBB-A5E0-7BDD52D91A8A}">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5:F15 B17:F17 B19:F19 B37:F37 B39:F39 B41:F41 B69:F69 B71:F71 B73:F73 B89:F89 B91:F91 B93:F93 B110:F110 B112:F112 B114:F114 B128:F128 B130:F130 B132:F132 B142:F142 B144:F144 B146:F146 B156:F156 B158:F158 B160:F160 B170:F170 B172:F172 B174:F174 B182:F182 B184:F184 B186:F186 B195:F195 B197:F197 B199:F199" xr:uid="{EF7F994E-560F-4CAD-A508-95BDA926C1A0}">
      <formula1>40</formula1>
    </dataValidation>
  </dataValidations>
  <printOptions horizontalCentered="1"/>
  <pageMargins left="0.59055118110236227" right="0.59055118110236227" top="0.59055118110236227" bottom="0.39370078740157483" header="0.51181102362204722" footer="0.31496062992125984"/>
  <pageSetup paperSize="9" scale="80" orientation="portrait" blackAndWhite="1" r:id="rId1"/>
  <headerFooter alignWithMargins="0">
    <oddFooter>&amp;R&amp;P／&amp;N</oddFooter>
  </headerFooter>
  <rowBreaks count="8" manualBreakCount="8">
    <brk id="20" max="5" man="1"/>
    <brk id="42" max="5" man="1"/>
    <brk id="74" max="5" man="1"/>
    <brk id="94" max="5" man="1"/>
    <brk id="117" max="5" man="1"/>
    <brk id="147" max="5" man="1"/>
    <brk id="175" max="5" man="1"/>
    <brk id="200"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Group Box 1">
              <controlPr defaultSize="0" autoFill="0" autoPict="0">
                <anchor moveWithCells="1" sizeWithCells="1">
                  <from>
                    <xdr:col>1</xdr:col>
                    <xdr:colOff>0</xdr:colOff>
                    <xdr:row>9</xdr:row>
                    <xdr:rowOff>0</xdr:rowOff>
                  </from>
                  <to>
                    <xdr:col>5</xdr:col>
                    <xdr:colOff>800100</xdr:colOff>
                    <xdr:row>10</xdr:row>
                    <xdr:rowOff>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sizeWithCells="1">
                  <from>
                    <xdr:col>5</xdr:col>
                    <xdr:colOff>19050</xdr:colOff>
                    <xdr:row>9</xdr:row>
                    <xdr:rowOff>200025</xdr:rowOff>
                  </from>
                  <to>
                    <xdr:col>5</xdr:col>
                    <xdr:colOff>609600</xdr:colOff>
                    <xdr:row>9</xdr:row>
                    <xdr:rowOff>419100</xdr:rowOff>
                  </to>
                </anchor>
              </controlPr>
            </control>
          </mc:Choice>
        </mc:AlternateContent>
        <mc:AlternateContent xmlns:mc="http://schemas.openxmlformats.org/markup-compatibility/2006">
          <mc:Choice Requires="x14">
            <control shapeId="12291" r:id="rId6" name="Option Button 3">
              <controlPr defaultSize="0" autoFill="0" autoLine="0" autoPict="0">
                <anchor moveWithCells="1" sizeWithCells="1">
                  <from>
                    <xdr:col>1</xdr:col>
                    <xdr:colOff>514350</xdr:colOff>
                    <xdr:row>9</xdr:row>
                    <xdr:rowOff>200025</xdr:rowOff>
                  </from>
                  <to>
                    <xdr:col>1</xdr:col>
                    <xdr:colOff>923925</xdr:colOff>
                    <xdr:row>9</xdr:row>
                    <xdr:rowOff>419100</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12293" r:id="rId8" name="Group Box 5">
              <controlPr defaultSize="0" autoFill="0" autoPict="0">
                <anchor moveWithCells="1" sizeWithCells="1">
                  <from>
                    <xdr:col>1</xdr:col>
                    <xdr:colOff>0</xdr:colOff>
                    <xdr:row>10</xdr:row>
                    <xdr:rowOff>0</xdr:rowOff>
                  </from>
                  <to>
                    <xdr:col>5</xdr:col>
                    <xdr:colOff>800100</xdr:colOff>
                    <xdr:row>11</xdr:row>
                    <xdr:rowOff>0</xdr:rowOff>
                  </to>
                </anchor>
              </controlPr>
            </control>
          </mc:Choice>
        </mc:AlternateContent>
        <mc:AlternateContent xmlns:mc="http://schemas.openxmlformats.org/markup-compatibility/2006">
          <mc:Choice Requires="x14">
            <control shapeId="12294" r:id="rId9" name="Option Button 6">
              <controlPr defaultSize="0" autoFill="0" autoLine="0" autoPict="0">
                <anchor moveWithCells="1" sizeWithCells="1">
                  <from>
                    <xdr:col>5</xdr:col>
                    <xdr:colOff>19050</xdr:colOff>
                    <xdr:row>10</xdr:row>
                    <xdr:rowOff>200025</xdr:rowOff>
                  </from>
                  <to>
                    <xdr:col>5</xdr:col>
                    <xdr:colOff>609600</xdr:colOff>
                    <xdr:row>10</xdr:row>
                    <xdr:rowOff>419100</xdr:rowOff>
                  </to>
                </anchor>
              </controlPr>
            </control>
          </mc:Choice>
        </mc:AlternateContent>
        <mc:AlternateContent xmlns:mc="http://schemas.openxmlformats.org/markup-compatibility/2006">
          <mc:Choice Requires="x14">
            <control shapeId="12295" r:id="rId10" name="Option Button 7">
              <controlPr defaultSize="0" autoFill="0" autoLine="0" autoPict="0">
                <anchor moveWithCells="1" sizeWithCells="1">
                  <from>
                    <xdr:col>1</xdr:col>
                    <xdr:colOff>514350</xdr:colOff>
                    <xdr:row>10</xdr:row>
                    <xdr:rowOff>200025</xdr:rowOff>
                  </from>
                  <to>
                    <xdr:col>1</xdr:col>
                    <xdr:colOff>923925</xdr:colOff>
                    <xdr:row>10</xdr:row>
                    <xdr:rowOff>419100</xdr:rowOff>
                  </to>
                </anchor>
              </controlPr>
            </control>
          </mc:Choice>
        </mc:AlternateContent>
        <mc:AlternateContent xmlns:mc="http://schemas.openxmlformats.org/markup-compatibility/2006">
          <mc:Choice Requires="x14">
            <control shapeId="12296" r:id="rId11" name="Option Button 8">
              <controlPr defaultSize="0" autoFill="0" autoLine="0" autoPict="0">
                <anchor moveWithCells="1" sizeWithCells="1">
                  <from>
                    <xdr:col>1</xdr:col>
                    <xdr:colOff>57150</xdr:colOff>
                    <xdr:row>10</xdr:row>
                    <xdr:rowOff>200025</xdr:rowOff>
                  </from>
                  <to>
                    <xdr:col>1</xdr:col>
                    <xdr:colOff>466725</xdr:colOff>
                    <xdr:row>10</xdr:row>
                    <xdr:rowOff>419100</xdr:rowOff>
                  </to>
                </anchor>
              </controlPr>
            </control>
          </mc:Choice>
        </mc:AlternateContent>
        <mc:AlternateContent xmlns:mc="http://schemas.openxmlformats.org/markup-compatibility/2006">
          <mc:Choice Requires="x14">
            <control shapeId="12297" r:id="rId12" name="Group Box 9">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12298" r:id="rId13" name="Option Button 10">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12299" r:id="rId14" name="Option Button 11">
              <controlPr defaultSize="0" autoFill="0" autoLine="0" autoPict="0">
                <anchor moveWithCells="1" sizeWithCells="1">
                  <from>
                    <xdr:col>1</xdr:col>
                    <xdr:colOff>514350</xdr:colOff>
                    <xdr:row>11</xdr:row>
                    <xdr:rowOff>200025</xdr:rowOff>
                  </from>
                  <to>
                    <xdr:col>1</xdr:col>
                    <xdr:colOff>923925</xdr:colOff>
                    <xdr:row>11</xdr:row>
                    <xdr:rowOff>419100</xdr:rowOff>
                  </to>
                </anchor>
              </controlPr>
            </control>
          </mc:Choice>
        </mc:AlternateContent>
        <mc:AlternateContent xmlns:mc="http://schemas.openxmlformats.org/markup-compatibility/2006">
          <mc:Choice Requires="x14">
            <control shapeId="12300" r:id="rId15" name="Option Button 12">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12301" r:id="rId16" name="Group Box 13">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12302" r:id="rId17" name="Option Button 14">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12303" r:id="rId18" name="Option Button 15">
              <controlPr defaultSize="0" autoFill="0" autoLine="0" autoPict="0">
                <anchor moveWithCells="1" sizeWithCells="1">
                  <from>
                    <xdr:col>1</xdr:col>
                    <xdr:colOff>514350</xdr:colOff>
                    <xdr:row>12</xdr:row>
                    <xdr:rowOff>200025</xdr:rowOff>
                  </from>
                  <to>
                    <xdr:col>1</xdr:col>
                    <xdr:colOff>923925</xdr:colOff>
                    <xdr:row>12</xdr:row>
                    <xdr:rowOff>419100</xdr:rowOff>
                  </to>
                </anchor>
              </controlPr>
            </control>
          </mc:Choice>
        </mc:AlternateContent>
        <mc:AlternateContent xmlns:mc="http://schemas.openxmlformats.org/markup-compatibility/2006">
          <mc:Choice Requires="x14">
            <control shapeId="12304" r:id="rId19" name="Option Button 16">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12305" r:id="rId20" name="Group Box 17">
              <controlPr defaultSize="0" autoFill="0" autoPict="0">
                <anchor moveWithCells="1" sizeWithCells="1">
                  <from>
                    <xdr:col>1</xdr:col>
                    <xdr:colOff>0</xdr:colOff>
                    <xdr:row>25</xdr:row>
                    <xdr:rowOff>0</xdr:rowOff>
                  </from>
                  <to>
                    <xdr:col>5</xdr:col>
                    <xdr:colOff>800100</xdr:colOff>
                    <xdr:row>26</xdr:row>
                    <xdr:rowOff>0</xdr:rowOff>
                  </to>
                </anchor>
              </controlPr>
            </control>
          </mc:Choice>
        </mc:AlternateContent>
        <mc:AlternateContent xmlns:mc="http://schemas.openxmlformats.org/markup-compatibility/2006">
          <mc:Choice Requires="x14">
            <control shapeId="12306" r:id="rId21" name="Option Button 18">
              <controlPr defaultSize="0" autoFill="0" autoLine="0" autoPict="0">
                <anchor moveWithCells="1" sizeWithCells="1">
                  <from>
                    <xdr:col>5</xdr:col>
                    <xdr:colOff>19050</xdr:colOff>
                    <xdr:row>25</xdr:row>
                    <xdr:rowOff>200025</xdr:rowOff>
                  </from>
                  <to>
                    <xdr:col>5</xdr:col>
                    <xdr:colOff>609600</xdr:colOff>
                    <xdr:row>25</xdr:row>
                    <xdr:rowOff>419100</xdr:rowOff>
                  </to>
                </anchor>
              </controlPr>
            </control>
          </mc:Choice>
        </mc:AlternateContent>
        <mc:AlternateContent xmlns:mc="http://schemas.openxmlformats.org/markup-compatibility/2006">
          <mc:Choice Requires="x14">
            <control shapeId="12307" r:id="rId22" name="Option Button 19">
              <controlPr defaultSize="0" autoFill="0" autoLine="0" autoPict="0">
                <anchor moveWithCells="1" sizeWithCells="1">
                  <from>
                    <xdr:col>1</xdr:col>
                    <xdr:colOff>514350</xdr:colOff>
                    <xdr:row>25</xdr:row>
                    <xdr:rowOff>200025</xdr:rowOff>
                  </from>
                  <to>
                    <xdr:col>1</xdr:col>
                    <xdr:colOff>923925</xdr:colOff>
                    <xdr:row>25</xdr:row>
                    <xdr:rowOff>419100</xdr:rowOff>
                  </to>
                </anchor>
              </controlPr>
            </control>
          </mc:Choice>
        </mc:AlternateContent>
        <mc:AlternateContent xmlns:mc="http://schemas.openxmlformats.org/markup-compatibility/2006">
          <mc:Choice Requires="x14">
            <control shapeId="12308" r:id="rId23" name="Option Button 20">
              <controlPr defaultSize="0" autoFill="0" autoLine="0" autoPict="0">
                <anchor moveWithCells="1" sizeWithCells="1">
                  <from>
                    <xdr:col>1</xdr:col>
                    <xdr:colOff>57150</xdr:colOff>
                    <xdr:row>25</xdr:row>
                    <xdr:rowOff>200025</xdr:rowOff>
                  </from>
                  <to>
                    <xdr:col>1</xdr:col>
                    <xdr:colOff>466725</xdr:colOff>
                    <xdr:row>25</xdr:row>
                    <xdr:rowOff>419100</xdr:rowOff>
                  </to>
                </anchor>
              </controlPr>
            </control>
          </mc:Choice>
        </mc:AlternateContent>
        <mc:AlternateContent xmlns:mc="http://schemas.openxmlformats.org/markup-compatibility/2006">
          <mc:Choice Requires="x14">
            <control shapeId="12309" r:id="rId24" name="Group Box 21">
              <controlPr defaultSize="0" autoFill="0" autoPict="0">
                <anchor moveWithCells="1" sizeWithCells="1">
                  <from>
                    <xdr:col>1</xdr:col>
                    <xdr:colOff>0</xdr:colOff>
                    <xdr:row>26</xdr:row>
                    <xdr:rowOff>0</xdr:rowOff>
                  </from>
                  <to>
                    <xdr:col>5</xdr:col>
                    <xdr:colOff>800100</xdr:colOff>
                    <xdr:row>27</xdr:row>
                    <xdr:rowOff>0</xdr:rowOff>
                  </to>
                </anchor>
              </controlPr>
            </control>
          </mc:Choice>
        </mc:AlternateContent>
        <mc:AlternateContent xmlns:mc="http://schemas.openxmlformats.org/markup-compatibility/2006">
          <mc:Choice Requires="x14">
            <control shapeId="12310" r:id="rId25" name="Option Button 22">
              <controlPr defaultSize="0" autoFill="0" autoLine="0" autoPict="0">
                <anchor moveWithCells="1" sizeWithCells="1">
                  <from>
                    <xdr:col>5</xdr:col>
                    <xdr:colOff>19050</xdr:colOff>
                    <xdr:row>26</xdr:row>
                    <xdr:rowOff>200025</xdr:rowOff>
                  </from>
                  <to>
                    <xdr:col>5</xdr:col>
                    <xdr:colOff>609600</xdr:colOff>
                    <xdr:row>26</xdr:row>
                    <xdr:rowOff>419100</xdr:rowOff>
                  </to>
                </anchor>
              </controlPr>
            </control>
          </mc:Choice>
        </mc:AlternateContent>
        <mc:AlternateContent xmlns:mc="http://schemas.openxmlformats.org/markup-compatibility/2006">
          <mc:Choice Requires="x14">
            <control shapeId="12311" r:id="rId26" name="Option Button 23">
              <controlPr defaultSize="0" autoFill="0" autoLine="0" autoPict="0">
                <anchor moveWithCells="1" sizeWithCells="1">
                  <from>
                    <xdr:col>1</xdr:col>
                    <xdr:colOff>514350</xdr:colOff>
                    <xdr:row>26</xdr:row>
                    <xdr:rowOff>200025</xdr:rowOff>
                  </from>
                  <to>
                    <xdr:col>1</xdr:col>
                    <xdr:colOff>923925</xdr:colOff>
                    <xdr:row>26</xdr:row>
                    <xdr:rowOff>419100</xdr:rowOff>
                  </to>
                </anchor>
              </controlPr>
            </control>
          </mc:Choice>
        </mc:AlternateContent>
        <mc:AlternateContent xmlns:mc="http://schemas.openxmlformats.org/markup-compatibility/2006">
          <mc:Choice Requires="x14">
            <control shapeId="12312" r:id="rId27" name="Option Button 24">
              <controlPr defaultSize="0" autoFill="0" autoLine="0" autoPict="0">
                <anchor moveWithCells="1" sizeWithCells="1">
                  <from>
                    <xdr:col>1</xdr:col>
                    <xdr:colOff>57150</xdr:colOff>
                    <xdr:row>26</xdr:row>
                    <xdr:rowOff>200025</xdr:rowOff>
                  </from>
                  <to>
                    <xdr:col>1</xdr:col>
                    <xdr:colOff>466725</xdr:colOff>
                    <xdr:row>26</xdr:row>
                    <xdr:rowOff>419100</xdr:rowOff>
                  </to>
                </anchor>
              </controlPr>
            </control>
          </mc:Choice>
        </mc:AlternateContent>
        <mc:AlternateContent xmlns:mc="http://schemas.openxmlformats.org/markup-compatibility/2006">
          <mc:Choice Requires="x14">
            <control shapeId="12313" r:id="rId28" name="Group Box 25">
              <controlPr defaultSize="0" autoFill="0" autoPict="0">
                <anchor moveWithCells="1" sizeWithCells="1">
                  <from>
                    <xdr:col>1</xdr:col>
                    <xdr:colOff>0</xdr:colOff>
                    <xdr:row>27</xdr:row>
                    <xdr:rowOff>0</xdr:rowOff>
                  </from>
                  <to>
                    <xdr:col>5</xdr:col>
                    <xdr:colOff>800100</xdr:colOff>
                    <xdr:row>28</xdr:row>
                    <xdr:rowOff>0</xdr:rowOff>
                  </to>
                </anchor>
              </controlPr>
            </control>
          </mc:Choice>
        </mc:AlternateContent>
        <mc:AlternateContent xmlns:mc="http://schemas.openxmlformats.org/markup-compatibility/2006">
          <mc:Choice Requires="x14">
            <control shapeId="12314" r:id="rId29" name="Option Button 26">
              <controlPr defaultSize="0" autoFill="0" autoLine="0" autoPict="0">
                <anchor moveWithCells="1" sizeWithCells="1">
                  <from>
                    <xdr:col>5</xdr:col>
                    <xdr:colOff>19050</xdr:colOff>
                    <xdr:row>27</xdr:row>
                    <xdr:rowOff>200025</xdr:rowOff>
                  </from>
                  <to>
                    <xdr:col>5</xdr:col>
                    <xdr:colOff>609600</xdr:colOff>
                    <xdr:row>27</xdr:row>
                    <xdr:rowOff>419100</xdr:rowOff>
                  </to>
                </anchor>
              </controlPr>
            </control>
          </mc:Choice>
        </mc:AlternateContent>
        <mc:AlternateContent xmlns:mc="http://schemas.openxmlformats.org/markup-compatibility/2006">
          <mc:Choice Requires="x14">
            <control shapeId="12315" r:id="rId30" name="Option Button 27">
              <controlPr defaultSize="0" autoFill="0" autoLine="0" autoPict="0">
                <anchor moveWithCells="1" sizeWithCells="1">
                  <from>
                    <xdr:col>1</xdr:col>
                    <xdr:colOff>514350</xdr:colOff>
                    <xdr:row>27</xdr:row>
                    <xdr:rowOff>200025</xdr:rowOff>
                  </from>
                  <to>
                    <xdr:col>1</xdr:col>
                    <xdr:colOff>923925</xdr:colOff>
                    <xdr:row>27</xdr:row>
                    <xdr:rowOff>419100</xdr:rowOff>
                  </to>
                </anchor>
              </controlPr>
            </control>
          </mc:Choice>
        </mc:AlternateContent>
        <mc:AlternateContent xmlns:mc="http://schemas.openxmlformats.org/markup-compatibility/2006">
          <mc:Choice Requires="x14">
            <control shapeId="12316" r:id="rId31" name="Option Button 28">
              <controlPr defaultSize="0" autoFill="0" autoLine="0" autoPict="0">
                <anchor moveWithCells="1" sizeWithCells="1">
                  <from>
                    <xdr:col>1</xdr:col>
                    <xdr:colOff>57150</xdr:colOff>
                    <xdr:row>27</xdr:row>
                    <xdr:rowOff>200025</xdr:rowOff>
                  </from>
                  <to>
                    <xdr:col>1</xdr:col>
                    <xdr:colOff>466725</xdr:colOff>
                    <xdr:row>27</xdr:row>
                    <xdr:rowOff>419100</xdr:rowOff>
                  </to>
                </anchor>
              </controlPr>
            </control>
          </mc:Choice>
        </mc:AlternateContent>
        <mc:AlternateContent xmlns:mc="http://schemas.openxmlformats.org/markup-compatibility/2006">
          <mc:Choice Requires="x14">
            <control shapeId="12317" r:id="rId32" name="Group Box 29">
              <controlPr defaultSize="0" autoFill="0" autoPict="0">
                <anchor moveWithCells="1" sizeWithCells="1">
                  <from>
                    <xdr:col>1</xdr:col>
                    <xdr:colOff>0</xdr:colOff>
                    <xdr:row>31</xdr:row>
                    <xdr:rowOff>0</xdr:rowOff>
                  </from>
                  <to>
                    <xdr:col>5</xdr:col>
                    <xdr:colOff>800100</xdr:colOff>
                    <xdr:row>32</xdr:row>
                    <xdr:rowOff>0</xdr:rowOff>
                  </to>
                </anchor>
              </controlPr>
            </control>
          </mc:Choice>
        </mc:AlternateContent>
        <mc:AlternateContent xmlns:mc="http://schemas.openxmlformats.org/markup-compatibility/2006">
          <mc:Choice Requires="x14">
            <control shapeId="12318" r:id="rId33" name="Option Button 30">
              <controlPr defaultSize="0" autoFill="0" autoLine="0" autoPict="0">
                <anchor moveWithCells="1" sizeWithCells="1">
                  <from>
                    <xdr:col>5</xdr:col>
                    <xdr:colOff>19050</xdr:colOff>
                    <xdr:row>31</xdr:row>
                    <xdr:rowOff>200025</xdr:rowOff>
                  </from>
                  <to>
                    <xdr:col>5</xdr:col>
                    <xdr:colOff>609600</xdr:colOff>
                    <xdr:row>31</xdr:row>
                    <xdr:rowOff>419100</xdr:rowOff>
                  </to>
                </anchor>
              </controlPr>
            </control>
          </mc:Choice>
        </mc:AlternateContent>
        <mc:AlternateContent xmlns:mc="http://schemas.openxmlformats.org/markup-compatibility/2006">
          <mc:Choice Requires="x14">
            <control shapeId="12319" r:id="rId34" name="Option Button 31">
              <controlPr defaultSize="0" autoFill="0" autoLine="0" autoPict="0">
                <anchor moveWithCells="1" sizeWithCells="1">
                  <from>
                    <xdr:col>1</xdr:col>
                    <xdr:colOff>514350</xdr:colOff>
                    <xdr:row>31</xdr:row>
                    <xdr:rowOff>200025</xdr:rowOff>
                  </from>
                  <to>
                    <xdr:col>1</xdr:col>
                    <xdr:colOff>923925</xdr:colOff>
                    <xdr:row>31</xdr:row>
                    <xdr:rowOff>419100</xdr:rowOff>
                  </to>
                </anchor>
              </controlPr>
            </control>
          </mc:Choice>
        </mc:AlternateContent>
        <mc:AlternateContent xmlns:mc="http://schemas.openxmlformats.org/markup-compatibility/2006">
          <mc:Choice Requires="x14">
            <control shapeId="12320" r:id="rId35" name="Option Button 32">
              <controlPr defaultSize="0" autoFill="0" autoLine="0" autoPict="0">
                <anchor moveWithCells="1" sizeWithCells="1">
                  <from>
                    <xdr:col>1</xdr:col>
                    <xdr:colOff>57150</xdr:colOff>
                    <xdr:row>31</xdr:row>
                    <xdr:rowOff>200025</xdr:rowOff>
                  </from>
                  <to>
                    <xdr:col>1</xdr:col>
                    <xdr:colOff>466725</xdr:colOff>
                    <xdr:row>31</xdr:row>
                    <xdr:rowOff>419100</xdr:rowOff>
                  </to>
                </anchor>
              </controlPr>
            </control>
          </mc:Choice>
        </mc:AlternateContent>
        <mc:AlternateContent xmlns:mc="http://schemas.openxmlformats.org/markup-compatibility/2006">
          <mc:Choice Requires="x14">
            <control shapeId="12321" r:id="rId36" name="Group Box 33">
              <controlPr defaultSize="0" autoFill="0" autoPict="0">
                <anchor moveWithCells="1" sizeWithCells="1">
                  <from>
                    <xdr:col>1</xdr:col>
                    <xdr:colOff>0</xdr:colOff>
                    <xdr:row>32</xdr:row>
                    <xdr:rowOff>0</xdr:rowOff>
                  </from>
                  <to>
                    <xdr:col>5</xdr:col>
                    <xdr:colOff>800100</xdr:colOff>
                    <xdr:row>33</xdr:row>
                    <xdr:rowOff>0</xdr:rowOff>
                  </to>
                </anchor>
              </controlPr>
            </control>
          </mc:Choice>
        </mc:AlternateContent>
        <mc:AlternateContent xmlns:mc="http://schemas.openxmlformats.org/markup-compatibility/2006">
          <mc:Choice Requires="x14">
            <control shapeId="12322" r:id="rId37" name="Option Button 34">
              <controlPr defaultSize="0" autoFill="0" autoLine="0" autoPict="0">
                <anchor moveWithCells="1" sizeWithCells="1">
                  <from>
                    <xdr:col>5</xdr:col>
                    <xdr:colOff>19050</xdr:colOff>
                    <xdr:row>32</xdr:row>
                    <xdr:rowOff>200025</xdr:rowOff>
                  </from>
                  <to>
                    <xdr:col>5</xdr:col>
                    <xdr:colOff>609600</xdr:colOff>
                    <xdr:row>32</xdr:row>
                    <xdr:rowOff>419100</xdr:rowOff>
                  </to>
                </anchor>
              </controlPr>
            </control>
          </mc:Choice>
        </mc:AlternateContent>
        <mc:AlternateContent xmlns:mc="http://schemas.openxmlformats.org/markup-compatibility/2006">
          <mc:Choice Requires="x14">
            <control shapeId="12323" r:id="rId38" name="Option Button 35">
              <controlPr defaultSize="0" autoFill="0" autoLine="0" autoPict="0">
                <anchor moveWithCells="1" sizeWithCells="1">
                  <from>
                    <xdr:col>1</xdr:col>
                    <xdr:colOff>514350</xdr:colOff>
                    <xdr:row>32</xdr:row>
                    <xdr:rowOff>200025</xdr:rowOff>
                  </from>
                  <to>
                    <xdr:col>1</xdr:col>
                    <xdr:colOff>923925</xdr:colOff>
                    <xdr:row>32</xdr:row>
                    <xdr:rowOff>419100</xdr:rowOff>
                  </to>
                </anchor>
              </controlPr>
            </control>
          </mc:Choice>
        </mc:AlternateContent>
        <mc:AlternateContent xmlns:mc="http://schemas.openxmlformats.org/markup-compatibility/2006">
          <mc:Choice Requires="x14">
            <control shapeId="12324" r:id="rId39" name="Option Button 36">
              <controlPr defaultSize="0" autoFill="0" autoLine="0" autoPict="0">
                <anchor moveWithCells="1" sizeWithCells="1">
                  <from>
                    <xdr:col>1</xdr:col>
                    <xdr:colOff>57150</xdr:colOff>
                    <xdr:row>32</xdr:row>
                    <xdr:rowOff>200025</xdr:rowOff>
                  </from>
                  <to>
                    <xdr:col>1</xdr:col>
                    <xdr:colOff>466725</xdr:colOff>
                    <xdr:row>32</xdr:row>
                    <xdr:rowOff>419100</xdr:rowOff>
                  </to>
                </anchor>
              </controlPr>
            </control>
          </mc:Choice>
        </mc:AlternateContent>
        <mc:AlternateContent xmlns:mc="http://schemas.openxmlformats.org/markup-compatibility/2006">
          <mc:Choice Requires="x14">
            <control shapeId="12325" r:id="rId40" name="Group Box 37">
              <controlPr defaultSize="0" autoFill="0" autoPict="0">
                <anchor moveWithCells="1" sizeWithCells="1">
                  <from>
                    <xdr:col>1</xdr:col>
                    <xdr:colOff>0</xdr:colOff>
                    <xdr:row>33</xdr:row>
                    <xdr:rowOff>0</xdr:rowOff>
                  </from>
                  <to>
                    <xdr:col>5</xdr:col>
                    <xdr:colOff>800100</xdr:colOff>
                    <xdr:row>34</xdr:row>
                    <xdr:rowOff>0</xdr:rowOff>
                  </to>
                </anchor>
              </controlPr>
            </control>
          </mc:Choice>
        </mc:AlternateContent>
        <mc:AlternateContent xmlns:mc="http://schemas.openxmlformats.org/markup-compatibility/2006">
          <mc:Choice Requires="x14">
            <control shapeId="12326" r:id="rId41" name="Option Button 38">
              <controlPr defaultSize="0" autoFill="0" autoLine="0" autoPict="0">
                <anchor moveWithCells="1" sizeWithCells="1">
                  <from>
                    <xdr:col>5</xdr:col>
                    <xdr:colOff>19050</xdr:colOff>
                    <xdr:row>33</xdr:row>
                    <xdr:rowOff>200025</xdr:rowOff>
                  </from>
                  <to>
                    <xdr:col>5</xdr:col>
                    <xdr:colOff>609600</xdr:colOff>
                    <xdr:row>33</xdr:row>
                    <xdr:rowOff>419100</xdr:rowOff>
                  </to>
                </anchor>
              </controlPr>
            </control>
          </mc:Choice>
        </mc:AlternateContent>
        <mc:AlternateContent xmlns:mc="http://schemas.openxmlformats.org/markup-compatibility/2006">
          <mc:Choice Requires="x14">
            <control shapeId="12327" r:id="rId42" name="Option Button 39">
              <controlPr defaultSize="0" autoFill="0" autoLine="0" autoPict="0">
                <anchor moveWithCells="1" sizeWithCells="1">
                  <from>
                    <xdr:col>1</xdr:col>
                    <xdr:colOff>514350</xdr:colOff>
                    <xdr:row>33</xdr:row>
                    <xdr:rowOff>200025</xdr:rowOff>
                  </from>
                  <to>
                    <xdr:col>1</xdr:col>
                    <xdr:colOff>923925</xdr:colOff>
                    <xdr:row>33</xdr:row>
                    <xdr:rowOff>419100</xdr:rowOff>
                  </to>
                </anchor>
              </controlPr>
            </control>
          </mc:Choice>
        </mc:AlternateContent>
        <mc:AlternateContent xmlns:mc="http://schemas.openxmlformats.org/markup-compatibility/2006">
          <mc:Choice Requires="x14">
            <control shapeId="12328" r:id="rId43" name="Option Button 40">
              <controlPr defaultSize="0" autoFill="0" autoLine="0" autoPict="0">
                <anchor moveWithCells="1" sizeWithCells="1">
                  <from>
                    <xdr:col>1</xdr:col>
                    <xdr:colOff>57150</xdr:colOff>
                    <xdr:row>33</xdr:row>
                    <xdr:rowOff>200025</xdr:rowOff>
                  </from>
                  <to>
                    <xdr:col>1</xdr:col>
                    <xdr:colOff>466725</xdr:colOff>
                    <xdr:row>33</xdr:row>
                    <xdr:rowOff>419100</xdr:rowOff>
                  </to>
                </anchor>
              </controlPr>
            </control>
          </mc:Choice>
        </mc:AlternateContent>
        <mc:AlternateContent xmlns:mc="http://schemas.openxmlformats.org/markup-compatibility/2006">
          <mc:Choice Requires="x14">
            <control shapeId="12329" r:id="rId44" name="Group Box 41">
              <controlPr defaultSize="0" autoFill="0" autoPict="0">
                <anchor moveWithCells="1" sizeWithCells="1">
                  <from>
                    <xdr:col>1</xdr:col>
                    <xdr:colOff>0</xdr:colOff>
                    <xdr:row>34</xdr:row>
                    <xdr:rowOff>0</xdr:rowOff>
                  </from>
                  <to>
                    <xdr:col>5</xdr:col>
                    <xdr:colOff>800100</xdr:colOff>
                    <xdr:row>35</xdr:row>
                    <xdr:rowOff>0</xdr:rowOff>
                  </to>
                </anchor>
              </controlPr>
            </control>
          </mc:Choice>
        </mc:AlternateContent>
        <mc:AlternateContent xmlns:mc="http://schemas.openxmlformats.org/markup-compatibility/2006">
          <mc:Choice Requires="x14">
            <control shapeId="12330" r:id="rId45" name="Option Button 42">
              <controlPr defaultSize="0" autoFill="0" autoLine="0" autoPict="0">
                <anchor moveWithCells="1" sizeWithCells="1">
                  <from>
                    <xdr:col>5</xdr:col>
                    <xdr:colOff>19050</xdr:colOff>
                    <xdr:row>34</xdr:row>
                    <xdr:rowOff>200025</xdr:rowOff>
                  </from>
                  <to>
                    <xdr:col>5</xdr:col>
                    <xdr:colOff>609600</xdr:colOff>
                    <xdr:row>34</xdr:row>
                    <xdr:rowOff>419100</xdr:rowOff>
                  </to>
                </anchor>
              </controlPr>
            </control>
          </mc:Choice>
        </mc:AlternateContent>
        <mc:AlternateContent xmlns:mc="http://schemas.openxmlformats.org/markup-compatibility/2006">
          <mc:Choice Requires="x14">
            <control shapeId="12331" r:id="rId46" name="Option Button 43">
              <controlPr defaultSize="0" autoFill="0" autoLine="0" autoPict="0">
                <anchor moveWithCells="1" sizeWithCells="1">
                  <from>
                    <xdr:col>1</xdr:col>
                    <xdr:colOff>514350</xdr:colOff>
                    <xdr:row>34</xdr:row>
                    <xdr:rowOff>200025</xdr:rowOff>
                  </from>
                  <to>
                    <xdr:col>1</xdr:col>
                    <xdr:colOff>923925</xdr:colOff>
                    <xdr:row>34</xdr:row>
                    <xdr:rowOff>419100</xdr:rowOff>
                  </to>
                </anchor>
              </controlPr>
            </control>
          </mc:Choice>
        </mc:AlternateContent>
        <mc:AlternateContent xmlns:mc="http://schemas.openxmlformats.org/markup-compatibility/2006">
          <mc:Choice Requires="x14">
            <control shapeId="12332" r:id="rId47" name="Option Button 44">
              <controlPr defaultSize="0" autoFill="0" autoLine="0" autoPict="0">
                <anchor moveWithCells="1" sizeWithCells="1">
                  <from>
                    <xdr:col>1</xdr:col>
                    <xdr:colOff>57150</xdr:colOff>
                    <xdr:row>34</xdr:row>
                    <xdr:rowOff>200025</xdr:rowOff>
                  </from>
                  <to>
                    <xdr:col>1</xdr:col>
                    <xdr:colOff>466725</xdr:colOff>
                    <xdr:row>34</xdr:row>
                    <xdr:rowOff>419100</xdr:rowOff>
                  </to>
                </anchor>
              </controlPr>
            </control>
          </mc:Choice>
        </mc:AlternateContent>
        <mc:AlternateContent xmlns:mc="http://schemas.openxmlformats.org/markup-compatibility/2006">
          <mc:Choice Requires="x14">
            <control shapeId="12333" r:id="rId48" name="Group Box 45">
              <controlPr defaultSize="0" autoFill="0" autoPict="0">
                <anchor moveWithCells="1" sizeWithCells="1">
                  <from>
                    <xdr:col>1</xdr:col>
                    <xdr:colOff>0</xdr:colOff>
                    <xdr:row>47</xdr:row>
                    <xdr:rowOff>0</xdr:rowOff>
                  </from>
                  <to>
                    <xdr:col>5</xdr:col>
                    <xdr:colOff>800100</xdr:colOff>
                    <xdr:row>48</xdr:row>
                    <xdr:rowOff>0</xdr:rowOff>
                  </to>
                </anchor>
              </controlPr>
            </control>
          </mc:Choice>
        </mc:AlternateContent>
        <mc:AlternateContent xmlns:mc="http://schemas.openxmlformats.org/markup-compatibility/2006">
          <mc:Choice Requires="x14">
            <control shapeId="12334" r:id="rId49" name="Option Button 46">
              <controlPr defaultSize="0" autoFill="0" autoLine="0" autoPict="0">
                <anchor moveWithCells="1" sizeWithCells="1">
                  <from>
                    <xdr:col>5</xdr:col>
                    <xdr:colOff>19050</xdr:colOff>
                    <xdr:row>47</xdr:row>
                    <xdr:rowOff>200025</xdr:rowOff>
                  </from>
                  <to>
                    <xdr:col>5</xdr:col>
                    <xdr:colOff>609600</xdr:colOff>
                    <xdr:row>47</xdr:row>
                    <xdr:rowOff>419100</xdr:rowOff>
                  </to>
                </anchor>
              </controlPr>
            </control>
          </mc:Choice>
        </mc:AlternateContent>
        <mc:AlternateContent xmlns:mc="http://schemas.openxmlformats.org/markup-compatibility/2006">
          <mc:Choice Requires="x14">
            <control shapeId="12335" r:id="rId50" name="Option Button 47">
              <controlPr defaultSize="0" autoFill="0" autoLine="0" autoPict="0">
                <anchor moveWithCells="1" sizeWithCells="1">
                  <from>
                    <xdr:col>1</xdr:col>
                    <xdr:colOff>514350</xdr:colOff>
                    <xdr:row>47</xdr:row>
                    <xdr:rowOff>200025</xdr:rowOff>
                  </from>
                  <to>
                    <xdr:col>1</xdr:col>
                    <xdr:colOff>923925</xdr:colOff>
                    <xdr:row>47</xdr:row>
                    <xdr:rowOff>419100</xdr:rowOff>
                  </to>
                </anchor>
              </controlPr>
            </control>
          </mc:Choice>
        </mc:AlternateContent>
        <mc:AlternateContent xmlns:mc="http://schemas.openxmlformats.org/markup-compatibility/2006">
          <mc:Choice Requires="x14">
            <control shapeId="12336" r:id="rId51" name="Option Button 48">
              <controlPr defaultSize="0" autoFill="0" autoLine="0" autoPict="0">
                <anchor moveWithCells="1" sizeWithCells="1">
                  <from>
                    <xdr:col>1</xdr:col>
                    <xdr:colOff>57150</xdr:colOff>
                    <xdr:row>47</xdr:row>
                    <xdr:rowOff>200025</xdr:rowOff>
                  </from>
                  <to>
                    <xdr:col>1</xdr:col>
                    <xdr:colOff>466725</xdr:colOff>
                    <xdr:row>47</xdr:row>
                    <xdr:rowOff>419100</xdr:rowOff>
                  </to>
                </anchor>
              </controlPr>
            </control>
          </mc:Choice>
        </mc:AlternateContent>
        <mc:AlternateContent xmlns:mc="http://schemas.openxmlformats.org/markup-compatibility/2006">
          <mc:Choice Requires="x14">
            <control shapeId="12337" r:id="rId52" name="Group Box 49">
              <controlPr defaultSize="0" autoFill="0" autoPict="0">
                <anchor moveWithCells="1" sizeWithCells="1">
                  <from>
                    <xdr:col>1</xdr:col>
                    <xdr:colOff>0</xdr:colOff>
                    <xdr:row>48</xdr:row>
                    <xdr:rowOff>0</xdr:rowOff>
                  </from>
                  <to>
                    <xdr:col>5</xdr:col>
                    <xdr:colOff>800100</xdr:colOff>
                    <xdr:row>49</xdr:row>
                    <xdr:rowOff>0</xdr:rowOff>
                  </to>
                </anchor>
              </controlPr>
            </control>
          </mc:Choice>
        </mc:AlternateContent>
        <mc:AlternateContent xmlns:mc="http://schemas.openxmlformats.org/markup-compatibility/2006">
          <mc:Choice Requires="x14">
            <control shapeId="12338" r:id="rId53" name="Option Button 50">
              <controlPr defaultSize="0" autoFill="0" autoLine="0" autoPict="0">
                <anchor moveWithCells="1" sizeWithCells="1">
                  <from>
                    <xdr:col>5</xdr:col>
                    <xdr:colOff>19050</xdr:colOff>
                    <xdr:row>48</xdr:row>
                    <xdr:rowOff>200025</xdr:rowOff>
                  </from>
                  <to>
                    <xdr:col>5</xdr:col>
                    <xdr:colOff>609600</xdr:colOff>
                    <xdr:row>48</xdr:row>
                    <xdr:rowOff>419100</xdr:rowOff>
                  </to>
                </anchor>
              </controlPr>
            </control>
          </mc:Choice>
        </mc:AlternateContent>
        <mc:AlternateContent xmlns:mc="http://schemas.openxmlformats.org/markup-compatibility/2006">
          <mc:Choice Requires="x14">
            <control shapeId="12339" r:id="rId54" name="Option Button 51">
              <controlPr defaultSize="0" autoFill="0" autoLine="0" autoPict="0">
                <anchor moveWithCells="1" sizeWithCells="1">
                  <from>
                    <xdr:col>1</xdr:col>
                    <xdr:colOff>514350</xdr:colOff>
                    <xdr:row>48</xdr:row>
                    <xdr:rowOff>200025</xdr:rowOff>
                  </from>
                  <to>
                    <xdr:col>1</xdr:col>
                    <xdr:colOff>923925</xdr:colOff>
                    <xdr:row>48</xdr:row>
                    <xdr:rowOff>419100</xdr:rowOff>
                  </to>
                </anchor>
              </controlPr>
            </control>
          </mc:Choice>
        </mc:AlternateContent>
        <mc:AlternateContent xmlns:mc="http://schemas.openxmlformats.org/markup-compatibility/2006">
          <mc:Choice Requires="x14">
            <control shapeId="12340" r:id="rId55" name="Option Button 52">
              <controlPr defaultSize="0" autoFill="0" autoLine="0" autoPict="0">
                <anchor moveWithCells="1" sizeWithCells="1">
                  <from>
                    <xdr:col>1</xdr:col>
                    <xdr:colOff>57150</xdr:colOff>
                    <xdr:row>48</xdr:row>
                    <xdr:rowOff>200025</xdr:rowOff>
                  </from>
                  <to>
                    <xdr:col>1</xdr:col>
                    <xdr:colOff>466725</xdr:colOff>
                    <xdr:row>48</xdr:row>
                    <xdr:rowOff>419100</xdr:rowOff>
                  </to>
                </anchor>
              </controlPr>
            </control>
          </mc:Choice>
        </mc:AlternateContent>
        <mc:AlternateContent xmlns:mc="http://schemas.openxmlformats.org/markup-compatibility/2006">
          <mc:Choice Requires="x14">
            <control shapeId="12341"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12342" r:id="rId57" name="Option Button 54">
              <controlPr defaultSize="0" autoFill="0" autoLine="0" autoPict="0">
                <anchor moveWithCells="1" sizeWithCells="1">
                  <from>
                    <xdr:col>5</xdr:col>
                    <xdr:colOff>19050</xdr:colOff>
                    <xdr:row>49</xdr:row>
                    <xdr:rowOff>200025</xdr:rowOff>
                  </from>
                  <to>
                    <xdr:col>5</xdr:col>
                    <xdr:colOff>609600</xdr:colOff>
                    <xdr:row>49</xdr:row>
                    <xdr:rowOff>419100</xdr:rowOff>
                  </to>
                </anchor>
              </controlPr>
            </control>
          </mc:Choice>
        </mc:AlternateContent>
        <mc:AlternateContent xmlns:mc="http://schemas.openxmlformats.org/markup-compatibility/2006">
          <mc:Choice Requires="x14">
            <control shapeId="12343" r:id="rId58" name="Option Button 55">
              <controlPr defaultSize="0" autoFill="0" autoLine="0" autoPict="0">
                <anchor moveWithCells="1" sizeWithCells="1">
                  <from>
                    <xdr:col>1</xdr:col>
                    <xdr:colOff>514350</xdr:colOff>
                    <xdr:row>49</xdr:row>
                    <xdr:rowOff>200025</xdr:rowOff>
                  </from>
                  <to>
                    <xdr:col>1</xdr:col>
                    <xdr:colOff>923925</xdr:colOff>
                    <xdr:row>49</xdr:row>
                    <xdr:rowOff>419100</xdr:rowOff>
                  </to>
                </anchor>
              </controlPr>
            </control>
          </mc:Choice>
        </mc:AlternateContent>
        <mc:AlternateContent xmlns:mc="http://schemas.openxmlformats.org/markup-compatibility/2006">
          <mc:Choice Requires="x14">
            <control shapeId="12344" r:id="rId59" name="Option Button 56">
              <controlPr defaultSize="0" autoFill="0" autoLine="0" autoPict="0">
                <anchor moveWithCells="1" sizeWithCells="1">
                  <from>
                    <xdr:col>1</xdr:col>
                    <xdr:colOff>57150</xdr:colOff>
                    <xdr:row>49</xdr:row>
                    <xdr:rowOff>200025</xdr:rowOff>
                  </from>
                  <to>
                    <xdr:col>1</xdr:col>
                    <xdr:colOff>466725</xdr:colOff>
                    <xdr:row>49</xdr:row>
                    <xdr:rowOff>419100</xdr:rowOff>
                  </to>
                </anchor>
              </controlPr>
            </control>
          </mc:Choice>
        </mc:AlternateContent>
        <mc:AlternateContent xmlns:mc="http://schemas.openxmlformats.org/markup-compatibility/2006">
          <mc:Choice Requires="x14">
            <control shapeId="12345" r:id="rId60" name="Group Box 57">
              <controlPr defaultSize="0" autoFill="0" autoPict="0">
                <anchor moveWithCells="1" sizeWithCells="1">
                  <from>
                    <xdr:col>1</xdr:col>
                    <xdr:colOff>0</xdr:colOff>
                    <xdr:row>53</xdr:row>
                    <xdr:rowOff>0</xdr:rowOff>
                  </from>
                  <to>
                    <xdr:col>5</xdr:col>
                    <xdr:colOff>800100</xdr:colOff>
                    <xdr:row>54</xdr:row>
                    <xdr:rowOff>0</xdr:rowOff>
                  </to>
                </anchor>
              </controlPr>
            </control>
          </mc:Choice>
        </mc:AlternateContent>
        <mc:AlternateContent xmlns:mc="http://schemas.openxmlformats.org/markup-compatibility/2006">
          <mc:Choice Requires="x14">
            <control shapeId="12346" r:id="rId61" name="Option Button 58">
              <controlPr defaultSize="0" autoFill="0" autoLine="0" autoPict="0">
                <anchor moveWithCells="1" sizeWithCells="1">
                  <from>
                    <xdr:col>5</xdr:col>
                    <xdr:colOff>19050</xdr:colOff>
                    <xdr:row>53</xdr:row>
                    <xdr:rowOff>200025</xdr:rowOff>
                  </from>
                  <to>
                    <xdr:col>5</xdr:col>
                    <xdr:colOff>609600</xdr:colOff>
                    <xdr:row>53</xdr:row>
                    <xdr:rowOff>419100</xdr:rowOff>
                  </to>
                </anchor>
              </controlPr>
            </control>
          </mc:Choice>
        </mc:AlternateContent>
        <mc:AlternateContent xmlns:mc="http://schemas.openxmlformats.org/markup-compatibility/2006">
          <mc:Choice Requires="x14">
            <control shapeId="12347" r:id="rId62" name="Option Button 59">
              <controlPr defaultSize="0" autoFill="0" autoLine="0" autoPict="0">
                <anchor moveWithCells="1" sizeWithCells="1">
                  <from>
                    <xdr:col>1</xdr:col>
                    <xdr:colOff>514350</xdr:colOff>
                    <xdr:row>53</xdr:row>
                    <xdr:rowOff>200025</xdr:rowOff>
                  </from>
                  <to>
                    <xdr:col>1</xdr:col>
                    <xdr:colOff>923925</xdr:colOff>
                    <xdr:row>53</xdr:row>
                    <xdr:rowOff>419100</xdr:rowOff>
                  </to>
                </anchor>
              </controlPr>
            </control>
          </mc:Choice>
        </mc:AlternateContent>
        <mc:AlternateContent xmlns:mc="http://schemas.openxmlformats.org/markup-compatibility/2006">
          <mc:Choice Requires="x14">
            <control shapeId="12348" r:id="rId63" name="Option Button 60">
              <controlPr defaultSize="0" autoFill="0" autoLine="0" autoPict="0">
                <anchor moveWithCells="1" sizeWithCells="1">
                  <from>
                    <xdr:col>1</xdr:col>
                    <xdr:colOff>57150</xdr:colOff>
                    <xdr:row>53</xdr:row>
                    <xdr:rowOff>200025</xdr:rowOff>
                  </from>
                  <to>
                    <xdr:col>1</xdr:col>
                    <xdr:colOff>466725</xdr:colOff>
                    <xdr:row>53</xdr:row>
                    <xdr:rowOff>419100</xdr:rowOff>
                  </to>
                </anchor>
              </controlPr>
            </control>
          </mc:Choice>
        </mc:AlternateContent>
        <mc:AlternateContent xmlns:mc="http://schemas.openxmlformats.org/markup-compatibility/2006">
          <mc:Choice Requires="x14">
            <control shapeId="12349" r:id="rId64" name="Group Box 61">
              <controlPr defaultSize="0" autoFill="0" autoPict="0">
                <anchor moveWithCells="1" sizeWithCells="1">
                  <from>
                    <xdr:col>1</xdr:col>
                    <xdr:colOff>0</xdr:colOff>
                    <xdr:row>54</xdr:row>
                    <xdr:rowOff>0</xdr:rowOff>
                  </from>
                  <to>
                    <xdr:col>5</xdr:col>
                    <xdr:colOff>800100</xdr:colOff>
                    <xdr:row>55</xdr:row>
                    <xdr:rowOff>0</xdr:rowOff>
                  </to>
                </anchor>
              </controlPr>
            </control>
          </mc:Choice>
        </mc:AlternateContent>
        <mc:AlternateContent xmlns:mc="http://schemas.openxmlformats.org/markup-compatibility/2006">
          <mc:Choice Requires="x14">
            <control shapeId="12350" r:id="rId65" name="Option Button 62">
              <controlPr defaultSize="0" autoFill="0" autoLine="0" autoPict="0">
                <anchor moveWithCells="1" sizeWithCells="1">
                  <from>
                    <xdr:col>5</xdr:col>
                    <xdr:colOff>19050</xdr:colOff>
                    <xdr:row>54</xdr:row>
                    <xdr:rowOff>200025</xdr:rowOff>
                  </from>
                  <to>
                    <xdr:col>5</xdr:col>
                    <xdr:colOff>609600</xdr:colOff>
                    <xdr:row>54</xdr:row>
                    <xdr:rowOff>419100</xdr:rowOff>
                  </to>
                </anchor>
              </controlPr>
            </control>
          </mc:Choice>
        </mc:AlternateContent>
        <mc:AlternateContent xmlns:mc="http://schemas.openxmlformats.org/markup-compatibility/2006">
          <mc:Choice Requires="x14">
            <control shapeId="12351" r:id="rId66" name="Option Button 63">
              <controlPr defaultSize="0" autoFill="0" autoLine="0" autoPict="0">
                <anchor moveWithCells="1" sizeWithCells="1">
                  <from>
                    <xdr:col>1</xdr:col>
                    <xdr:colOff>514350</xdr:colOff>
                    <xdr:row>54</xdr:row>
                    <xdr:rowOff>200025</xdr:rowOff>
                  </from>
                  <to>
                    <xdr:col>1</xdr:col>
                    <xdr:colOff>923925</xdr:colOff>
                    <xdr:row>54</xdr:row>
                    <xdr:rowOff>419100</xdr:rowOff>
                  </to>
                </anchor>
              </controlPr>
            </control>
          </mc:Choice>
        </mc:AlternateContent>
        <mc:AlternateContent xmlns:mc="http://schemas.openxmlformats.org/markup-compatibility/2006">
          <mc:Choice Requires="x14">
            <control shapeId="12352" r:id="rId67" name="Option Button 64">
              <controlPr defaultSize="0" autoFill="0" autoLine="0" autoPict="0">
                <anchor moveWithCells="1" sizeWithCells="1">
                  <from>
                    <xdr:col>1</xdr:col>
                    <xdr:colOff>57150</xdr:colOff>
                    <xdr:row>54</xdr:row>
                    <xdr:rowOff>200025</xdr:rowOff>
                  </from>
                  <to>
                    <xdr:col>1</xdr:col>
                    <xdr:colOff>466725</xdr:colOff>
                    <xdr:row>54</xdr:row>
                    <xdr:rowOff>419100</xdr:rowOff>
                  </to>
                </anchor>
              </controlPr>
            </control>
          </mc:Choice>
        </mc:AlternateContent>
        <mc:AlternateContent xmlns:mc="http://schemas.openxmlformats.org/markup-compatibility/2006">
          <mc:Choice Requires="x14">
            <control shapeId="12353"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12354" r:id="rId69" name="Option Button 66">
              <controlPr defaultSize="0" autoFill="0" autoLine="0" autoPict="0">
                <anchor moveWithCells="1" sizeWithCells="1">
                  <from>
                    <xdr:col>5</xdr:col>
                    <xdr:colOff>19050</xdr:colOff>
                    <xdr:row>55</xdr:row>
                    <xdr:rowOff>200025</xdr:rowOff>
                  </from>
                  <to>
                    <xdr:col>5</xdr:col>
                    <xdr:colOff>609600</xdr:colOff>
                    <xdr:row>55</xdr:row>
                    <xdr:rowOff>419100</xdr:rowOff>
                  </to>
                </anchor>
              </controlPr>
            </control>
          </mc:Choice>
        </mc:AlternateContent>
        <mc:AlternateContent xmlns:mc="http://schemas.openxmlformats.org/markup-compatibility/2006">
          <mc:Choice Requires="x14">
            <control shapeId="12355" r:id="rId70" name="Option Button 67">
              <controlPr defaultSize="0" autoFill="0" autoLine="0" autoPict="0">
                <anchor moveWithCells="1" sizeWithCells="1">
                  <from>
                    <xdr:col>1</xdr:col>
                    <xdr:colOff>514350</xdr:colOff>
                    <xdr:row>55</xdr:row>
                    <xdr:rowOff>200025</xdr:rowOff>
                  </from>
                  <to>
                    <xdr:col>1</xdr:col>
                    <xdr:colOff>923925</xdr:colOff>
                    <xdr:row>55</xdr:row>
                    <xdr:rowOff>419100</xdr:rowOff>
                  </to>
                </anchor>
              </controlPr>
            </control>
          </mc:Choice>
        </mc:AlternateContent>
        <mc:AlternateContent xmlns:mc="http://schemas.openxmlformats.org/markup-compatibility/2006">
          <mc:Choice Requires="x14">
            <control shapeId="12356" r:id="rId71" name="Option Button 68">
              <controlPr defaultSize="0" autoFill="0" autoLine="0" autoPict="0">
                <anchor moveWithCells="1" sizeWithCells="1">
                  <from>
                    <xdr:col>1</xdr:col>
                    <xdr:colOff>57150</xdr:colOff>
                    <xdr:row>55</xdr:row>
                    <xdr:rowOff>200025</xdr:rowOff>
                  </from>
                  <to>
                    <xdr:col>1</xdr:col>
                    <xdr:colOff>466725</xdr:colOff>
                    <xdr:row>55</xdr:row>
                    <xdr:rowOff>419100</xdr:rowOff>
                  </to>
                </anchor>
              </controlPr>
            </control>
          </mc:Choice>
        </mc:AlternateContent>
        <mc:AlternateContent xmlns:mc="http://schemas.openxmlformats.org/markup-compatibility/2006">
          <mc:Choice Requires="x14">
            <control shapeId="12357" r:id="rId72" name="Group Box 69">
              <controlPr defaultSize="0" autoFill="0" autoPict="0">
                <anchor moveWithCells="1" sizeWithCells="1">
                  <from>
                    <xdr:col>1</xdr:col>
                    <xdr:colOff>0</xdr:colOff>
                    <xdr:row>56</xdr:row>
                    <xdr:rowOff>0</xdr:rowOff>
                  </from>
                  <to>
                    <xdr:col>5</xdr:col>
                    <xdr:colOff>800100</xdr:colOff>
                    <xdr:row>57</xdr:row>
                    <xdr:rowOff>0</xdr:rowOff>
                  </to>
                </anchor>
              </controlPr>
            </control>
          </mc:Choice>
        </mc:AlternateContent>
        <mc:AlternateContent xmlns:mc="http://schemas.openxmlformats.org/markup-compatibility/2006">
          <mc:Choice Requires="x14">
            <control shapeId="12358" r:id="rId73" name="Option Button 70">
              <controlPr defaultSize="0" autoFill="0" autoLine="0" autoPict="0">
                <anchor moveWithCells="1" sizeWithCells="1">
                  <from>
                    <xdr:col>5</xdr:col>
                    <xdr:colOff>19050</xdr:colOff>
                    <xdr:row>56</xdr:row>
                    <xdr:rowOff>200025</xdr:rowOff>
                  </from>
                  <to>
                    <xdr:col>5</xdr:col>
                    <xdr:colOff>609600</xdr:colOff>
                    <xdr:row>56</xdr:row>
                    <xdr:rowOff>419100</xdr:rowOff>
                  </to>
                </anchor>
              </controlPr>
            </control>
          </mc:Choice>
        </mc:AlternateContent>
        <mc:AlternateContent xmlns:mc="http://schemas.openxmlformats.org/markup-compatibility/2006">
          <mc:Choice Requires="x14">
            <control shapeId="12359" r:id="rId74" name="Option Button 71">
              <controlPr defaultSize="0" autoFill="0" autoLine="0" autoPict="0">
                <anchor moveWithCells="1" sizeWithCells="1">
                  <from>
                    <xdr:col>1</xdr:col>
                    <xdr:colOff>514350</xdr:colOff>
                    <xdr:row>56</xdr:row>
                    <xdr:rowOff>200025</xdr:rowOff>
                  </from>
                  <to>
                    <xdr:col>1</xdr:col>
                    <xdr:colOff>923925</xdr:colOff>
                    <xdr:row>56</xdr:row>
                    <xdr:rowOff>419100</xdr:rowOff>
                  </to>
                </anchor>
              </controlPr>
            </control>
          </mc:Choice>
        </mc:AlternateContent>
        <mc:AlternateContent xmlns:mc="http://schemas.openxmlformats.org/markup-compatibility/2006">
          <mc:Choice Requires="x14">
            <control shapeId="12360" r:id="rId75" name="Option Button 72">
              <controlPr defaultSize="0" autoFill="0" autoLine="0" autoPict="0">
                <anchor moveWithCells="1" sizeWithCells="1">
                  <from>
                    <xdr:col>1</xdr:col>
                    <xdr:colOff>57150</xdr:colOff>
                    <xdr:row>56</xdr:row>
                    <xdr:rowOff>200025</xdr:rowOff>
                  </from>
                  <to>
                    <xdr:col>1</xdr:col>
                    <xdr:colOff>466725</xdr:colOff>
                    <xdr:row>56</xdr:row>
                    <xdr:rowOff>419100</xdr:rowOff>
                  </to>
                </anchor>
              </controlPr>
            </control>
          </mc:Choice>
        </mc:AlternateContent>
        <mc:AlternateContent xmlns:mc="http://schemas.openxmlformats.org/markup-compatibility/2006">
          <mc:Choice Requires="x14">
            <control shapeId="12361" r:id="rId76" name="Group Box 73">
              <controlPr defaultSize="0" autoFill="0" autoPict="0">
                <anchor moveWithCells="1" sizeWithCells="1">
                  <from>
                    <xdr:col>1</xdr:col>
                    <xdr:colOff>0</xdr:colOff>
                    <xdr:row>60</xdr:row>
                    <xdr:rowOff>0</xdr:rowOff>
                  </from>
                  <to>
                    <xdr:col>5</xdr:col>
                    <xdr:colOff>800100</xdr:colOff>
                    <xdr:row>61</xdr:row>
                    <xdr:rowOff>0</xdr:rowOff>
                  </to>
                </anchor>
              </controlPr>
            </control>
          </mc:Choice>
        </mc:AlternateContent>
        <mc:AlternateContent xmlns:mc="http://schemas.openxmlformats.org/markup-compatibility/2006">
          <mc:Choice Requires="x14">
            <control shapeId="12362" r:id="rId77" name="Option Button 74">
              <controlPr defaultSize="0" autoFill="0" autoLine="0" autoPict="0">
                <anchor moveWithCells="1" sizeWithCells="1">
                  <from>
                    <xdr:col>5</xdr:col>
                    <xdr:colOff>19050</xdr:colOff>
                    <xdr:row>60</xdr:row>
                    <xdr:rowOff>200025</xdr:rowOff>
                  </from>
                  <to>
                    <xdr:col>5</xdr:col>
                    <xdr:colOff>609600</xdr:colOff>
                    <xdr:row>60</xdr:row>
                    <xdr:rowOff>419100</xdr:rowOff>
                  </to>
                </anchor>
              </controlPr>
            </control>
          </mc:Choice>
        </mc:AlternateContent>
        <mc:AlternateContent xmlns:mc="http://schemas.openxmlformats.org/markup-compatibility/2006">
          <mc:Choice Requires="x14">
            <control shapeId="12363" r:id="rId78" name="Option Button 75">
              <controlPr defaultSize="0" autoFill="0" autoLine="0" autoPict="0">
                <anchor moveWithCells="1" sizeWithCells="1">
                  <from>
                    <xdr:col>1</xdr:col>
                    <xdr:colOff>514350</xdr:colOff>
                    <xdr:row>60</xdr:row>
                    <xdr:rowOff>200025</xdr:rowOff>
                  </from>
                  <to>
                    <xdr:col>1</xdr:col>
                    <xdr:colOff>923925</xdr:colOff>
                    <xdr:row>60</xdr:row>
                    <xdr:rowOff>419100</xdr:rowOff>
                  </to>
                </anchor>
              </controlPr>
            </control>
          </mc:Choice>
        </mc:AlternateContent>
        <mc:AlternateContent xmlns:mc="http://schemas.openxmlformats.org/markup-compatibility/2006">
          <mc:Choice Requires="x14">
            <control shapeId="12364" r:id="rId79" name="Option Button 76">
              <controlPr defaultSize="0" autoFill="0" autoLine="0" autoPict="0">
                <anchor moveWithCells="1" sizeWithCells="1">
                  <from>
                    <xdr:col>1</xdr:col>
                    <xdr:colOff>57150</xdr:colOff>
                    <xdr:row>60</xdr:row>
                    <xdr:rowOff>200025</xdr:rowOff>
                  </from>
                  <to>
                    <xdr:col>1</xdr:col>
                    <xdr:colOff>466725</xdr:colOff>
                    <xdr:row>60</xdr:row>
                    <xdr:rowOff>419100</xdr:rowOff>
                  </to>
                </anchor>
              </controlPr>
            </control>
          </mc:Choice>
        </mc:AlternateContent>
        <mc:AlternateContent xmlns:mc="http://schemas.openxmlformats.org/markup-compatibility/2006">
          <mc:Choice Requires="x14">
            <control shapeId="12365" r:id="rId80" name="Group Box 77">
              <controlPr defaultSize="0" autoFill="0" autoPict="0">
                <anchor moveWithCells="1" sizeWithCells="1">
                  <from>
                    <xdr:col>1</xdr:col>
                    <xdr:colOff>0</xdr:colOff>
                    <xdr:row>61</xdr:row>
                    <xdr:rowOff>0</xdr:rowOff>
                  </from>
                  <to>
                    <xdr:col>5</xdr:col>
                    <xdr:colOff>800100</xdr:colOff>
                    <xdr:row>62</xdr:row>
                    <xdr:rowOff>0</xdr:rowOff>
                  </to>
                </anchor>
              </controlPr>
            </control>
          </mc:Choice>
        </mc:AlternateContent>
        <mc:AlternateContent xmlns:mc="http://schemas.openxmlformats.org/markup-compatibility/2006">
          <mc:Choice Requires="x14">
            <control shapeId="12366" r:id="rId81" name="Option Button 78">
              <controlPr defaultSize="0" autoFill="0" autoLine="0" autoPict="0">
                <anchor moveWithCells="1" sizeWithCells="1">
                  <from>
                    <xdr:col>5</xdr:col>
                    <xdr:colOff>19050</xdr:colOff>
                    <xdr:row>61</xdr:row>
                    <xdr:rowOff>200025</xdr:rowOff>
                  </from>
                  <to>
                    <xdr:col>5</xdr:col>
                    <xdr:colOff>609600</xdr:colOff>
                    <xdr:row>61</xdr:row>
                    <xdr:rowOff>419100</xdr:rowOff>
                  </to>
                </anchor>
              </controlPr>
            </control>
          </mc:Choice>
        </mc:AlternateContent>
        <mc:AlternateContent xmlns:mc="http://schemas.openxmlformats.org/markup-compatibility/2006">
          <mc:Choice Requires="x14">
            <control shapeId="12367" r:id="rId82" name="Option Button 79">
              <controlPr defaultSize="0" autoFill="0" autoLine="0" autoPict="0">
                <anchor moveWithCells="1" sizeWithCells="1">
                  <from>
                    <xdr:col>1</xdr:col>
                    <xdr:colOff>514350</xdr:colOff>
                    <xdr:row>61</xdr:row>
                    <xdr:rowOff>200025</xdr:rowOff>
                  </from>
                  <to>
                    <xdr:col>1</xdr:col>
                    <xdr:colOff>923925</xdr:colOff>
                    <xdr:row>61</xdr:row>
                    <xdr:rowOff>419100</xdr:rowOff>
                  </to>
                </anchor>
              </controlPr>
            </control>
          </mc:Choice>
        </mc:AlternateContent>
        <mc:AlternateContent xmlns:mc="http://schemas.openxmlformats.org/markup-compatibility/2006">
          <mc:Choice Requires="x14">
            <control shapeId="12368" r:id="rId83" name="Option Button 80">
              <controlPr defaultSize="0" autoFill="0" autoLine="0" autoPict="0">
                <anchor moveWithCells="1" sizeWithCells="1">
                  <from>
                    <xdr:col>1</xdr:col>
                    <xdr:colOff>57150</xdr:colOff>
                    <xdr:row>61</xdr:row>
                    <xdr:rowOff>200025</xdr:rowOff>
                  </from>
                  <to>
                    <xdr:col>1</xdr:col>
                    <xdr:colOff>466725</xdr:colOff>
                    <xdr:row>61</xdr:row>
                    <xdr:rowOff>419100</xdr:rowOff>
                  </to>
                </anchor>
              </controlPr>
            </control>
          </mc:Choice>
        </mc:AlternateContent>
        <mc:AlternateContent xmlns:mc="http://schemas.openxmlformats.org/markup-compatibility/2006">
          <mc:Choice Requires="x14">
            <control shapeId="12369" r:id="rId84" name="Group Box 81">
              <controlPr defaultSize="0" autoFill="0" autoPict="0">
                <anchor moveWithCells="1" sizeWithCells="1">
                  <from>
                    <xdr:col>1</xdr:col>
                    <xdr:colOff>0</xdr:colOff>
                    <xdr:row>65</xdr:row>
                    <xdr:rowOff>0</xdr:rowOff>
                  </from>
                  <to>
                    <xdr:col>5</xdr:col>
                    <xdr:colOff>800100</xdr:colOff>
                    <xdr:row>66</xdr:row>
                    <xdr:rowOff>0</xdr:rowOff>
                  </to>
                </anchor>
              </controlPr>
            </control>
          </mc:Choice>
        </mc:AlternateContent>
        <mc:AlternateContent xmlns:mc="http://schemas.openxmlformats.org/markup-compatibility/2006">
          <mc:Choice Requires="x14">
            <control shapeId="12370" r:id="rId85" name="Option Button 82">
              <controlPr defaultSize="0" autoFill="0" autoLine="0" autoPict="0">
                <anchor moveWithCells="1" sizeWithCells="1">
                  <from>
                    <xdr:col>5</xdr:col>
                    <xdr:colOff>19050</xdr:colOff>
                    <xdr:row>65</xdr:row>
                    <xdr:rowOff>200025</xdr:rowOff>
                  </from>
                  <to>
                    <xdr:col>5</xdr:col>
                    <xdr:colOff>609600</xdr:colOff>
                    <xdr:row>65</xdr:row>
                    <xdr:rowOff>419100</xdr:rowOff>
                  </to>
                </anchor>
              </controlPr>
            </control>
          </mc:Choice>
        </mc:AlternateContent>
        <mc:AlternateContent xmlns:mc="http://schemas.openxmlformats.org/markup-compatibility/2006">
          <mc:Choice Requires="x14">
            <control shapeId="12371" r:id="rId86" name="Option Button 83">
              <controlPr defaultSize="0" autoFill="0" autoLine="0" autoPict="0">
                <anchor moveWithCells="1" sizeWithCells="1">
                  <from>
                    <xdr:col>1</xdr:col>
                    <xdr:colOff>514350</xdr:colOff>
                    <xdr:row>65</xdr:row>
                    <xdr:rowOff>200025</xdr:rowOff>
                  </from>
                  <to>
                    <xdr:col>1</xdr:col>
                    <xdr:colOff>923925</xdr:colOff>
                    <xdr:row>65</xdr:row>
                    <xdr:rowOff>419100</xdr:rowOff>
                  </to>
                </anchor>
              </controlPr>
            </control>
          </mc:Choice>
        </mc:AlternateContent>
        <mc:AlternateContent xmlns:mc="http://schemas.openxmlformats.org/markup-compatibility/2006">
          <mc:Choice Requires="x14">
            <control shapeId="12372" r:id="rId87" name="Option Button 84">
              <controlPr defaultSize="0" autoFill="0" autoLine="0" autoPict="0">
                <anchor moveWithCells="1" sizeWithCells="1">
                  <from>
                    <xdr:col>1</xdr:col>
                    <xdr:colOff>57150</xdr:colOff>
                    <xdr:row>65</xdr:row>
                    <xdr:rowOff>200025</xdr:rowOff>
                  </from>
                  <to>
                    <xdr:col>1</xdr:col>
                    <xdr:colOff>466725</xdr:colOff>
                    <xdr:row>65</xdr:row>
                    <xdr:rowOff>419100</xdr:rowOff>
                  </to>
                </anchor>
              </controlPr>
            </control>
          </mc:Choice>
        </mc:AlternateContent>
        <mc:AlternateContent xmlns:mc="http://schemas.openxmlformats.org/markup-compatibility/2006">
          <mc:Choice Requires="x14">
            <control shapeId="12373" r:id="rId88" name="Group Box 85">
              <controlPr defaultSize="0" autoFill="0" autoPict="0">
                <anchor moveWithCells="1" sizeWithCells="1">
                  <from>
                    <xdr:col>1</xdr:col>
                    <xdr:colOff>0</xdr:colOff>
                    <xdr:row>66</xdr:row>
                    <xdr:rowOff>0</xdr:rowOff>
                  </from>
                  <to>
                    <xdr:col>5</xdr:col>
                    <xdr:colOff>800100</xdr:colOff>
                    <xdr:row>67</xdr:row>
                    <xdr:rowOff>0</xdr:rowOff>
                  </to>
                </anchor>
              </controlPr>
            </control>
          </mc:Choice>
        </mc:AlternateContent>
        <mc:AlternateContent xmlns:mc="http://schemas.openxmlformats.org/markup-compatibility/2006">
          <mc:Choice Requires="x14">
            <control shapeId="12374" r:id="rId89" name="Option Button 86">
              <controlPr defaultSize="0" autoFill="0" autoLine="0" autoPict="0">
                <anchor moveWithCells="1" sizeWithCells="1">
                  <from>
                    <xdr:col>5</xdr:col>
                    <xdr:colOff>19050</xdr:colOff>
                    <xdr:row>66</xdr:row>
                    <xdr:rowOff>200025</xdr:rowOff>
                  </from>
                  <to>
                    <xdr:col>5</xdr:col>
                    <xdr:colOff>609600</xdr:colOff>
                    <xdr:row>66</xdr:row>
                    <xdr:rowOff>419100</xdr:rowOff>
                  </to>
                </anchor>
              </controlPr>
            </control>
          </mc:Choice>
        </mc:AlternateContent>
        <mc:AlternateContent xmlns:mc="http://schemas.openxmlformats.org/markup-compatibility/2006">
          <mc:Choice Requires="x14">
            <control shapeId="12375" r:id="rId90" name="Option Button 87">
              <controlPr defaultSize="0" autoFill="0" autoLine="0" autoPict="0">
                <anchor moveWithCells="1" sizeWithCells="1">
                  <from>
                    <xdr:col>1</xdr:col>
                    <xdr:colOff>514350</xdr:colOff>
                    <xdr:row>66</xdr:row>
                    <xdr:rowOff>200025</xdr:rowOff>
                  </from>
                  <to>
                    <xdr:col>1</xdr:col>
                    <xdr:colOff>923925</xdr:colOff>
                    <xdr:row>66</xdr:row>
                    <xdr:rowOff>419100</xdr:rowOff>
                  </to>
                </anchor>
              </controlPr>
            </control>
          </mc:Choice>
        </mc:AlternateContent>
        <mc:AlternateContent xmlns:mc="http://schemas.openxmlformats.org/markup-compatibility/2006">
          <mc:Choice Requires="x14">
            <control shapeId="12376" r:id="rId91" name="Option Button 88">
              <controlPr defaultSize="0" autoFill="0" autoLine="0" autoPict="0">
                <anchor moveWithCells="1" sizeWithCells="1">
                  <from>
                    <xdr:col>1</xdr:col>
                    <xdr:colOff>57150</xdr:colOff>
                    <xdr:row>66</xdr:row>
                    <xdr:rowOff>200025</xdr:rowOff>
                  </from>
                  <to>
                    <xdr:col>1</xdr:col>
                    <xdr:colOff>466725</xdr:colOff>
                    <xdr:row>66</xdr:row>
                    <xdr:rowOff>419100</xdr:rowOff>
                  </to>
                </anchor>
              </controlPr>
            </control>
          </mc:Choice>
        </mc:AlternateContent>
        <mc:AlternateContent xmlns:mc="http://schemas.openxmlformats.org/markup-compatibility/2006">
          <mc:Choice Requires="x14">
            <control shapeId="12377" r:id="rId92" name="Group Box 89">
              <controlPr defaultSize="0" autoFill="0" autoPict="0">
                <anchor moveWithCells="1" sizeWithCells="1">
                  <from>
                    <xdr:col>1</xdr:col>
                    <xdr:colOff>0</xdr:colOff>
                    <xdr:row>79</xdr:row>
                    <xdr:rowOff>0</xdr:rowOff>
                  </from>
                  <to>
                    <xdr:col>5</xdr:col>
                    <xdr:colOff>800100</xdr:colOff>
                    <xdr:row>80</xdr:row>
                    <xdr:rowOff>0</xdr:rowOff>
                  </to>
                </anchor>
              </controlPr>
            </control>
          </mc:Choice>
        </mc:AlternateContent>
        <mc:AlternateContent xmlns:mc="http://schemas.openxmlformats.org/markup-compatibility/2006">
          <mc:Choice Requires="x14">
            <control shapeId="12378" r:id="rId93" name="Option Button 90">
              <controlPr defaultSize="0" autoFill="0" autoLine="0" autoPict="0">
                <anchor moveWithCells="1" sizeWithCells="1">
                  <from>
                    <xdr:col>5</xdr:col>
                    <xdr:colOff>19050</xdr:colOff>
                    <xdr:row>79</xdr:row>
                    <xdr:rowOff>200025</xdr:rowOff>
                  </from>
                  <to>
                    <xdr:col>5</xdr:col>
                    <xdr:colOff>609600</xdr:colOff>
                    <xdr:row>79</xdr:row>
                    <xdr:rowOff>419100</xdr:rowOff>
                  </to>
                </anchor>
              </controlPr>
            </control>
          </mc:Choice>
        </mc:AlternateContent>
        <mc:AlternateContent xmlns:mc="http://schemas.openxmlformats.org/markup-compatibility/2006">
          <mc:Choice Requires="x14">
            <control shapeId="12379" r:id="rId94" name="Option Button 91">
              <controlPr defaultSize="0" autoFill="0" autoLine="0" autoPict="0">
                <anchor moveWithCells="1" sizeWithCells="1">
                  <from>
                    <xdr:col>1</xdr:col>
                    <xdr:colOff>514350</xdr:colOff>
                    <xdr:row>79</xdr:row>
                    <xdr:rowOff>200025</xdr:rowOff>
                  </from>
                  <to>
                    <xdr:col>1</xdr:col>
                    <xdr:colOff>923925</xdr:colOff>
                    <xdr:row>79</xdr:row>
                    <xdr:rowOff>419100</xdr:rowOff>
                  </to>
                </anchor>
              </controlPr>
            </control>
          </mc:Choice>
        </mc:AlternateContent>
        <mc:AlternateContent xmlns:mc="http://schemas.openxmlformats.org/markup-compatibility/2006">
          <mc:Choice Requires="x14">
            <control shapeId="12380" r:id="rId95" name="Option Button 92">
              <controlPr defaultSize="0" autoFill="0" autoLine="0" autoPict="0">
                <anchor moveWithCells="1" sizeWithCells="1">
                  <from>
                    <xdr:col>1</xdr:col>
                    <xdr:colOff>57150</xdr:colOff>
                    <xdr:row>79</xdr:row>
                    <xdr:rowOff>200025</xdr:rowOff>
                  </from>
                  <to>
                    <xdr:col>1</xdr:col>
                    <xdr:colOff>466725</xdr:colOff>
                    <xdr:row>79</xdr:row>
                    <xdr:rowOff>419100</xdr:rowOff>
                  </to>
                </anchor>
              </controlPr>
            </control>
          </mc:Choice>
        </mc:AlternateContent>
        <mc:AlternateContent xmlns:mc="http://schemas.openxmlformats.org/markup-compatibility/2006">
          <mc:Choice Requires="x14">
            <control shapeId="12381" r:id="rId96" name="Group Box 93">
              <controlPr defaultSize="0" autoFill="0" autoPict="0">
                <anchor moveWithCells="1" sizeWithCells="1">
                  <from>
                    <xdr:col>1</xdr:col>
                    <xdr:colOff>0</xdr:colOff>
                    <xdr:row>80</xdr:row>
                    <xdr:rowOff>0</xdr:rowOff>
                  </from>
                  <to>
                    <xdr:col>5</xdr:col>
                    <xdr:colOff>800100</xdr:colOff>
                    <xdr:row>81</xdr:row>
                    <xdr:rowOff>0</xdr:rowOff>
                  </to>
                </anchor>
              </controlPr>
            </control>
          </mc:Choice>
        </mc:AlternateContent>
        <mc:AlternateContent xmlns:mc="http://schemas.openxmlformats.org/markup-compatibility/2006">
          <mc:Choice Requires="x14">
            <control shapeId="12382" r:id="rId97" name="Option Button 94">
              <controlPr defaultSize="0" autoFill="0" autoLine="0" autoPict="0">
                <anchor moveWithCells="1" sizeWithCells="1">
                  <from>
                    <xdr:col>5</xdr:col>
                    <xdr:colOff>19050</xdr:colOff>
                    <xdr:row>80</xdr:row>
                    <xdr:rowOff>200025</xdr:rowOff>
                  </from>
                  <to>
                    <xdr:col>5</xdr:col>
                    <xdr:colOff>609600</xdr:colOff>
                    <xdr:row>80</xdr:row>
                    <xdr:rowOff>419100</xdr:rowOff>
                  </to>
                </anchor>
              </controlPr>
            </control>
          </mc:Choice>
        </mc:AlternateContent>
        <mc:AlternateContent xmlns:mc="http://schemas.openxmlformats.org/markup-compatibility/2006">
          <mc:Choice Requires="x14">
            <control shapeId="12383" r:id="rId98" name="Option Button 95">
              <controlPr defaultSize="0" autoFill="0" autoLine="0" autoPict="0">
                <anchor moveWithCells="1" sizeWithCells="1">
                  <from>
                    <xdr:col>1</xdr:col>
                    <xdr:colOff>514350</xdr:colOff>
                    <xdr:row>80</xdr:row>
                    <xdr:rowOff>200025</xdr:rowOff>
                  </from>
                  <to>
                    <xdr:col>1</xdr:col>
                    <xdr:colOff>923925</xdr:colOff>
                    <xdr:row>80</xdr:row>
                    <xdr:rowOff>419100</xdr:rowOff>
                  </to>
                </anchor>
              </controlPr>
            </control>
          </mc:Choice>
        </mc:AlternateContent>
        <mc:AlternateContent xmlns:mc="http://schemas.openxmlformats.org/markup-compatibility/2006">
          <mc:Choice Requires="x14">
            <control shapeId="12384" r:id="rId99" name="Option Button 96">
              <controlPr defaultSize="0" autoFill="0" autoLine="0" autoPict="0">
                <anchor moveWithCells="1" sizeWithCells="1">
                  <from>
                    <xdr:col>1</xdr:col>
                    <xdr:colOff>57150</xdr:colOff>
                    <xdr:row>80</xdr:row>
                    <xdr:rowOff>200025</xdr:rowOff>
                  </from>
                  <to>
                    <xdr:col>1</xdr:col>
                    <xdr:colOff>466725</xdr:colOff>
                    <xdr:row>80</xdr:row>
                    <xdr:rowOff>419100</xdr:rowOff>
                  </to>
                </anchor>
              </controlPr>
            </control>
          </mc:Choice>
        </mc:AlternateContent>
        <mc:AlternateContent xmlns:mc="http://schemas.openxmlformats.org/markup-compatibility/2006">
          <mc:Choice Requires="x14">
            <control shapeId="12385" r:id="rId100" name="Group Box 97">
              <controlPr defaultSize="0" autoFill="0" autoPict="0">
                <anchor moveWithCells="1" sizeWithCells="1">
                  <from>
                    <xdr:col>1</xdr:col>
                    <xdr:colOff>0</xdr:colOff>
                    <xdr:row>81</xdr:row>
                    <xdr:rowOff>0</xdr:rowOff>
                  </from>
                  <to>
                    <xdr:col>5</xdr:col>
                    <xdr:colOff>800100</xdr:colOff>
                    <xdr:row>82</xdr:row>
                    <xdr:rowOff>0</xdr:rowOff>
                  </to>
                </anchor>
              </controlPr>
            </control>
          </mc:Choice>
        </mc:AlternateContent>
        <mc:AlternateContent xmlns:mc="http://schemas.openxmlformats.org/markup-compatibility/2006">
          <mc:Choice Requires="x14">
            <control shapeId="12386" r:id="rId101" name="Option Button 98">
              <controlPr defaultSize="0" autoFill="0" autoLine="0" autoPict="0">
                <anchor moveWithCells="1" sizeWithCells="1">
                  <from>
                    <xdr:col>5</xdr:col>
                    <xdr:colOff>19050</xdr:colOff>
                    <xdr:row>81</xdr:row>
                    <xdr:rowOff>200025</xdr:rowOff>
                  </from>
                  <to>
                    <xdr:col>5</xdr:col>
                    <xdr:colOff>609600</xdr:colOff>
                    <xdr:row>81</xdr:row>
                    <xdr:rowOff>419100</xdr:rowOff>
                  </to>
                </anchor>
              </controlPr>
            </control>
          </mc:Choice>
        </mc:AlternateContent>
        <mc:AlternateContent xmlns:mc="http://schemas.openxmlformats.org/markup-compatibility/2006">
          <mc:Choice Requires="x14">
            <control shapeId="12387" r:id="rId102" name="Option Button 99">
              <controlPr defaultSize="0" autoFill="0" autoLine="0" autoPict="0">
                <anchor moveWithCells="1" sizeWithCells="1">
                  <from>
                    <xdr:col>1</xdr:col>
                    <xdr:colOff>514350</xdr:colOff>
                    <xdr:row>81</xdr:row>
                    <xdr:rowOff>200025</xdr:rowOff>
                  </from>
                  <to>
                    <xdr:col>1</xdr:col>
                    <xdr:colOff>923925</xdr:colOff>
                    <xdr:row>81</xdr:row>
                    <xdr:rowOff>419100</xdr:rowOff>
                  </to>
                </anchor>
              </controlPr>
            </control>
          </mc:Choice>
        </mc:AlternateContent>
        <mc:AlternateContent xmlns:mc="http://schemas.openxmlformats.org/markup-compatibility/2006">
          <mc:Choice Requires="x14">
            <control shapeId="12388" r:id="rId103" name="Option Button 100">
              <controlPr defaultSize="0" autoFill="0" autoLine="0" autoPict="0">
                <anchor moveWithCells="1" sizeWithCells="1">
                  <from>
                    <xdr:col>1</xdr:col>
                    <xdr:colOff>57150</xdr:colOff>
                    <xdr:row>81</xdr:row>
                    <xdr:rowOff>200025</xdr:rowOff>
                  </from>
                  <to>
                    <xdr:col>1</xdr:col>
                    <xdr:colOff>466725</xdr:colOff>
                    <xdr:row>81</xdr:row>
                    <xdr:rowOff>419100</xdr:rowOff>
                  </to>
                </anchor>
              </controlPr>
            </control>
          </mc:Choice>
        </mc:AlternateContent>
        <mc:AlternateContent xmlns:mc="http://schemas.openxmlformats.org/markup-compatibility/2006">
          <mc:Choice Requires="x14">
            <control shapeId="12389" r:id="rId104" name="Group Box 101">
              <controlPr defaultSize="0" autoFill="0" autoPict="0">
                <anchor moveWithCells="1" sizeWithCells="1">
                  <from>
                    <xdr:col>1</xdr:col>
                    <xdr:colOff>0</xdr:colOff>
                    <xdr:row>85</xdr:row>
                    <xdr:rowOff>0</xdr:rowOff>
                  </from>
                  <to>
                    <xdr:col>5</xdr:col>
                    <xdr:colOff>800100</xdr:colOff>
                    <xdr:row>86</xdr:row>
                    <xdr:rowOff>0</xdr:rowOff>
                  </to>
                </anchor>
              </controlPr>
            </control>
          </mc:Choice>
        </mc:AlternateContent>
        <mc:AlternateContent xmlns:mc="http://schemas.openxmlformats.org/markup-compatibility/2006">
          <mc:Choice Requires="x14">
            <control shapeId="12390" r:id="rId105" name="Option Button 102">
              <controlPr defaultSize="0" autoFill="0" autoLine="0" autoPict="0">
                <anchor moveWithCells="1" sizeWithCells="1">
                  <from>
                    <xdr:col>5</xdr:col>
                    <xdr:colOff>19050</xdr:colOff>
                    <xdr:row>85</xdr:row>
                    <xdr:rowOff>200025</xdr:rowOff>
                  </from>
                  <to>
                    <xdr:col>5</xdr:col>
                    <xdr:colOff>609600</xdr:colOff>
                    <xdr:row>85</xdr:row>
                    <xdr:rowOff>419100</xdr:rowOff>
                  </to>
                </anchor>
              </controlPr>
            </control>
          </mc:Choice>
        </mc:AlternateContent>
        <mc:AlternateContent xmlns:mc="http://schemas.openxmlformats.org/markup-compatibility/2006">
          <mc:Choice Requires="x14">
            <control shapeId="12391" r:id="rId106" name="Option Button 103">
              <controlPr defaultSize="0" autoFill="0" autoLine="0" autoPict="0">
                <anchor moveWithCells="1" sizeWithCells="1">
                  <from>
                    <xdr:col>1</xdr:col>
                    <xdr:colOff>514350</xdr:colOff>
                    <xdr:row>85</xdr:row>
                    <xdr:rowOff>200025</xdr:rowOff>
                  </from>
                  <to>
                    <xdr:col>1</xdr:col>
                    <xdr:colOff>923925</xdr:colOff>
                    <xdr:row>85</xdr:row>
                    <xdr:rowOff>419100</xdr:rowOff>
                  </to>
                </anchor>
              </controlPr>
            </control>
          </mc:Choice>
        </mc:AlternateContent>
        <mc:AlternateContent xmlns:mc="http://schemas.openxmlformats.org/markup-compatibility/2006">
          <mc:Choice Requires="x14">
            <control shapeId="12392" r:id="rId107" name="Option Button 104">
              <controlPr defaultSize="0" autoFill="0" autoLine="0" autoPict="0">
                <anchor moveWithCells="1" sizeWithCells="1">
                  <from>
                    <xdr:col>1</xdr:col>
                    <xdr:colOff>57150</xdr:colOff>
                    <xdr:row>85</xdr:row>
                    <xdr:rowOff>200025</xdr:rowOff>
                  </from>
                  <to>
                    <xdr:col>1</xdr:col>
                    <xdr:colOff>466725</xdr:colOff>
                    <xdr:row>85</xdr:row>
                    <xdr:rowOff>419100</xdr:rowOff>
                  </to>
                </anchor>
              </controlPr>
            </control>
          </mc:Choice>
        </mc:AlternateContent>
        <mc:AlternateContent xmlns:mc="http://schemas.openxmlformats.org/markup-compatibility/2006">
          <mc:Choice Requires="x14">
            <control shapeId="12393" r:id="rId108" name="Group Box 105">
              <controlPr defaultSize="0" autoFill="0" autoPict="0">
                <anchor moveWithCells="1" sizeWithCells="1">
                  <from>
                    <xdr:col>1</xdr:col>
                    <xdr:colOff>0</xdr:colOff>
                    <xdr:row>86</xdr:row>
                    <xdr:rowOff>0</xdr:rowOff>
                  </from>
                  <to>
                    <xdr:col>5</xdr:col>
                    <xdr:colOff>800100</xdr:colOff>
                    <xdr:row>87</xdr:row>
                    <xdr:rowOff>0</xdr:rowOff>
                  </to>
                </anchor>
              </controlPr>
            </control>
          </mc:Choice>
        </mc:AlternateContent>
        <mc:AlternateContent xmlns:mc="http://schemas.openxmlformats.org/markup-compatibility/2006">
          <mc:Choice Requires="x14">
            <control shapeId="12394" r:id="rId109" name="Option Button 106">
              <controlPr defaultSize="0" autoFill="0" autoLine="0" autoPict="0">
                <anchor moveWithCells="1" sizeWithCells="1">
                  <from>
                    <xdr:col>5</xdr:col>
                    <xdr:colOff>19050</xdr:colOff>
                    <xdr:row>86</xdr:row>
                    <xdr:rowOff>200025</xdr:rowOff>
                  </from>
                  <to>
                    <xdr:col>5</xdr:col>
                    <xdr:colOff>609600</xdr:colOff>
                    <xdr:row>86</xdr:row>
                    <xdr:rowOff>419100</xdr:rowOff>
                  </to>
                </anchor>
              </controlPr>
            </control>
          </mc:Choice>
        </mc:AlternateContent>
        <mc:AlternateContent xmlns:mc="http://schemas.openxmlformats.org/markup-compatibility/2006">
          <mc:Choice Requires="x14">
            <control shapeId="12395" r:id="rId110" name="Option Button 107">
              <controlPr defaultSize="0" autoFill="0" autoLine="0" autoPict="0">
                <anchor moveWithCells="1" sizeWithCells="1">
                  <from>
                    <xdr:col>1</xdr:col>
                    <xdr:colOff>514350</xdr:colOff>
                    <xdr:row>86</xdr:row>
                    <xdr:rowOff>200025</xdr:rowOff>
                  </from>
                  <to>
                    <xdr:col>1</xdr:col>
                    <xdr:colOff>923925</xdr:colOff>
                    <xdr:row>86</xdr:row>
                    <xdr:rowOff>419100</xdr:rowOff>
                  </to>
                </anchor>
              </controlPr>
            </control>
          </mc:Choice>
        </mc:AlternateContent>
        <mc:AlternateContent xmlns:mc="http://schemas.openxmlformats.org/markup-compatibility/2006">
          <mc:Choice Requires="x14">
            <control shapeId="12396" r:id="rId111" name="Option Button 108">
              <controlPr defaultSize="0" autoFill="0" autoLine="0" autoPict="0">
                <anchor moveWithCells="1" sizeWithCells="1">
                  <from>
                    <xdr:col>1</xdr:col>
                    <xdr:colOff>57150</xdr:colOff>
                    <xdr:row>86</xdr:row>
                    <xdr:rowOff>200025</xdr:rowOff>
                  </from>
                  <to>
                    <xdr:col>1</xdr:col>
                    <xdr:colOff>466725</xdr:colOff>
                    <xdr:row>86</xdr:row>
                    <xdr:rowOff>419100</xdr:rowOff>
                  </to>
                </anchor>
              </controlPr>
            </control>
          </mc:Choice>
        </mc:AlternateContent>
        <mc:AlternateContent xmlns:mc="http://schemas.openxmlformats.org/markup-compatibility/2006">
          <mc:Choice Requires="x14">
            <control shapeId="12397" r:id="rId112" name="Group Box 109">
              <controlPr defaultSize="0" autoFill="0" autoPict="0">
                <anchor moveWithCells="1" sizeWithCells="1">
                  <from>
                    <xdr:col>1</xdr:col>
                    <xdr:colOff>0</xdr:colOff>
                    <xdr:row>99</xdr:row>
                    <xdr:rowOff>0</xdr:rowOff>
                  </from>
                  <to>
                    <xdr:col>5</xdr:col>
                    <xdr:colOff>800100</xdr:colOff>
                    <xdr:row>100</xdr:row>
                    <xdr:rowOff>0</xdr:rowOff>
                  </to>
                </anchor>
              </controlPr>
            </control>
          </mc:Choice>
        </mc:AlternateContent>
        <mc:AlternateContent xmlns:mc="http://schemas.openxmlformats.org/markup-compatibility/2006">
          <mc:Choice Requires="x14">
            <control shapeId="12398" r:id="rId113" name="Option Button 110">
              <controlPr defaultSize="0" autoFill="0" autoLine="0" autoPict="0">
                <anchor moveWithCells="1" sizeWithCells="1">
                  <from>
                    <xdr:col>5</xdr:col>
                    <xdr:colOff>19050</xdr:colOff>
                    <xdr:row>99</xdr:row>
                    <xdr:rowOff>200025</xdr:rowOff>
                  </from>
                  <to>
                    <xdr:col>5</xdr:col>
                    <xdr:colOff>609600</xdr:colOff>
                    <xdr:row>99</xdr:row>
                    <xdr:rowOff>419100</xdr:rowOff>
                  </to>
                </anchor>
              </controlPr>
            </control>
          </mc:Choice>
        </mc:AlternateContent>
        <mc:AlternateContent xmlns:mc="http://schemas.openxmlformats.org/markup-compatibility/2006">
          <mc:Choice Requires="x14">
            <control shapeId="12399" r:id="rId114" name="Option Button 111">
              <controlPr defaultSize="0" autoFill="0" autoLine="0" autoPict="0">
                <anchor moveWithCells="1" sizeWithCells="1">
                  <from>
                    <xdr:col>1</xdr:col>
                    <xdr:colOff>514350</xdr:colOff>
                    <xdr:row>99</xdr:row>
                    <xdr:rowOff>200025</xdr:rowOff>
                  </from>
                  <to>
                    <xdr:col>1</xdr:col>
                    <xdr:colOff>923925</xdr:colOff>
                    <xdr:row>99</xdr:row>
                    <xdr:rowOff>419100</xdr:rowOff>
                  </to>
                </anchor>
              </controlPr>
            </control>
          </mc:Choice>
        </mc:AlternateContent>
        <mc:AlternateContent xmlns:mc="http://schemas.openxmlformats.org/markup-compatibility/2006">
          <mc:Choice Requires="x14">
            <control shapeId="12400" r:id="rId115" name="Option Button 112">
              <controlPr defaultSize="0" autoFill="0" autoLine="0" autoPict="0">
                <anchor moveWithCells="1" sizeWithCells="1">
                  <from>
                    <xdr:col>1</xdr:col>
                    <xdr:colOff>57150</xdr:colOff>
                    <xdr:row>99</xdr:row>
                    <xdr:rowOff>200025</xdr:rowOff>
                  </from>
                  <to>
                    <xdr:col>1</xdr:col>
                    <xdr:colOff>466725</xdr:colOff>
                    <xdr:row>99</xdr:row>
                    <xdr:rowOff>419100</xdr:rowOff>
                  </to>
                </anchor>
              </controlPr>
            </control>
          </mc:Choice>
        </mc:AlternateContent>
        <mc:AlternateContent xmlns:mc="http://schemas.openxmlformats.org/markup-compatibility/2006">
          <mc:Choice Requires="x14">
            <control shapeId="12401" r:id="rId116" name="Group Box 113">
              <controlPr defaultSize="0" autoFill="0" autoPict="0">
                <anchor moveWithCells="1" sizeWithCells="1">
                  <from>
                    <xdr:col>1</xdr:col>
                    <xdr:colOff>0</xdr:colOff>
                    <xdr:row>100</xdr:row>
                    <xdr:rowOff>0</xdr:rowOff>
                  </from>
                  <to>
                    <xdr:col>5</xdr:col>
                    <xdr:colOff>800100</xdr:colOff>
                    <xdr:row>101</xdr:row>
                    <xdr:rowOff>0</xdr:rowOff>
                  </to>
                </anchor>
              </controlPr>
            </control>
          </mc:Choice>
        </mc:AlternateContent>
        <mc:AlternateContent xmlns:mc="http://schemas.openxmlformats.org/markup-compatibility/2006">
          <mc:Choice Requires="x14">
            <control shapeId="12402" r:id="rId117" name="Option Button 114">
              <controlPr defaultSize="0" autoFill="0" autoLine="0" autoPict="0">
                <anchor moveWithCells="1" sizeWithCells="1">
                  <from>
                    <xdr:col>5</xdr:col>
                    <xdr:colOff>19050</xdr:colOff>
                    <xdr:row>100</xdr:row>
                    <xdr:rowOff>200025</xdr:rowOff>
                  </from>
                  <to>
                    <xdr:col>5</xdr:col>
                    <xdr:colOff>609600</xdr:colOff>
                    <xdr:row>100</xdr:row>
                    <xdr:rowOff>419100</xdr:rowOff>
                  </to>
                </anchor>
              </controlPr>
            </control>
          </mc:Choice>
        </mc:AlternateContent>
        <mc:AlternateContent xmlns:mc="http://schemas.openxmlformats.org/markup-compatibility/2006">
          <mc:Choice Requires="x14">
            <control shapeId="12403" r:id="rId118" name="Option Button 115">
              <controlPr defaultSize="0" autoFill="0" autoLine="0" autoPict="0">
                <anchor moveWithCells="1" sizeWithCells="1">
                  <from>
                    <xdr:col>1</xdr:col>
                    <xdr:colOff>514350</xdr:colOff>
                    <xdr:row>100</xdr:row>
                    <xdr:rowOff>200025</xdr:rowOff>
                  </from>
                  <to>
                    <xdr:col>1</xdr:col>
                    <xdr:colOff>923925</xdr:colOff>
                    <xdr:row>100</xdr:row>
                    <xdr:rowOff>419100</xdr:rowOff>
                  </to>
                </anchor>
              </controlPr>
            </control>
          </mc:Choice>
        </mc:AlternateContent>
        <mc:AlternateContent xmlns:mc="http://schemas.openxmlformats.org/markup-compatibility/2006">
          <mc:Choice Requires="x14">
            <control shapeId="12404" r:id="rId119" name="Option Button 116">
              <controlPr defaultSize="0" autoFill="0" autoLine="0" autoPict="0">
                <anchor moveWithCells="1" sizeWithCells="1">
                  <from>
                    <xdr:col>1</xdr:col>
                    <xdr:colOff>57150</xdr:colOff>
                    <xdr:row>100</xdr:row>
                    <xdr:rowOff>200025</xdr:rowOff>
                  </from>
                  <to>
                    <xdr:col>1</xdr:col>
                    <xdr:colOff>466725</xdr:colOff>
                    <xdr:row>100</xdr:row>
                    <xdr:rowOff>419100</xdr:rowOff>
                  </to>
                </anchor>
              </controlPr>
            </control>
          </mc:Choice>
        </mc:AlternateContent>
        <mc:AlternateContent xmlns:mc="http://schemas.openxmlformats.org/markup-compatibility/2006">
          <mc:Choice Requires="x14">
            <control shapeId="12405" r:id="rId120" name="Group Box 117">
              <controlPr defaultSize="0" autoFill="0" autoPict="0">
                <anchor moveWithCells="1" sizeWithCells="1">
                  <from>
                    <xdr:col>1</xdr:col>
                    <xdr:colOff>0</xdr:colOff>
                    <xdr:row>101</xdr:row>
                    <xdr:rowOff>0</xdr:rowOff>
                  </from>
                  <to>
                    <xdr:col>5</xdr:col>
                    <xdr:colOff>800100</xdr:colOff>
                    <xdr:row>102</xdr:row>
                    <xdr:rowOff>0</xdr:rowOff>
                  </to>
                </anchor>
              </controlPr>
            </control>
          </mc:Choice>
        </mc:AlternateContent>
        <mc:AlternateContent xmlns:mc="http://schemas.openxmlformats.org/markup-compatibility/2006">
          <mc:Choice Requires="x14">
            <control shapeId="12406" r:id="rId121" name="Option Button 118">
              <controlPr defaultSize="0" autoFill="0" autoLine="0" autoPict="0">
                <anchor moveWithCells="1" sizeWithCells="1">
                  <from>
                    <xdr:col>5</xdr:col>
                    <xdr:colOff>19050</xdr:colOff>
                    <xdr:row>101</xdr:row>
                    <xdr:rowOff>200025</xdr:rowOff>
                  </from>
                  <to>
                    <xdr:col>5</xdr:col>
                    <xdr:colOff>609600</xdr:colOff>
                    <xdr:row>101</xdr:row>
                    <xdr:rowOff>419100</xdr:rowOff>
                  </to>
                </anchor>
              </controlPr>
            </control>
          </mc:Choice>
        </mc:AlternateContent>
        <mc:AlternateContent xmlns:mc="http://schemas.openxmlformats.org/markup-compatibility/2006">
          <mc:Choice Requires="x14">
            <control shapeId="12407" r:id="rId122" name="Option Button 119">
              <controlPr defaultSize="0" autoFill="0" autoLine="0" autoPict="0">
                <anchor moveWithCells="1" sizeWithCells="1">
                  <from>
                    <xdr:col>1</xdr:col>
                    <xdr:colOff>514350</xdr:colOff>
                    <xdr:row>101</xdr:row>
                    <xdr:rowOff>200025</xdr:rowOff>
                  </from>
                  <to>
                    <xdr:col>1</xdr:col>
                    <xdr:colOff>923925</xdr:colOff>
                    <xdr:row>101</xdr:row>
                    <xdr:rowOff>419100</xdr:rowOff>
                  </to>
                </anchor>
              </controlPr>
            </control>
          </mc:Choice>
        </mc:AlternateContent>
        <mc:AlternateContent xmlns:mc="http://schemas.openxmlformats.org/markup-compatibility/2006">
          <mc:Choice Requires="x14">
            <control shapeId="12408" r:id="rId123" name="Option Button 120">
              <controlPr defaultSize="0" autoFill="0" autoLine="0" autoPict="0">
                <anchor moveWithCells="1" sizeWithCells="1">
                  <from>
                    <xdr:col>1</xdr:col>
                    <xdr:colOff>57150</xdr:colOff>
                    <xdr:row>101</xdr:row>
                    <xdr:rowOff>200025</xdr:rowOff>
                  </from>
                  <to>
                    <xdr:col>1</xdr:col>
                    <xdr:colOff>466725</xdr:colOff>
                    <xdr:row>101</xdr:row>
                    <xdr:rowOff>419100</xdr:rowOff>
                  </to>
                </anchor>
              </controlPr>
            </control>
          </mc:Choice>
        </mc:AlternateContent>
        <mc:AlternateContent xmlns:mc="http://schemas.openxmlformats.org/markup-compatibility/2006">
          <mc:Choice Requires="x14">
            <control shapeId="12409" r:id="rId124" name="Group Box 121">
              <controlPr defaultSize="0" autoFill="0" autoPict="0">
                <anchor moveWithCells="1" sizeWithCells="1">
                  <from>
                    <xdr:col>1</xdr:col>
                    <xdr:colOff>0</xdr:colOff>
                    <xdr:row>102</xdr:row>
                    <xdr:rowOff>0</xdr:rowOff>
                  </from>
                  <to>
                    <xdr:col>5</xdr:col>
                    <xdr:colOff>800100</xdr:colOff>
                    <xdr:row>103</xdr:row>
                    <xdr:rowOff>0</xdr:rowOff>
                  </to>
                </anchor>
              </controlPr>
            </control>
          </mc:Choice>
        </mc:AlternateContent>
        <mc:AlternateContent xmlns:mc="http://schemas.openxmlformats.org/markup-compatibility/2006">
          <mc:Choice Requires="x14">
            <control shapeId="12410" r:id="rId125" name="Option Button 122">
              <controlPr defaultSize="0" autoFill="0" autoLine="0" autoPict="0">
                <anchor moveWithCells="1" sizeWithCells="1">
                  <from>
                    <xdr:col>5</xdr:col>
                    <xdr:colOff>19050</xdr:colOff>
                    <xdr:row>102</xdr:row>
                    <xdr:rowOff>200025</xdr:rowOff>
                  </from>
                  <to>
                    <xdr:col>5</xdr:col>
                    <xdr:colOff>609600</xdr:colOff>
                    <xdr:row>102</xdr:row>
                    <xdr:rowOff>419100</xdr:rowOff>
                  </to>
                </anchor>
              </controlPr>
            </control>
          </mc:Choice>
        </mc:AlternateContent>
        <mc:AlternateContent xmlns:mc="http://schemas.openxmlformats.org/markup-compatibility/2006">
          <mc:Choice Requires="x14">
            <control shapeId="12411" r:id="rId126" name="Option Button 123">
              <controlPr defaultSize="0" autoFill="0" autoLine="0" autoPict="0">
                <anchor moveWithCells="1" sizeWithCells="1">
                  <from>
                    <xdr:col>1</xdr:col>
                    <xdr:colOff>514350</xdr:colOff>
                    <xdr:row>102</xdr:row>
                    <xdr:rowOff>200025</xdr:rowOff>
                  </from>
                  <to>
                    <xdr:col>1</xdr:col>
                    <xdr:colOff>923925</xdr:colOff>
                    <xdr:row>102</xdr:row>
                    <xdr:rowOff>419100</xdr:rowOff>
                  </to>
                </anchor>
              </controlPr>
            </control>
          </mc:Choice>
        </mc:AlternateContent>
        <mc:AlternateContent xmlns:mc="http://schemas.openxmlformats.org/markup-compatibility/2006">
          <mc:Choice Requires="x14">
            <control shapeId="12412" r:id="rId127" name="Option Button 124">
              <controlPr defaultSize="0" autoFill="0" autoLine="0" autoPict="0">
                <anchor moveWithCells="1" sizeWithCells="1">
                  <from>
                    <xdr:col>1</xdr:col>
                    <xdr:colOff>57150</xdr:colOff>
                    <xdr:row>102</xdr:row>
                    <xdr:rowOff>200025</xdr:rowOff>
                  </from>
                  <to>
                    <xdr:col>1</xdr:col>
                    <xdr:colOff>466725</xdr:colOff>
                    <xdr:row>102</xdr:row>
                    <xdr:rowOff>419100</xdr:rowOff>
                  </to>
                </anchor>
              </controlPr>
            </control>
          </mc:Choice>
        </mc:AlternateContent>
        <mc:AlternateContent xmlns:mc="http://schemas.openxmlformats.org/markup-compatibility/2006">
          <mc:Choice Requires="x14">
            <control shapeId="12413" r:id="rId128" name="Group Box 125">
              <controlPr defaultSize="0" autoFill="0" autoPict="0">
                <anchor moveWithCells="1" sizeWithCells="1">
                  <from>
                    <xdr:col>1</xdr:col>
                    <xdr:colOff>0</xdr:colOff>
                    <xdr:row>106</xdr:row>
                    <xdr:rowOff>0</xdr:rowOff>
                  </from>
                  <to>
                    <xdr:col>5</xdr:col>
                    <xdr:colOff>800100</xdr:colOff>
                    <xdr:row>107</xdr:row>
                    <xdr:rowOff>0</xdr:rowOff>
                  </to>
                </anchor>
              </controlPr>
            </control>
          </mc:Choice>
        </mc:AlternateContent>
        <mc:AlternateContent xmlns:mc="http://schemas.openxmlformats.org/markup-compatibility/2006">
          <mc:Choice Requires="x14">
            <control shapeId="12414" r:id="rId129" name="Option Button 126">
              <controlPr defaultSize="0" autoFill="0" autoLine="0" autoPict="0">
                <anchor moveWithCells="1" sizeWithCells="1">
                  <from>
                    <xdr:col>5</xdr:col>
                    <xdr:colOff>19050</xdr:colOff>
                    <xdr:row>106</xdr:row>
                    <xdr:rowOff>200025</xdr:rowOff>
                  </from>
                  <to>
                    <xdr:col>5</xdr:col>
                    <xdr:colOff>609600</xdr:colOff>
                    <xdr:row>106</xdr:row>
                    <xdr:rowOff>419100</xdr:rowOff>
                  </to>
                </anchor>
              </controlPr>
            </control>
          </mc:Choice>
        </mc:AlternateContent>
        <mc:AlternateContent xmlns:mc="http://schemas.openxmlformats.org/markup-compatibility/2006">
          <mc:Choice Requires="x14">
            <control shapeId="12415" r:id="rId130" name="Option Button 127">
              <controlPr defaultSize="0" autoFill="0" autoLine="0" autoPict="0">
                <anchor moveWithCells="1" sizeWithCells="1">
                  <from>
                    <xdr:col>1</xdr:col>
                    <xdr:colOff>514350</xdr:colOff>
                    <xdr:row>106</xdr:row>
                    <xdr:rowOff>200025</xdr:rowOff>
                  </from>
                  <to>
                    <xdr:col>1</xdr:col>
                    <xdr:colOff>923925</xdr:colOff>
                    <xdr:row>106</xdr:row>
                    <xdr:rowOff>419100</xdr:rowOff>
                  </to>
                </anchor>
              </controlPr>
            </control>
          </mc:Choice>
        </mc:AlternateContent>
        <mc:AlternateContent xmlns:mc="http://schemas.openxmlformats.org/markup-compatibility/2006">
          <mc:Choice Requires="x14">
            <control shapeId="12416" r:id="rId131" name="Option Button 128">
              <controlPr defaultSize="0" autoFill="0" autoLine="0" autoPict="0">
                <anchor moveWithCells="1" sizeWithCells="1">
                  <from>
                    <xdr:col>1</xdr:col>
                    <xdr:colOff>57150</xdr:colOff>
                    <xdr:row>106</xdr:row>
                    <xdr:rowOff>200025</xdr:rowOff>
                  </from>
                  <to>
                    <xdr:col>1</xdr:col>
                    <xdr:colOff>466725</xdr:colOff>
                    <xdr:row>106</xdr:row>
                    <xdr:rowOff>419100</xdr:rowOff>
                  </to>
                </anchor>
              </controlPr>
            </control>
          </mc:Choice>
        </mc:AlternateContent>
        <mc:AlternateContent xmlns:mc="http://schemas.openxmlformats.org/markup-compatibility/2006">
          <mc:Choice Requires="x14">
            <control shapeId="12417" r:id="rId132" name="Group Box 129">
              <controlPr defaultSize="0" autoFill="0" autoPict="0">
                <anchor moveWithCells="1" sizeWithCells="1">
                  <from>
                    <xdr:col>1</xdr:col>
                    <xdr:colOff>0</xdr:colOff>
                    <xdr:row>107</xdr:row>
                    <xdr:rowOff>0</xdr:rowOff>
                  </from>
                  <to>
                    <xdr:col>5</xdr:col>
                    <xdr:colOff>800100</xdr:colOff>
                    <xdr:row>108</xdr:row>
                    <xdr:rowOff>0</xdr:rowOff>
                  </to>
                </anchor>
              </controlPr>
            </control>
          </mc:Choice>
        </mc:AlternateContent>
        <mc:AlternateContent xmlns:mc="http://schemas.openxmlformats.org/markup-compatibility/2006">
          <mc:Choice Requires="x14">
            <control shapeId="12418" r:id="rId133" name="Option Button 130">
              <controlPr defaultSize="0" autoFill="0" autoLine="0" autoPict="0">
                <anchor moveWithCells="1" sizeWithCells="1">
                  <from>
                    <xdr:col>5</xdr:col>
                    <xdr:colOff>19050</xdr:colOff>
                    <xdr:row>107</xdr:row>
                    <xdr:rowOff>200025</xdr:rowOff>
                  </from>
                  <to>
                    <xdr:col>5</xdr:col>
                    <xdr:colOff>609600</xdr:colOff>
                    <xdr:row>107</xdr:row>
                    <xdr:rowOff>419100</xdr:rowOff>
                  </to>
                </anchor>
              </controlPr>
            </control>
          </mc:Choice>
        </mc:AlternateContent>
        <mc:AlternateContent xmlns:mc="http://schemas.openxmlformats.org/markup-compatibility/2006">
          <mc:Choice Requires="x14">
            <control shapeId="12419" r:id="rId134" name="Option Button 131">
              <controlPr defaultSize="0" autoFill="0" autoLine="0" autoPict="0">
                <anchor moveWithCells="1" sizeWithCells="1">
                  <from>
                    <xdr:col>1</xdr:col>
                    <xdr:colOff>514350</xdr:colOff>
                    <xdr:row>107</xdr:row>
                    <xdr:rowOff>200025</xdr:rowOff>
                  </from>
                  <to>
                    <xdr:col>1</xdr:col>
                    <xdr:colOff>923925</xdr:colOff>
                    <xdr:row>107</xdr:row>
                    <xdr:rowOff>419100</xdr:rowOff>
                  </to>
                </anchor>
              </controlPr>
            </control>
          </mc:Choice>
        </mc:AlternateContent>
        <mc:AlternateContent xmlns:mc="http://schemas.openxmlformats.org/markup-compatibility/2006">
          <mc:Choice Requires="x14">
            <control shapeId="12420" r:id="rId135" name="Option Button 132">
              <controlPr defaultSize="0" autoFill="0" autoLine="0" autoPict="0">
                <anchor moveWithCells="1" sizeWithCells="1">
                  <from>
                    <xdr:col>1</xdr:col>
                    <xdr:colOff>57150</xdr:colOff>
                    <xdr:row>107</xdr:row>
                    <xdr:rowOff>200025</xdr:rowOff>
                  </from>
                  <to>
                    <xdr:col>1</xdr:col>
                    <xdr:colOff>466725</xdr:colOff>
                    <xdr:row>107</xdr:row>
                    <xdr:rowOff>419100</xdr:rowOff>
                  </to>
                </anchor>
              </controlPr>
            </control>
          </mc:Choice>
        </mc:AlternateContent>
        <mc:AlternateContent xmlns:mc="http://schemas.openxmlformats.org/markup-compatibility/2006">
          <mc:Choice Requires="x14">
            <control shapeId="12421" r:id="rId136" name="Group Box 133">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12422" r:id="rId137" name="Option Button 134">
              <controlPr defaultSize="0" autoFill="0" autoLine="0" autoPict="0">
                <anchor moveWithCells="1" sizeWithCells="1">
                  <from>
                    <xdr:col>5</xdr:col>
                    <xdr:colOff>19050</xdr:colOff>
                    <xdr:row>123</xdr:row>
                    <xdr:rowOff>200025</xdr:rowOff>
                  </from>
                  <to>
                    <xdr:col>5</xdr:col>
                    <xdr:colOff>609600</xdr:colOff>
                    <xdr:row>123</xdr:row>
                    <xdr:rowOff>419100</xdr:rowOff>
                  </to>
                </anchor>
              </controlPr>
            </control>
          </mc:Choice>
        </mc:AlternateContent>
        <mc:AlternateContent xmlns:mc="http://schemas.openxmlformats.org/markup-compatibility/2006">
          <mc:Choice Requires="x14">
            <control shapeId="12423" r:id="rId138" name="Option Button 135">
              <controlPr defaultSize="0" autoFill="0" autoLine="0" autoPict="0">
                <anchor moveWithCells="1" sizeWithCells="1">
                  <from>
                    <xdr:col>1</xdr:col>
                    <xdr:colOff>514350</xdr:colOff>
                    <xdr:row>123</xdr:row>
                    <xdr:rowOff>200025</xdr:rowOff>
                  </from>
                  <to>
                    <xdr:col>1</xdr:col>
                    <xdr:colOff>923925</xdr:colOff>
                    <xdr:row>123</xdr:row>
                    <xdr:rowOff>419100</xdr:rowOff>
                  </to>
                </anchor>
              </controlPr>
            </control>
          </mc:Choice>
        </mc:AlternateContent>
        <mc:AlternateContent xmlns:mc="http://schemas.openxmlformats.org/markup-compatibility/2006">
          <mc:Choice Requires="x14">
            <control shapeId="12424" r:id="rId139" name="Option Button 136">
              <controlPr defaultSize="0" autoFill="0" autoLine="0" autoPict="0">
                <anchor moveWithCells="1" sizeWithCells="1">
                  <from>
                    <xdr:col>1</xdr:col>
                    <xdr:colOff>57150</xdr:colOff>
                    <xdr:row>123</xdr:row>
                    <xdr:rowOff>200025</xdr:rowOff>
                  </from>
                  <to>
                    <xdr:col>1</xdr:col>
                    <xdr:colOff>466725</xdr:colOff>
                    <xdr:row>123</xdr:row>
                    <xdr:rowOff>419100</xdr:rowOff>
                  </to>
                </anchor>
              </controlPr>
            </control>
          </mc:Choice>
        </mc:AlternateContent>
        <mc:AlternateContent xmlns:mc="http://schemas.openxmlformats.org/markup-compatibility/2006">
          <mc:Choice Requires="x14">
            <control shapeId="12425" r:id="rId140" name="Group Box 137">
              <controlPr defaultSize="0" autoFill="0" autoPict="0">
                <anchor moveWithCells="1" sizeWithCells="1">
                  <from>
                    <xdr:col>1</xdr:col>
                    <xdr:colOff>0</xdr:colOff>
                    <xdr:row>124</xdr:row>
                    <xdr:rowOff>0</xdr:rowOff>
                  </from>
                  <to>
                    <xdr:col>5</xdr:col>
                    <xdr:colOff>800100</xdr:colOff>
                    <xdr:row>125</xdr:row>
                    <xdr:rowOff>0</xdr:rowOff>
                  </to>
                </anchor>
              </controlPr>
            </control>
          </mc:Choice>
        </mc:AlternateContent>
        <mc:AlternateContent xmlns:mc="http://schemas.openxmlformats.org/markup-compatibility/2006">
          <mc:Choice Requires="x14">
            <control shapeId="12426" r:id="rId141" name="Option Button 138">
              <controlPr defaultSize="0" autoFill="0" autoLine="0" autoPict="0">
                <anchor moveWithCells="1" sizeWithCells="1">
                  <from>
                    <xdr:col>5</xdr:col>
                    <xdr:colOff>19050</xdr:colOff>
                    <xdr:row>124</xdr:row>
                    <xdr:rowOff>200025</xdr:rowOff>
                  </from>
                  <to>
                    <xdr:col>5</xdr:col>
                    <xdr:colOff>609600</xdr:colOff>
                    <xdr:row>124</xdr:row>
                    <xdr:rowOff>419100</xdr:rowOff>
                  </to>
                </anchor>
              </controlPr>
            </control>
          </mc:Choice>
        </mc:AlternateContent>
        <mc:AlternateContent xmlns:mc="http://schemas.openxmlformats.org/markup-compatibility/2006">
          <mc:Choice Requires="x14">
            <control shapeId="12427" r:id="rId142" name="Option Button 139">
              <controlPr defaultSize="0" autoFill="0" autoLine="0" autoPict="0">
                <anchor moveWithCells="1" sizeWithCells="1">
                  <from>
                    <xdr:col>1</xdr:col>
                    <xdr:colOff>514350</xdr:colOff>
                    <xdr:row>124</xdr:row>
                    <xdr:rowOff>200025</xdr:rowOff>
                  </from>
                  <to>
                    <xdr:col>1</xdr:col>
                    <xdr:colOff>923925</xdr:colOff>
                    <xdr:row>124</xdr:row>
                    <xdr:rowOff>419100</xdr:rowOff>
                  </to>
                </anchor>
              </controlPr>
            </control>
          </mc:Choice>
        </mc:AlternateContent>
        <mc:AlternateContent xmlns:mc="http://schemas.openxmlformats.org/markup-compatibility/2006">
          <mc:Choice Requires="x14">
            <control shapeId="12428" r:id="rId143" name="Option Button 140">
              <controlPr defaultSize="0" autoFill="0" autoLine="0" autoPict="0">
                <anchor moveWithCells="1" sizeWithCells="1">
                  <from>
                    <xdr:col>1</xdr:col>
                    <xdr:colOff>57150</xdr:colOff>
                    <xdr:row>124</xdr:row>
                    <xdr:rowOff>200025</xdr:rowOff>
                  </from>
                  <to>
                    <xdr:col>1</xdr:col>
                    <xdr:colOff>466725</xdr:colOff>
                    <xdr:row>124</xdr:row>
                    <xdr:rowOff>419100</xdr:rowOff>
                  </to>
                </anchor>
              </controlPr>
            </control>
          </mc:Choice>
        </mc:AlternateContent>
        <mc:AlternateContent xmlns:mc="http://schemas.openxmlformats.org/markup-compatibility/2006">
          <mc:Choice Requires="x14">
            <control shapeId="12429" r:id="rId144" name="Group Box 141">
              <controlPr defaultSize="0" autoFill="0" autoPict="0">
                <anchor moveWithCells="1" sizeWithCells="1">
                  <from>
                    <xdr:col>1</xdr:col>
                    <xdr:colOff>0</xdr:colOff>
                    <xdr:row>125</xdr:row>
                    <xdr:rowOff>0</xdr:rowOff>
                  </from>
                  <to>
                    <xdr:col>5</xdr:col>
                    <xdr:colOff>800100</xdr:colOff>
                    <xdr:row>126</xdr:row>
                    <xdr:rowOff>0</xdr:rowOff>
                  </to>
                </anchor>
              </controlPr>
            </control>
          </mc:Choice>
        </mc:AlternateContent>
        <mc:AlternateContent xmlns:mc="http://schemas.openxmlformats.org/markup-compatibility/2006">
          <mc:Choice Requires="x14">
            <control shapeId="12430" r:id="rId145" name="Option Button 142">
              <controlPr defaultSize="0" autoFill="0" autoLine="0" autoPict="0">
                <anchor moveWithCells="1" sizeWithCells="1">
                  <from>
                    <xdr:col>5</xdr:col>
                    <xdr:colOff>19050</xdr:colOff>
                    <xdr:row>125</xdr:row>
                    <xdr:rowOff>200025</xdr:rowOff>
                  </from>
                  <to>
                    <xdr:col>5</xdr:col>
                    <xdr:colOff>609600</xdr:colOff>
                    <xdr:row>125</xdr:row>
                    <xdr:rowOff>419100</xdr:rowOff>
                  </to>
                </anchor>
              </controlPr>
            </control>
          </mc:Choice>
        </mc:AlternateContent>
        <mc:AlternateContent xmlns:mc="http://schemas.openxmlformats.org/markup-compatibility/2006">
          <mc:Choice Requires="x14">
            <control shapeId="12431" r:id="rId146" name="Option Button 143">
              <controlPr defaultSize="0" autoFill="0" autoLine="0" autoPict="0">
                <anchor moveWithCells="1" sizeWithCells="1">
                  <from>
                    <xdr:col>1</xdr:col>
                    <xdr:colOff>514350</xdr:colOff>
                    <xdr:row>125</xdr:row>
                    <xdr:rowOff>200025</xdr:rowOff>
                  </from>
                  <to>
                    <xdr:col>1</xdr:col>
                    <xdr:colOff>923925</xdr:colOff>
                    <xdr:row>125</xdr:row>
                    <xdr:rowOff>419100</xdr:rowOff>
                  </to>
                </anchor>
              </controlPr>
            </control>
          </mc:Choice>
        </mc:AlternateContent>
        <mc:AlternateContent xmlns:mc="http://schemas.openxmlformats.org/markup-compatibility/2006">
          <mc:Choice Requires="x14">
            <control shapeId="12432" r:id="rId147" name="Option Button 144">
              <controlPr defaultSize="0" autoFill="0" autoLine="0" autoPict="0">
                <anchor moveWithCells="1" sizeWithCells="1">
                  <from>
                    <xdr:col>1</xdr:col>
                    <xdr:colOff>57150</xdr:colOff>
                    <xdr:row>125</xdr:row>
                    <xdr:rowOff>200025</xdr:rowOff>
                  </from>
                  <to>
                    <xdr:col>1</xdr:col>
                    <xdr:colOff>466725</xdr:colOff>
                    <xdr:row>125</xdr:row>
                    <xdr:rowOff>419100</xdr:rowOff>
                  </to>
                </anchor>
              </controlPr>
            </control>
          </mc:Choice>
        </mc:AlternateContent>
        <mc:AlternateContent xmlns:mc="http://schemas.openxmlformats.org/markup-compatibility/2006">
          <mc:Choice Requires="x14">
            <control shapeId="12433" r:id="rId148" name="Group Box 145">
              <controlPr defaultSize="0" autoFill="0" autoPict="0">
                <anchor moveWithCells="1" sizeWithCells="1">
                  <from>
                    <xdr:col>1</xdr:col>
                    <xdr:colOff>0</xdr:colOff>
                    <xdr:row>136</xdr:row>
                    <xdr:rowOff>0</xdr:rowOff>
                  </from>
                  <to>
                    <xdr:col>5</xdr:col>
                    <xdr:colOff>800100</xdr:colOff>
                    <xdr:row>137</xdr:row>
                    <xdr:rowOff>0</xdr:rowOff>
                  </to>
                </anchor>
              </controlPr>
            </control>
          </mc:Choice>
        </mc:AlternateContent>
        <mc:AlternateContent xmlns:mc="http://schemas.openxmlformats.org/markup-compatibility/2006">
          <mc:Choice Requires="x14">
            <control shapeId="12434" r:id="rId149" name="Option Button 146">
              <controlPr defaultSize="0" autoFill="0" autoLine="0" autoPict="0">
                <anchor moveWithCells="1" sizeWithCells="1">
                  <from>
                    <xdr:col>5</xdr:col>
                    <xdr:colOff>19050</xdr:colOff>
                    <xdr:row>136</xdr:row>
                    <xdr:rowOff>200025</xdr:rowOff>
                  </from>
                  <to>
                    <xdr:col>5</xdr:col>
                    <xdr:colOff>609600</xdr:colOff>
                    <xdr:row>136</xdr:row>
                    <xdr:rowOff>419100</xdr:rowOff>
                  </to>
                </anchor>
              </controlPr>
            </control>
          </mc:Choice>
        </mc:AlternateContent>
        <mc:AlternateContent xmlns:mc="http://schemas.openxmlformats.org/markup-compatibility/2006">
          <mc:Choice Requires="x14">
            <control shapeId="12435" r:id="rId150" name="Option Button 147">
              <controlPr defaultSize="0" autoFill="0" autoLine="0" autoPict="0">
                <anchor moveWithCells="1" sizeWithCells="1">
                  <from>
                    <xdr:col>1</xdr:col>
                    <xdr:colOff>514350</xdr:colOff>
                    <xdr:row>136</xdr:row>
                    <xdr:rowOff>200025</xdr:rowOff>
                  </from>
                  <to>
                    <xdr:col>1</xdr:col>
                    <xdr:colOff>923925</xdr:colOff>
                    <xdr:row>136</xdr:row>
                    <xdr:rowOff>419100</xdr:rowOff>
                  </to>
                </anchor>
              </controlPr>
            </control>
          </mc:Choice>
        </mc:AlternateContent>
        <mc:AlternateContent xmlns:mc="http://schemas.openxmlformats.org/markup-compatibility/2006">
          <mc:Choice Requires="x14">
            <control shapeId="12436" r:id="rId151" name="Option Button 148">
              <controlPr defaultSize="0" autoFill="0" autoLine="0" autoPict="0">
                <anchor moveWithCells="1" sizeWithCells="1">
                  <from>
                    <xdr:col>1</xdr:col>
                    <xdr:colOff>57150</xdr:colOff>
                    <xdr:row>136</xdr:row>
                    <xdr:rowOff>200025</xdr:rowOff>
                  </from>
                  <to>
                    <xdr:col>1</xdr:col>
                    <xdr:colOff>466725</xdr:colOff>
                    <xdr:row>136</xdr:row>
                    <xdr:rowOff>419100</xdr:rowOff>
                  </to>
                </anchor>
              </controlPr>
            </control>
          </mc:Choice>
        </mc:AlternateContent>
        <mc:AlternateContent xmlns:mc="http://schemas.openxmlformats.org/markup-compatibility/2006">
          <mc:Choice Requires="x14">
            <control shapeId="12437" r:id="rId152" name="Group Box 149">
              <controlPr defaultSize="0" autoFill="0" autoPict="0">
                <anchor moveWithCells="1" sizeWithCells="1">
                  <from>
                    <xdr:col>1</xdr:col>
                    <xdr:colOff>0</xdr:colOff>
                    <xdr:row>137</xdr:row>
                    <xdr:rowOff>0</xdr:rowOff>
                  </from>
                  <to>
                    <xdr:col>5</xdr:col>
                    <xdr:colOff>800100</xdr:colOff>
                    <xdr:row>138</xdr:row>
                    <xdr:rowOff>0</xdr:rowOff>
                  </to>
                </anchor>
              </controlPr>
            </control>
          </mc:Choice>
        </mc:AlternateContent>
        <mc:AlternateContent xmlns:mc="http://schemas.openxmlformats.org/markup-compatibility/2006">
          <mc:Choice Requires="x14">
            <control shapeId="12438" r:id="rId153" name="Option Button 150">
              <controlPr defaultSize="0" autoFill="0" autoLine="0" autoPict="0">
                <anchor moveWithCells="1" sizeWithCells="1">
                  <from>
                    <xdr:col>5</xdr:col>
                    <xdr:colOff>19050</xdr:colOff>
                    <xdr:row>137</xdr:row>
                    <xdr:rowOff>200025</xdr:rowOff>
                  </from>
                  <to>
                    <xdr:col>5</xdr:col>
                    <xdr:colOff>609600</xdr:colOff>
                    <xdr:row>137</xdr:row>
                    <xdr:rowOff>419100</xdr:rowOff>
                  </to>
                </anchor>
              </controlPr>
            </control>
          </mc:Choice>
        </mc:AlternateContent>
        <mc:AlternateContent xmlns:mc="http://schemas.openxmlformats.org/markup-compatibility/2006">
          <mc:Choice Requires="x14">
            <control shapeId="12439" r:id="rId154" name="Option Button 151">
              <controlPr defaultSize="0" autoFill="0" autoLine="0" autoPict="0">
                <anchor moveWithCells="1" sizeWithCells="1">
                  <from>
                    <xdr:col>1</xdr:col>
                    <xdr:colOff>514350</xdr:colOff>
                    <xdr:row>137</xdr:row>
                    <xdr:rowOff>200025</xdr:rowOff>
                  </from>
                  <to>
                    <xdr:col>1</xdr:col>
                    <xdr:colOff>923925</xdr:colOff>
                    <xdr:row>137</xdr:row>
                    <xdr:rowOff>419100</xdr:rowOff>
                  </to>
                </anchor>
              </controlPr>
            </control>
          </mc:Choice>
        </mc:AlternateContent>
        <mc:AlternateContent xmlns:mc="http://schemas.openxmlformats.org/markup-compatibility/2006">
          <mc:Choice Requires="x14">
            <control shapeId="12440" r:id="rId155" name="Option Button 152">
              <controlPr defaultSize="0" autoFill="0" autoLine="0" autoPict="0">
                <anchor moveWithCells="1" sizeWithCells="1">
                  <from>
                    <xdr:col>1</xdr:col>
                    <xdr:colOff>57150</xdr:colOff>
                    <xdr:row>137</xdr:row>
                    <xdr:rowOff>200025</xdr:rowOff>
                  </from>
                  <to>
                    <xdr:col>1</xdr:col>
                    <xdr:colOff>466725</xdr:colOff>
                    <xdr:row>137</xdr:row>
                    <xdr:rowOff>419100</xdr:rowOff>
                  </to>
                </anchor>
              </controlPr>
            </control>
          </mc:Choice>
        </mc:AlternateContent>
        <mc:AlternateContent xmlns:mc="http://schemas.openxmlformats.org/markup-compatibility/2006">
          <mc:Choice Requires="x14">
            <control shapeId="12441" r:id="rId156" name="Group Box 153">
              <controlPr defaultSize="0" autoFill="0" autoPict="0">
                <anchor moveWithCells="1" sizeWithCells="1">
                  <from>
                    <xdr:col>1</xdr:col>
                    <xdr:colOff>0</xdr:colOff>
                    <xdr:row>138</xdr:row>
                    <xdr:rowOff>0</xdr:rowOff>
                  </from>
                  <to>
                    <xdr:col>5</xdr:col>
                    <xdr:colOff>800100</xdr:colOff>
                    <xdr:row>139</xdr:row>
                    <xdr:rowOff>0</xdr:rowOff>
                  </to>
                </anchor>
              </controlPr>
            </control>
          </mc:Choice>
        </mc:AlternateContent>
        <mc:AlternateContent xmlns:mc="http://schemas.openxmlformats.org/markup-compatibility/2006">
          <mc:Choice Requires="x14">
            <control shapeId="12442" r:id="rId157" name="Option Button 154">
              <controlPr defaultSize="0" autoFill="0" autoLine="0" autoPict="0">
                <anchor moveWithCells="1" sizeWithCells="1">
                  <from>
                    <xdr:col>5</xdr:col>
                    <xdr:colOff>19050</xdr:colOff>
                    <xdr:row>138</xdr:row>
                    <xdr:rowOff>200025</xdr:rowOff>
                  </from>
                  <to>
                    <xdr:col>5</xdr:col>
                    <xdr:colOff>609600</xdr:colOff>
                    <xdr:row>138</xdr:row>
                    <xdr:rowOff>419100</xdr:rowOff>
                  </to>
                </anchor>
              </controlPr>
            </control>
          </mc:Choice>
        </mc:AlternateContent>
        <mc:AlternateContent xmlns:mc="http://schemas.openxmlformats.org/markup-compatibility/2006">
          <mc:Choice Requires="x14">
            <control shapeId="12443" r:id="rId158" name="Option Button 155">
              <controlPr defaultSize="0" autoFill="0" autoLine="0" autoPict="0">
                <anchor moveWithCells="1" sizeWithCells="1">
                  <from>
                    <xdr:col>1</xdr:col>
                    <xdr:colOff>514350</xdr:colOff>
                    <xdr:row>138</xdr:row>
                    <xdr:rowOff>200025</xdr:rowOff>
                  </from>
                  <to>
                    <xdr:col>1</xdr:col>
                    <xdr:colOff>923925</xdr:colOff>
                    <xdr:row>138</xdr:row>
                    <xdr:rowOff>419100</xdr:rowOff>
                  </to>
                </anchor>
              </controlPr>
            </control>
          </mc:Choice>
        </mc:AlternateContent>
        <mc:AlternateContent xmlns:mc="http://schemas.openxmlformats.org/markup-compatibility/2006">
          <mc:Choice Requires="x14">
            <control shapeId="12444" r:id="rId159" name="Option Button 156">
              <controlPr defaultSize="0" autoFill="0" autoLine="0" autoPict="0">
                <anchor moveWithCells="1" sizeWithCells="1">
                  <from>
                    <xdr:col>1</xdr:col>
                    <xdr:colOff>57150</xdr:colOff>
                    <xdr:row>138</xdr:row>
                    <xdr:rowOff>200025</xdr:rowOff>
                  </from>
                  <to>
                    <xdr:col>1</xdr:col>
                    <xdr:colOff>466725</xdr:colOff>
                    <xdr:row>138</xdr:row>
                    <xdr:rowOff>419100</xdr:rowOff>
                  </to>
                </anchor>
              </controlPr>
            </control>
          </mc:Choice>
        </mc:AlternateContent>
        <mc:AlternateContent xmlns:mc="http://schemas.openxmlformats.org/markup-compatibility/2006">
          <mc:Choice Requires="x14">
            <control shapeId="12445" r:id="rId160" name="Group Box 157">
              <controlPr defaultSize="0" autoFill="0" autoPict="0">
                <anchor moveWithCells="1" sizeWithCells="1">
                  <from>
                    <xdr:col>1</xdr:col>
                    <xdr:colOff>0</xdr:colOff>
                    <xdr:row>139</xdr:row>
                    <xdr:rowOff>0</xdr:rowOff>
                  </from>
                  <to>
                    <xdr:col>5</xdr:col>
                    <xdr:colOff>800100</xdr:colOff>
                    <xdr:row>140</xdr:row>
                    <xdr:rowOff>0</xdr:rowOff>
                  </to>
                </anchor>
              </controlPr>
            </control>
          </mc:Choice>
        </mc:AlternateContent>
        <mc:AlternateContent xmlns:mc="http://schemas.openxmlformats.org/markup-compatibility/2006">
          <mc:Choice Requires="x14">
            <control shapeId="12446" r:id="rId161" name="Option Button 158">
              <controlPr defaultSize="0" autoFill="0" autoLine="0" autoPict="0">
                <anchor moveWithCells="1" sizeWithCells="1">
                  <from>
                    <xdr:col>5</xdr:col>
                    <xdr:colOff>19050</xdr:colOff>
                    <xdr:row>139</xdr:row>
                    <xdr:rowOff>200025</xdr:rowOff>
                  </from>
                  <to>
                    <xdr:col>5</xdr:col>
                    <xdr:colOff>609600</xdr:colOff>
                    <xdr:row>139</xdr:row>
                    <xdr:rowOff>419100</xdr:rowOff>
                  </to>
                </anchor>
              </controlPr>
            </control>
          </mc:Choice>
        </mc:AlternateContent>
        <mc:AlternateContent xmlns:mc="http://schemas.openxmlformats.org/markup-compatibility/2006">
          <mc:Choice Requires="x14">
            <control shapeId="12447" r:id="rId162" name="Option Button 159">
              <controlPr defaultSize="0" autoFill="0" autoLine="0" autoPict="0">
                <anchor moveWithCells="1" sizeWithCells="1">
                  <from>
                    <xdr:col>1</xdr:col>
                    <xdr:colOff>514350</xdr:colOff>
                    <xdr:row>139</xdr:row>
                    <xdr:rowOff>200025</xdr:rowOff>
                  </from>
                  <to>
                    <xdr:col>1</xdr:col>
                    <xdr:colOff>923925</xdr:colOff>
                    <xdr:row>139</xdr:row>
                    <xdr:rowOff>419100</xdr:rowOff>
                  </to>
                </anchor>
              </controlPr>
            </control>
          </mc:Choice>
        </mc:AlternateContent>
        <mc:AlternateContent xmlns:mc="http://schemas.openxmlformats.org/markup-compatibility/2006">
          <mc:Choice Requires="x14">
            <control shapeId="12448" r:id="rId163" name="Option Button 160">
              <controlPr defaultSize="0" autoFill="0" autoLine="0" autoPict="0">
                <anchor moveWithCells="1" sizeWithCells="1">
                  <from>
                    <xdr:col>1</xdr:col>
                    <xdr:colOff>57150</xdr:colOff>
                    <xdr:row>139</xdr:row>
                    <xdr:rowOff>200025</xdr:rowOff>
                  </from>
                  <to>
                    <xdr:col>1</xdr:col>
                    <xdr:colOff>466725</xdr:colOff>
                    <xdr:row>139</xdr:row>
                    <xdr:rowOff>419100</xdr:rowOff>
                  </to>
                </anchor>
              </controlPr>
            </control>
          </mc:Choice>
        </mc:AlternateContent>
        <mc:AlternateContent xmlns:mc="http://schemas.openxmlformats.org/markup-compatibility/2006">
          <mc:Choice Requires="x14">
            <control shapeId="12449" r:id="rId164" name="Group Box 161">
              <controlPr defaultSize="0" autoFill="0" autoPict="0">
                <anchor moveWithCells="1" sizeWithCells="1">
                  <from>
                    <xdr:col>1</xdr:col>
                    <xdr:colOff>0</xdr:colOff>
                    <xdr:row>150</xdr:row>
                    <xdr:rowOff>0</xdr:rowOff>
                  </from>
                  <to>
                    <xdr:col>5</xdr:col>
                    <xdr:colOff>800100</xdr:colOff>
                    <xdr:row>151</xdr:row>
                    <xdr:rowOff>0</xdr:rowOff>
                  </to>
                </anchor>
              </controlPr>
            </control>
          </mc:Choice>
        </mc:AlternateContent>
        <mc:AlternateContent xmlns:mc="http://schemas.openxmlformats.org/markup-compatibility/2006">
          <mc:Choice Requires="x14">
            <control shapeId="12450" r:id="rId165" name="Option Button 162">
              <controlPr defaultSize="0" autoFill="0" autoLine="0" autoPict="0">
                <anchor moveWithCells="1" sizeWithCells="1">
                  <from>
                    <xdr:col>5</xdr:col>
                    <xdr:colOff>19050</xdr:colOff>
                    <xdr:row>150</xdr:row>
                    <xdr:rowOff>200025</xdr:rowOff>
                  </from>
                  <to>
                    <xdr:col>5</xdr:col>
                    <xdr:colOff>609600</xdr:colOff>
                    <xdr:row>150</xdr:row>
                    <xdr:rowOff>419100</xdr:rowOff>
                  </to>
                </anchor>
              </controlPr>
            </control>
          </mc:Choice>
        </mc:AlternateContent>
        <mc:AlternateContent xmlns:mc="http://schemas.openxmlformats.org/markup-compatibility/2006">
          <mc:Choice Requires="x14">
            <control shapeId="12451" r:id="rId166" name="Option Button 163">
              <controlPr defaultSize="0" autoFill="0" autoLine="0" autoPict="0">
                <anchor moveWithCells="1" sizeWithCells="1">
                  <from>
                    <xdr:col>1</xdr:col>
                    <xdr:colOff>514350</xdr:colOff>
                    <xdr:row>150</xdr:row>
                    <xdr:rowOff>200025</xdr:rowOff>
                  </from>
                  <to>
                    <xdr:col>1</xdr:col>
                    <xdr:colOff>923925</xdr:colOff>
                    <xdr:row>150</xdr:row>
                    <xdr:rowOff>419100</xdr:rowOff>
                  </to>
                </anchor>
              </controlPr>
            </control>
          </mc:Choice>
        </mc:AlternateContent>
        <mc:AlternateContent xmlns:mc="http://schemas.openxmlformats.org/markup-compatibility/2006">
          <mc:Choice Requires="x14">
            <control shapeId="12452" r:id="rId167" name="Option Button 164">
              <controlPr defaultSize="0" autoFill="0" autoLine="0" autoPict="0">
                <anchor moveWithCells="1" sizeWithCells="1">
                  <from>
                    <xdr:col>1</xdr:col>
                    <xdr:colOff>57150</xdr:colOff>
                    <xdr:row>150</xdr:row>
                    <xdr:rowOff>200025</xdr:rowOff>
                  </from>
                  <to>
                    <xdr:col>1</xdr:col>
                    <xdr:colOff>466725</xdr:colOff>
                    <xdr:row>150</xdr:row>
                    <xdr:rowOff>419100</xdr:rowOff>
                  </to>
                </anchor>
              </controlPr>
            </control>
          </mc:Choice>
        </mc:AlternateContent>
        <mc:AlternateContent xmlns:mc="http://schemas.openxmlformats.org/markup-compatibility/2006">
          <mc:Choice Requires="x14">
            <control shapeId="12453" r:id="rId168" name="Group Box 165">
              <controlPr defaultSize="0" autoFill="0" autoPict="0">
                <anchor moveWithCells="1" sizeWithCells="1">
                  <from>
                    <xdr:col>1</xdr:col>
                    <xdr:colOff>0</xdr:colOff>
                    <xdr:row>151</xdr:row>
                    <xdr:rowOff>0</xdr:rowOff>
                  </from>
                  <to>
                    <xdr:col>5</xdr:col>
                    <xdr:colOff>800100</xdr:colOff>
                    <xdr:row>152</xdr:row>
                    <xdr:rowOff>0</xdr:rowOff>
                  </to>
                </anchor>
              </controlPr>
            </control>
          </mc:Choice>
        </mc:AlternateContent>
        <mc:AlternateContent xmlns:mc="http://schemas.openxmlformats.org/markup-compatibility/2006">
          <mc:Choice Requires="x14">
            <control shapeId="12454" r:id="rId169" name="Option Button 166">
              <controlPr defaultSize="0" autoFill="0" autoLine="0" autoPict="0">
                <anchor moveWithCells="1" sizeWithCells="1">
                  <from>
                    <xdr:col>5</xdr:col>
                    <xdr:colOff>19050</xdr:colOff>
                    <xdr:row>151</xdr:row>
                    <xdr:rowOff>200025</xdr:rowOff>
                  </from>
                  <to>
                    <xdr:col>5</xdr:col>
                    <xdr:colOff>609600</xdr:colOff>
                    <xdr:row>151</xdr:row>
                    <xdr:rowOff>419100</xdr:rowOff>
                  </to>
                </anchor>
              </controlPr>
            </control>
          </mc:Choice>
        </mc:AlternateContent>
        <mc:AlternateContent xmlns:mc="http://schemas.openxmlformats.org/markup-compatibility/2006">
          <mc:Choice Requires="x14">
            <control shapeId="12455" r:id="rId170" name="Option Button 167">
              <controlPr defaultSize="0" autoFill="0" autoLine="0" autoPict="0">
                <anchor moveWithCells="1" sizeWithCells="1">
                  <from>
                    <xdr:col>1</xdr:col>
                    <xdr:colOff>514350</xdr:colOff>
                    <xdr:row>151</xdr:row>
                    <xdr:rowOff>200025</xdr:rowOff>
                  </from>
                  <to>
                    <xdr:col>1</xdr:col>
                    <xdr:colOff>923925</xdr:colOff>
                    <xdr:row>151</xdr:row>
                    <xdr:rowOff>419100</xdr:rowOff>
                  </to>
                </anchor>
              </controlPr>
            </control>
          </mc:Choice>
        </mc:AlternateContent>
        <mc:AlternateContent xmlns:mc="http://schemas.openxmlformats.org/markup-compatibility/2006">
          <mc:Choice Requires="x14">
            <control shapeId="12456" r:id="rId171" name="Option Button 168">
              <controlPr defaultSize="0" autoFill="0" autoLine="0" autoPict="0">
                <anchor moveWithCells="1" sizeWithCells="1">
                  <from>
                    <xdr:col>1</xdr:col>
                    <xdr:colOff>57150</xdr:colOff>
                    <xdr:row>151</xdr:row>
                    <xdr:rowOff>200025</xdr:rowOff>
                  </from>
                  <to>
                    <xdr:col>1</xdr:col>
                    <xdr:colOff>466725</xdr:colOff>
                    <xdr:row>151</xdr:row>
                    <xdr:rowOff>419100</xdr:rowOff>
                  </to>
                </anchor>
              </controlPr>
            </control>
          </mc:Choice>
        </mc:AlternateContent>
        <mc:AlternateContent xmlns:mc="http://schemas.openxmlformats.org/markup-compatibility/2006">
          <mc:Choice Requires="x14">
            <control shapeId="12457" r:id="rId172" name="Group Box 169">
              <controlPr defaultSize="0" autoFill="0" autoPict="0">
                <anchor moveWithCells="1" sizeWithCells="1">
                  <from>
                    <xdr:col>1</xdr:col>
                    <xdr:colOff>0</xdr:colOff>
                    <xdr:row>152</xdr:row>
                    <xdr:rowOff>0</xdr:rowOff>
                  </from>
                  <to>
                    <xdr:col>5</xdr:col>
                    <xdr:colOff>800100</xdr:colOff>
                    <xdr:row>153</xdr:row>
                    <xdr:rowOff>0</xdr:rowOff>
                  </to>
                </anchor>
              </controlPr>
            </control>
          </mc:Choice>
        </mc:AlternateContent>
        <mc:AlternateContent xmlns:mc="http://schemas.openxmlformats.org/markup-compatibility/2006">
          <mc:Choice Requires="x14">
            <control shapeId="12458" r:id="rId173" name="Option Button 170">
              <controlPr defaultSize="0" autoFill="0" autoLine="0" autoPict="0">
                <anchor moveWithCells="1" sizeWithCells="1">
                  <from>
                    <xdr:col>5</xdr:col>
                    <xdr:colOff>19050</xdr:colOff>
                    <xdr:row>152</xdr:row>
                    <xdr:rowOff>200025</xdr:rowOff>
                  </from>
                  <to>
                    <xdr:col>5</xdr:col>
                    <xdr:colOff>609600</xdr:colOff>
                    <xdr:row>152</xdr:row>
                    <xdr:rowOff>419100</xdr:rowOff>
                  </to>
                </anchor>
              </controlPr>
            </control>
          </mc:Choice>
        </mc:AlternateContent>
        <mc:AlternateContent xmlns:mc="http://schemas.openxmlformats.org/markup-compatibility/2006">
          <mc:Choice Requires="x14">
            <control shapeId="12459" r:id="rId174" name="Option Button 171">
              <controlPr defaultSize="0" autoFill="0" autoLine="0" autoPict="0">
                <anchor moveWithCells="1" sizeWithCells="1">
                  <from>
                    <xdr:col>1</xdr:col>
                    <xdr:colOff>514350</xdr:colOff>
                    <xdr:row>152</xdr:row>
                    <xdr:rowOff>200025</xdr:rowOff>
                  </from>
                  <to>
                    <xdr:col>1</xdr:col>
                    <xdr:colOff>923925</xdr:colOff>
                    <xdr:row>152</xdr:row>
                    <xdr:rowOff>419100</xdr:rowOff>
                  </to>
                </anchor>
              </controlPr>
            </control>
          </mc:Choice>
        </mc:AlternateContent>
        <mc:AlternateContent xmlns:mc="http://schemas.openxmlformats.org/markup-compatibility/2006">
          <mc:Choice Requires="x14">
            <control shapeId="12460" r:id="rId175" name="Option Button 172">
              <controlPr defaultSize="0" autoFill="0" autoLine="0" autoPict="0">
                <anchor moveWithCells="1" sizeWithCells="1">
                  <from>
                    <xdr:col>1</xdr:col>
                    <xdr:colOff>57150</xdr:colOff>
                    <xdr:row>152</xdr:row>
                    <xdr:rowOff>200025</xdr:rowOff>
                  </from>
                  <to>
                    <xdr:col>1</xdr:col>
                    <xdr:colOff>466725</xdr:colOff>
                    <xdr:row>152</xdr:row>
                    <xdr:rowOff>419100</xdr:rowOff>
                  </to>
                </anchor>
              </controlPr>
            </control>
          </mc:Choice>
        </mc:AlternateContent>
        <mc:AlternateContent xmlns:mc="http://schemas.openxmlformats.org/markup-compatibility/2006">
          <mc:Choice Requires="x14">
            <control shapeId="12461" r:id="rId176" name="Group Box 173">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12462" r:id="rId177" name="Option Button 174">
              <controlPr defaultSize="0" autoFill="0" autoLine="0" autoPict="0">
                <anchor moveWithCells="1" sizeWithCells="1">
                  <from>
                    <xdr:col>5</xdr:col>
                    <xdr:colOff>19050</xdr:colOff>
                    <xdr:row>153</xdr:row>
                    <xdr:rowOff>200025</xdr:rowOff>
                  </from>
                  <to>
                    <xdr:col>5</xdr:col>
                    <xdr:colOff>609600</xdr:colOff>
                    <xdr:row>153</xdr:row>
                    <xdr:rowOff>419100</xdr:rowOff>
                  </to>
                </anchor>
              </controlPr>
            </control>
          </mc:Choice>
        </mc:AlternateContent>
        <mc:AlternateContent xmlns:mc="http://schemas.openxmlformats.org/markup-compatibility/2006">
          <mc:Choice Requires="x14">
            <control shapeId="12463" r:id="rId178" name="Option Button 175">
              <controlPr defaultSize="0" autoFill="0" autoLine="0" autoPict="0">
                <anchor moveWithCells="1" sizeWithCells="1">
                  <from>
                    <xdr:col>1</xdr:col>
                    <xdr:colOff>514350</xdr:colOff>
                    <xdr:row>153</xdr:row>
                    <xdr:rowOff>200025</xdr:rowOff>
                  </from>
                  <to>
                    <xdr:col>1</xdr:col>
                    <xdr:colOff>923925</xdr:colOff>
                    <xdr:row>153</xdr:row>
                    <xdr:rowOff>419100</xdr:rowOff>
                  </to>
                </anchor>
              </controlPr>
            </control>
          </mc:Choice>
        </mc:AlternateContent>
        <mc:AlternateContent xmlns:mc="http://schemas.openxmlformats.org/markup-compatibility/2006">
          <mc:Choice Requires="x14">
            <control shapeId="12464" r:id="rId179" name="Option Button 176">
              <controlPr defaultSize="0" autoFill="0" autoLine="0" autoPict="0">
                <anchor moveWithCells="1" sizeWithCells="1">
                  <from>
                    <xdr:col>1</xdr:col>
                    <xdr:colOff>57150</xdr:colOff>
                    <xdr:row>153</xdr:row>
                    <xdr:rowOff>200025</xdr:rowOff>
                  </from>
                  <to>
                    <xdr:col>1</xdr:col>
                    <xdr:colOff>466725</xdr:colOff>
                    <xdr:row>153</xdr:row>
                    <xdr:rowOff>419100</xdr:rowOff>
                  </to>
                </anchor>
              </controlPr>
            </control>
          </mc:Choice>
        </mc:AlternateContent>
        <mc:AlternateContent xmlns:mc="http://schemas.openxmlformats.org/markup-compatibility/2006">
          <mc:Choice Requires="x14">
            <control shapeId="12465" r:id="rId180" name="Group Box 177">
              <controlPr defaultSize="0" autoFill="0" autoPict="0">
                <anchor moveWithCells="1" sizeWithCells="1">
                  <from>
                    <xdr:col>1</xdr:col>
                    <xdr:colOff>0</xdr:colOff>
                    <xdr:row>164</xdr:row>
                    <xdr:rowOff>0</xdr:rowOff>
                  </from>
                  <to>
                    <xdr:col>5</xdr:col>
                    <xdr:colOff>800100</xdr:colOff>
                    <xdr:row>165</xdr:row>
                    <xdr:rowOff>0</xdr:rowOff>
                  </to>
                </anchor>
              </controlPr>
            </control>
          </mc:Choice>
        </mc:AlternateContent>
        <mc:AlternateContent xmlns:mc="http://schemas.openxmlformats.org/markup-compatibility/2006">
          <mc:Choice Requires="x14">
            <control shapeId="12466" r:id="rId181" name="Option Button 178">
              <controlPr defaultSize="0" autoFill="0" autoLine="0" autoPict="0">
                <anchor moveWithCells="1" sizeWithCells="1">
                  <from>
                    <xdr:col>5</xdr:col>
                    <xdr:colOff>19050</xdr:colOff>
                    <xdr:row>164</xdr:row>
                    <xdr:rowOff>200025</xdr:rowOff>
                  </from>
                  <to>
                    <xdr:col>5</xdr:col>
                    <xdr:colOff>609600</xdr:colOff>
                    <xdr:row>164</xdr:row>
                    <xdr:rowOff>419100</xdr:rowOff>
                  </to>
                </anchor>
              </controlPr>
            </control>
          </mc:Choice>
        </mc:AlternateContent>
        <mc:AlternateContent xmlns:mc="http://schemas.openxmlformats.org/markup-compatibility/2006">
          <mc:Choice Requires="x14">
            <control shapeId="12467" r:id="rId182" name="Option Button 179">
              <controlPr defaultSize="0" autoFill="0" autoLine="0" autoPict="0">
                <anchor moveWithCells="1" sizeWithCells="1">
                  <from>
                    <xdr:col>1</xdr:col>
                    <xdr:colOff>514350</xdr:colOff>
                    <xdr:row>164</xdr:row>
                    <xdr:rowOff>200025</xdr:rowOff>
                  </from>
                  <to>
                    <xdr:col>1</xdr:col>
                    <xdr:colOff>923925</xdr:colOff>
                    <xdr:row>164</xdr:row>
                    <xdr:rowOff>419100</xdr:rowOff>
                  </to>
                </anchor>
              </controlPr>
            </control>
          </mc:Choice>
        </mc:AlternateContent>
        <mc:AlternateContent xmlns:mc="http://schemas.openxmlformats.org/markup-compatibility/2006">
          <mc:Choice Requires="x14">
            <control shapeId="12468" r:id="rId183" name="Option Button 180">
              <controlPr defaultSize="0" autoFill="0" autoLine="0" autoPict="0">
                <anchor moveWithCells="1" sizeWithCells="1">
                  <from>
                    <xdr:col>1</xdr:col>
                    <xdr:colOff>57150</xdr:colOff>
                    <xdr:row>164</xdr:row>
                    <xdr:rowOff>200025</xdr:rowOff>
                  </from>
                  <to>
                    <xdr:col>1</xdr:col>
                    <xdr:colOff>466725</xdr:colOff>
                    <xdr:row>164</xdr:row>
                    <xdr:rowOff>419100</xdr:rowOff>
                  </to>
                </anchor>
              </controlPr>
            </control>
          </mc:Choice>
        </mc:AlternateContent>
        <mc:AlternateContent xmlns:mc="http://schemas.openxmlformats.org/markup-compatibility/2006">
          <mc:Choice Requires="x14">
            <control shapeId="12469" r:id="rId184" name="Group Box 181">
              <controlPr defaultSize="0" autoFill="0" autoPict="0">
                <anchor moveWithCells="1" sizeWithCells="1">
                  <from>
                    <xdr:col>1</xdr:col>
                    <xdr:colOff>0</xdr:colOff>
                    <xdr:row>165</xdr:row>
                    <xdr:rowOff>0</xdr:rowOff>
                  </from>
                  <to>
                    <xdr:col>5</xdr:col>
                    <xdr:colOff>800100</xdr:colOff>
                    <xdr:row>166</xdr:row>
                    <xdr:rowOff>0</xdr:rowOff>
                  </to>
                </anchor>
              </controlPr>
            </control>
          </mc:Choice>
        </mc:AlternateContent>
        <mc:AlternateContent xmlns:mc="http://schemas.openxmlformats.org/markup-compatibility/2006">
          <mc:Choice Requires="x14">
            <control shapeId="12470" r:id="rId185" name="Option Button 182">
              <controlPr defaultSize="0" autoFill="0" autoLine="0" autoPict="0">
                <anchor moveWithCells="1" sizeWithCells="1">
                  <from>
                    <xdr:col>5</xdr:col>
                    <xdr:colOff>19050</xdr:colOff>
                    <xdr:row>165</xdr:row>
                    <xdr:rowOff>200025</xdr:rowOff>
                  </from>
                  <to>
                    <xdr:col>5</xdr:col>
                    <xdr:colOff>609600</xdr:colOff>
                    <xdr:row>165</xdr:row>
                    <xdr:rowOff>419100</xdr:rowOff>
                  </to>
                </anchor>
              </controlPr>
            </control>
          </mc:Choice>
        </mc:AlternateContent>
        <mc:AlternateContent xmlns:mc="http://schemas.openxmlformats.org/markup-compatibility/2006">
          <mc:Choice Requires="x14">
            <control shapeId="12471" r:id="rId186" name="Option Button 183">
              <controlPr defaultSize="0" autoFill="0" autoLine="0" autoPict="0">
                <anchor moveWithCells="1" sizeWithCells="1">
                  <from>
                    <xdr:col>1</xdr:col>
                    <xdr:colOff>514350</xdr:colOff>
                    <xdr:row>165</xdr:row>
                    <xdr:rowOff>200025</xdr:rowOff>
                  </from>
                  <to>
                    <xdr:col>1</xdr:col>
                    <xdr:colOff>923925</xdr:colOff>
                    <xdr:row>165</xdr:row>
                    <xdr:rowOff>419100</xdr:rowOff>
                  </to>
                </anchor>
              </controlPr>
            </control>
          </mc:Choice>
        </mc:AlternateContent>
        <mc:AlternateContent xmlns:mc="http://schemas.openxmlformats.org/markup-compatibility/2006">
          <mc:Choice Requires="x14">
            <control shapeId="12472" r:id="rId187" name="Option Button 184">
              <controlPr defaultSize="0" autoFill="0" autoLine="0" autoPict="0">
                <anchor moveWithCells="1" sizeWithCells="1">
                  <from>
                    <xdr:col>1</xdr:col>
                    <xdr:colOff>57150</xdr:colOff>
                    <xdr:row>165</xdr:row>
                    <xdr:rowOff>200025</xdr:rowOff>
                  </from>
                  <to>
                    <xdr:col>1</xdr:col>
                    <xdr:colOff>466725</xdr:colOff>
                    <xdr:row>165</xdr:row>
                    <xdr:rowOff>419100</xdr:rowOff>
                  </to>
                </anchor>
              </controlPr>
            </control>
          </mc:Choice>
        </mc:AlternateContent>
        <mc:AlternateContent xmlns:mc="http://schemas.openxmlformats.org/markup-compatibility/2006">
          <mc:Choice Requires="x14">
            <control shapeId="12473" r:id="rId188" name="Group Box 185">
              <controlPr defaultSize="0" autoFill="0" autoPict="0">
                <anchor moveWithCells="1" sizeWithCells="1">
                  <from>
                    <xdr:col>1</xdr:col>
                    <xdr:colOff>0</xdr:colOff>
                    <xdr:row>166</xdr:row>
                    <xdr:rowOff>0</xdr:rowOff>
                  </from>
                  <to>
                    <xdr:col>5</xdr:col>
                    <xdr:colOff>800100</xdr:colOff>
                    <xdr:row>167</xdr:row>
                    <xdr:rowOff>0</xdr:rowOff>
                  </to>
                </anchor>
              </controlPr>
            </control>
          </mc:Choice>
        </mc:AlternateContent>
        <mc:AlternateContent xmlns:mc="http://schemas.openxmlformats.org/markup-compatibility/2006">
          <mc:Choice Requires="x14">
            <control shapeId="12474" r:id="rId189" name="Option Button 186">
              <controlPr defaultSize="0" autoFill="0" autoLine="0" autoPict="0">
                <anchor moveWithCells="1" sizeWithCells="1">
                  <from>
                    <xdr:col>5</xdr:col>
                    <xdr:colOff>19050</xdr:colOff>
                    <xdr:row>166</xdr:row>
                    <xdr:rowOff>200025</xdr:rowOff>
                  </from>
                  <to>
                    <xdr:col>5</xdr:col>
                    <xdr:colOff>609600</xdr:colOff>
                    <xdr:row>166</xdr:row>
                    <xdr:rowOff>419100</xdr:rowOff>
                  </to>
                </anchor>
              </controlPr>
            </control>
          </mc:Choice>
        </mc:AlternateContent>
        <mc:AlternateContent xmlns:mc="http://schemas.openxmlformats.org/markup-compatibility/2006">
          <mc:Choice Requires="x14">
            <control shapeId="12475" r:id="rId190" name="Option Button 187">
              <controlPr defaultSize="0" autoFill="0" autoLine="0" autoPict="0">
                <anchor moveWithCells="1" sizeWithCells="1">
                  <from>
                    <xdr:col>1</xdr:col>
                    <xdr:colOff>514350</xdr:colOff>
                    <xdr:row>166</xdr:row>
                    <xdr:rowOff>200025</xdr:rowOff>
                  </from>
                  <to>
                    <xdr:col>1</xdr:col>
                    <xdr:colOff>923925</xdr:colOff>
                    <xdr:row>166</xdr:row>
                    <xdr:rowOff>419100</xdr:rowOff>
                  </to>
                </anchor>
              </controlPr>
            </control>
          </mc:Choice>
        </mc:AlternateContent>
        <mc:AlternateContent xmlns:mc="http://schemas.openxmlformats.org/markup-compatibility/2006">
          <mc:Choice Requires="x14">
            <control shapeId="12476" r:id="rId191" name="Option Button 188">
              <controlPr defaultSize="0" autoFill="0" autoLine="0" autoPict="0">
                <anchor moveWithCells="1" sizeWithCells="1">
                  <from>
                    <xdr:col>1</xdr:col>
                    <xdr:colOff>57150</xdr:colOff>
                    <xdr:row>166</xdr:row>
                    <xdr:rowOff>200025</xdr:rowOff>
                  </from>
                  <to>
                    <xdr:col>1</xdr:col>
                    <xdr:colOff>466725</xdr:colOff>
                    <xdr:row>166</xdr:row>
                    <xdr:rowOff>419100</xdr:rowOff>
                  </to>
                </anchor>
              </controlPr>
            </control>
          </mc:Choice>
        </mc:AlternateContent>
        <mc:AlternateContent xmlns:mc="http://schemas.openxmlformats.org/markup-compatibility/2006">
          <mc:Choice Requires="x14">
            <control shapeId="12477" r:id="rId192" name="Group Box 189">
              <controlPr defaultSize="0" autoFill="0" autoPict="0">
                <anchor moveWithCells="1" sizeWithCells="1">
                  <from>
                    <xdr:col>1</xdr:col>
                    <xdr:colOff>0</xdr:colOff>
                    <xdr:row>167</xdr:row>
                    <xdr:rowOff>0</xdr:rowOff>
                  </from>
                  <to>
                    <xdr:col>5</xdr:col>
                    <xdr:colOff>800100</xdr:colOff>
                    <xdr:row>168</xdr:row>
                    <xdr:rowOff>0</xdr:rowOff>
                  </to>
                </anchor>
              </controlPr>
            </control>
          </mc:Choice>
        </mc:AlternateContent>
        <mc:AlternateContent xmlns:mc="http://schemas.openxmlformats.org/markup-compatibility/2006">
          <mc:Choice Requires="x14">
            <control shapeId="12478" r:id="rId193" name="Option Button 190">
              <controlPr defaultSize="0" autoFill="0" autoLine="0" autoPict="0">
                <anchor moveWithCells="1" sizeWithCells="1">
                  <from>
                    <xdr:col>5</xdr:col>
                    <xdr:colOff>19050</xdr:colOff>
                    <xdr:row>167</xdr:row>
                    <xdr:rowOff>200025</xdr:rowOff>
                  </from>
                  <to>
                    <xdr:col>5</xdr:col>
                    <xdr:colOff>609600</xdr:colOff>
                    <xdr:row>167</xdr:row>
                    <xdr:rowOff>419100</xdr:rowOff>
                  </to>
                </anchor>
              </controlPr>
            </control>
          </mc:Choice>
        </mc:AlternateContent>
        <mc:AlternateContent xmlns:mc="http://schemas.openxmlformats.org/markup-compatibility/2006">
          <mc:Choice Requires="x14">
            <control shapeId="12479" r:id="rId194" name="Option Button 191">
              <controlPr defaultSize="0" autoFill="0" autoLine="0" autoPict="0">
                <anchor moveWithCells="1" sizeWithCells="1">
                  <from>
                    <xdr:col>1</xdr:col>
                    <xdr:colOff>514350</xdr:colOff>
                    <xdr:row>167</xdr:row>
                    <xdr:rowOff>200025</xdr:rowOff>
                  </from>
                  <to>
                    <xdr:col>1</xdr:col>
                    <xdr:colOff>923925</xdr:colOff>
                    <xdr:row>167</xdr:row>
                    <xdr:rowOff>419100</xdr:rowOff>
                  </to>
                </anchor>
              </controlPr>
            </control>
          </mc:Choice>
        </mc:AlternateContent>
        <mc:AlternateContent xmlns:mc="http://schemas.openxmlformats.org/markup-compatibility/2006">
          <mc:Choice Requires="x14">
            <control shapeId="12480" r:id="rId195" name="Option Button 192">
              <controlPr defaultSize="0" autoFill="0" autoLine="0" autoPict="0">
                <anchor moveWithCells="1" sizeWithCells="1">
                  <from>
                    <xdr:col>1</xdr:col>
                    <xdr:colOff>57150</xdr:colOff>
                    <xdr:row>167</xdr:row>
                    <xdr:rowOff>200025</xdr:rowOff>
                  </from>
                  <to>
                    <xdr:col>1</xdr:col>
                    <xdr:colOff>466725</xdr:colOff>
                    <xdr:row>167</xdr:row>
                    <xdr:rowOff>419100</xdr:rowOff>
                  </to>
                </anchor>
              </controlPr>
            </control>
          </mc:Choice>
        </mc:AlternateContent>
        <mc:AlternateContent xmlns:mc="http://schemas.openxmlformats.org/markup-compatibility/2006">
          <mc:Choice Requires="x14">
            <control shapeId="12481" r:id="rId196" name="Group Box 193">
              <controlPr defaultSize="0" autoFill="0" autoPict="0">
                <anchor moveWithCells="1" sizeWithCells="1">
                  <from>
                    <xdr:col>1</xdr:col>
                    <xdr:colOff>0</xdr:colOff>
                    <xdr:row>178</xdr:row>
                    <xdr:rowOff>0</xdr:rowOff>
                  </from>
                  <to>
                    <xdr:col>5</xdr:col>
                    <xdr:colOff>800100</xdr:colOff>
                    <xdr:row>179</xdr:row>
                    <xdr:rowOff>0</xdr:rowOff>
                  </to>
                </anchor>
              </controlPr>
            </control>
          </mc:Choice>
        </mc:AlternateContent>
        <mc:AlternateContent xmlns:mc="http://schemas.openxmlformats.org/markup-compatibility/2006">
          <mc:Choice Requires="x14">
            <control shapeId="12482" r:id="rId197" name="Option Button 194">
              <controlPr defaultSize="0" autoFill="0" autoLine="0" autoPict="0">
                <anchor moveWithCells="1" sizeWithCells="1">
                  <from>
                    <xdr:col>5</xdr:col>
                    <xdr:colOff>19050</xdr:colOff>
                    <xdr:row>178</xdr:row>
                    <xdr:rowOff>200025</xdr:rowOff>
                  </from>
                  <to>
                    <xdr:col>5</xdr:col>
                    <xdr:colOff>609600</xdr:colOff>
                    <xdr:row>178</xdr:row>
                    <xdr:rowOff>419100</xdr:rowOff>
                  </to>
                </anchor>
              </controlPr>
            </control>
          </mc:Choice>
        </mc:AlternateContent>
        <mc:AlternateContent xmlns:mc="http://schemas.openxmlformats.org/markup-compatibility/2006">
          <mc:Choice Requires="x14">
            <control shapeId="12483" r:id="rId198" name="Option Button 195">
              <controlPr defaultSize="0" autoFill="0" autoLine="0" autoPict="0">
                <anchor moveWithCells="1" sizeWithCells="1">
                  <from>
                    <xdr:col>1</xdr:col>
                    <xdr:colOff>514350</xdr:colOff>
                    <xdr:row>178</xdr:row>
                    <xdr:rowOff>200025</xdr:rowOff>
                  </from>
                  <to>
                    <xdr:col>1</xdr:col>
                    <xdr:colOff>923925</xdr:colOff>
                    <xdr:row>178</xdr:row>
                    <xdr:rowOff>419100</xdr:rowOff>
                  </to>
                </anchor>
              </controlPr>
            </control>
          </mc:Choice>
        </mc:AlternateContent>
        <mc:AlternateContent xmlns:mc="http://schemas.openxmlformats.org/markup-compatibility/2006">
          <mc:Choice Requires="x14">
            <control shapeId="12484" r:id="rId199" name="Option Button 196">
              <controlPr defaultSize="0" autoFill="0" autoLine="0" autoPict="0">
                <anchor moveWithCells="1" sizeWithCells="1">
                  <from>
                    <xdr:col>1</xdr:col>
                    <xdr:colOff>57150</xdr:colOff>
                    <xdr:row>178</xdr:row>
                    <xdr:rowOff>200025</xdr:rowOff>
                  </from>
                  <to>
                    <xdr:col>1</xdr:col>
                    <xdr:colOff>466725</xdr:colOff>
                    <xdr:row>178</xdr:row>
                    <xdr:rowOff>419100</xdr:rowOff>
                  </to>
                </anchor>
              </controlPr>
            </control>
          </mc:Choice>
        </mc:AlternateContent>
        <mc:AlternateContent xmlns:mc="http://schemas.openxmlformats.org/markup-compatibility/2006">
          <mc:Choice Requires="x14">
            <control shapeId="12485" r:id="rId200" name="Group Box 197">
              <controlPr defaultSize="0" autoFill="0" autoPict="0">
                <anchor moveWithCells="1" sizeWithCells="1">
                  <from>
                    <xdr:col>1</xdr:col>
                    <xdr:colOff>0</xdr:colOff>
                    <xdr:row>179</xdr:row>
                    <xdr:rowOff>0</xdr:rowOff>
                  </from>
                  <to>
                    <xdr:col>5</xdr:col>
                    <xdr:colOff>800100</xdr:colOff>
                    <xdr:row>180</xdr:row>
                    <xdr:rowOff>0</xdr:rowOff>
                  </to>
                </anchor>
              </controlPr>
            </control>
          </mc:Choice>
        </mc:AlternateContent>
        <mc:AlternateContent xmlns:mc="http://schemas.openxmlformats.org/markup-compatibility/2006">
          <mc:Choice Requires="x14">
            <control shapeId="12486" r:id="rId201" name="Option Button 198">
              <controlPr defaultSize="0" autoFill="0" autoLine="0" autoPict="0">
                <anchor moveWithCells="1" sizeWithCells="1">
                  <from>
                    <xdr:col>5</xdr:col>
                    <xdr:colOff>19050</xdr:colOff>
                    <xdr:row>179</xdr:row>
                    <xdr:rowOff>200025</xdr:rowOff>
                  </from>
                  <to>
                    <xdr:col>5</xdr:col>
                    <xdr:colOff>609600</xdr:colOff>
                    <xdr:row>179</xdr:row>
                    <xdr:rowOff>419100</xdr:rowOff>
                  </to>
                </anchor>
              </controlPr>
            </control>
          </mc:Choice>
        </mc:AlternateContent>
        <mc:AlternateContent xmlns:mc="http://schemas.openxmlformats.org/markup-compatibility/2006">
          <mc:Choice Requires="x14">
            <control shapeId="12487" r:id="rId202" name="Option Button 199">
              <controlPr defaultSize="0" autoFill="0" autoLine="0" autoPict="0">
                <anchor moveWithCells="1" sizeWithCells="1">
                  <from>
                    <xdr:col>1</xdr:col>
                    <xdr:colOff>514350</xdr:colOff>
                    <xdr:row>179</xdr:row>
                    <xdr:rowOff>200025</xdr:rowOff>
                  </from>
                  <to>
                    <xdr:col>1</xdr:col>
                    <xdr:colOff>923925</xdr:colOff>
                    <xdr:row>179</xdr:row>
                    <xdr:rowOff>419100</xdr:rowOff>
                  </to>
                </anchor>
              </controlPr>
            </control>
          </mc:Choice>
        </mc:AlternateContent>
        <mc:AlternateContent xmlns:mc="http://schemas.openxmlformats.org/markup-compatibility/2006">
          <mc:Choice Requires="x14">
            <control shapeId="12488" r:id="rId203" name="Option Button 200">
              <controlPr defaultSize="0" autoFill="0" autoLine="0" autoPict="0">
                <anchor moveWithCells="1" sizeWithCells="1">
                  <from>
                    <xdr:col>1</xdr:col>
                    <xdr:colOff>57150</xdr:colOff>
                    <xdr:row>179</xdr:row>
                    <xdr:rowOff>200025</xdr:rowOff>
                  </from>
                  <to>
                    <xdr:col>1</xdr:col>
                    <xdr:colOff>466725</xdr:colOff>
                    <xdr:row>179</xdr:row>
                    <xdr:rowOff>419100</xdr:rowOff>
                  </to>
                </anchor>
              </controlPr>
            </control>
          </mc:Choice>
        </mc:AlternateContent>
        <mc:AlternateContent xmlns:mc="http://schemas.openxmlformats.org/markup-compatibility/2006">
          <mc:Choice Requires="x14">
            <control shapeId="12489" r:id="rId204" name="Group Box 201">
              <controlPr defaultSize="0" autoFill="0" autoPict="0">
                <anchor moveWithCells="1" sizeWithCells="1">
                  <from>
                    <xdr:col>1</xdr:col>
                    <xdr:colOff>0</xdr:colOff>
                    <xdr:row>190</xdr:row>
                    <xdr:rowOff>0</xdr:rowOff>
                  </from>
                  <to>
                    <xdr:col>5</xdr:col>
                    <xdr:colOff>800100</xdr:colOff>
                    <xdr:row>191</xdr:row>
                    <xdr:rowOff>0</xdr:rowOff>
                  </to>
                </anchor>
              </controlPr>
            </control>
          </mc:Choice>
        </mc:AlternateContent>
        <mc:AlternateContent xmlns:mc="http://schemas.openxmlformats.org/markup-compatibility/2006">
          <mc:Choice Requires="x14">
            <control shapeId="12490" r:id="rId205" name="Option Button 202">
              <controlPr defaultSize="0" autoFill="0" autoLine="0" autoPict="0">
                <anchor moveWithCells="1" sizeWithCells="1">
                  <from>
                    <xdr:col>5</xdr:col>
                    <xdr:colOff>19050</xdr:colOff>
                    <xdr:row>190</xdr:row>
                    <xdr:rowOff>200025</xdr:rowOff>
                  </from>
                  <to>
                    <xdr:col>5</xdr:col>
                    <xdr:colOff>609600</xdr:colOff>
                    <xdr:row>190</xdr:row>
                    <xdr:rowOff>419100</xdr:rowOff>
                  </to>
                </anchor>
              </controlPr>
            </control>
          </mc:Choice>
        </mc:AlternateContent>
        <mc:AlternateContent xmlns:mc="http://schemas.openxmlformats.org/markup-compatibility/2006">
          <mc:Choice Requires="x14">
            <control shapeId="12491" r:id="rId206" name="Option Button 203">
              <controlPr defaultSize="0" autoFill="0" autoLine="0" autoPict="0">
                <anchor moveWithCells="1" sizeWithCells="1">
                  <from>
                    <xdr:col>1</xdr:col>
                    <xdr:colOff>514350</xdr:colOff>
                    <xdr:row>190</xdr:row>
                    <xdr:rowOff>200025</xdr:rowOff>
                  </from>
                  <to>
                    <xdr:col>1</xdr:col>
                    <xdr:colOff>923925</xdr:colOff>
                    <xdr:row>190</xdr:row>
                    <xdr:rowOff>419100</xdr:rowOff>
                  </to>
                </anchor>
              </controlPr>
            </control>
          </mc:Choice>
        </mc:AlternateContent>
        <mc:AlternateContent xmlns:mc="http://schemas.openxmlformats.org/markup-compatibility/2006">
          <mc:Choice Requires="x14">
            <control shapeId="12492" r:id="rId207" name="Option Button 204">
              <controlPr defaultSize="0" autoFill="0" autoLine="0" autoPict="0">
                <anchor moveWithCells="1" sizeWithCells="1">
                  <from>
                    <xdr:col>1</xdr:col>
                    <xdr:colOff>57150</xdr:colOff>
                    <xdr:row>190</xdr:row>
                    <xdr:rowOff>200025</xdr:rowOff>
                  </from>
                  <to>
                    <xdr:col>1</xdr:col>
                    <xdr:colOff>466725</xdr:colOff>
                    <xdr:row>190</xdr:row>
                    <xdr:rowOff>419100</xdr:rowOff>
                  </to>
                </anchor>
              </controlPr>
            </control>
          </mc:Choice>
        </mc:AlternateContent>
        <mc:AlternateContent xmlns:mc="http://schemas.openxmlformats.org/markup-compatibility/2006">
          <mc:Choice Requires="x14">
            <control shapeId="12493" r:id="rId208" name="Group Box 205">
              <controlPr defaultSize="0" autoFill="0" autoPict="0">
                <anchor moveWithCells="1" sizeWithCells="1">
                  <from>
                    <xdr:col>1</xdr:col>
                    <xdr:colOff>0</xdr:colOff>
                    <xdr:row>191</xdr:row>
                    <xdr:rowOff>0</xdr:rowOff>
                  </from>
                  <to>
                    <xdr:col>5</xdr:col>
                    <xdr:colOff>800100</xdr:colOff>
                    <xdr:row>192</xdr:row>
                    <xdr:rowOff>0</xdr:rowOff>
                  </to>
                </anchor>
              </controlPr>
            </control>
          </mc:Choice>
        </mc:AlternateContent>
        <mc:AlternateContent xmlns:mc="http://schemas.openxmlformats.org/markup-compatibility/2006">
          <mc:Choice Requires="x14">
            <control shapeId="12494" r:id="rId209" name="Option Button 206">
              <controlPr defaultSize="0" autoFill="0" autoLine="0" autoPict="0">
                <anchor moveWithCells="1" sizeWithCells="1">
                  <from>
                    <xdr:col>5</xdr:col>
                    <xdr:colOff>19050</xdr:colOff>
                    <xdr:row>191</xdr:row>
                    <xdr:rowOff>200025</xdr:rowOff>
                  </from>
                  <to>
                    <xdr:col>5</xdr:col>
                    <xdr:colOff>609600</xdr:colOff>
                    <xdr:row>191</xdr:row>
                    <xdr:rowOff>419100</xdr:rowOff>
                  </to>
                </anchor>
              </controlPr>
            </control>
          </mc:Choice>
        </mc:AlternateContent>
        <mc:AlternateContent xmlns:mc="http://schemas.openxmlformats.org/markup-compatibility/2006">
          <mc:Choice Requires="x14">
            <control shapeId="12495" r:id="rId210" name="Option Button 207">
              <controlPr defaultSize="0" autoFill="0" autoLine="0" autoPict="0">
                <anchor moveWithCells="1" sizeWithCells="1">
                  <from>
                    <xdr:col>1</xdr:col>
                    <xdr:colOff>514350</xdr:colOff>
                    <xdr:row>191</xdr:row>
                    <xdr:rowOff>200025</xdr:rowOff>
                  </from>
                  <to>
                    <xdr:col>1</xdr:col>
                    <xdr:colOff>923925</xdr:colOff>
                    <xdr:row>191</xdr:row>
                    <xdr:rowOff>419100</xdr:rowOff>
                  </to>
                </anchor>
              </controlPr>
            </control>
          </mc:Choice>
        </mc:AlternateContent>
        <mc:AlternateContent xmlns:mc="http://schemas.openxmlformats.org/markup-compatibility/2006">
          <mc:Choice Requires="x14">
            <control shapeId="12496" r:id="rId211" name="Option Button 208">
              <controlPr defaultSize="0" autoFill="0" autoLine="0" autoPict="0">
                <anchor moveWithCells="1" sizeWithCells="1">
                  <from>
                    <xdr:col>1</xdr:col>
                    <xdr:colOff>57150</xdr:colOff>
                    <xdr:row>191</xdr:row>
                    <xdr:rowOff>200025</xdr:rowOff>
                  </from>
                  <to>
                    <xdr:col>1</xdr:col>
                    <xdr:colOff>466725</xdr:colOff>
                    <xdr:row>191</xdr:row>
                    <xdr:rowOff>419100</xdr:rowOff>
                  </to>
                </anchor>
              </controlPr>
            </control>
          </mc:Choice>
        </mc:AlternateContent>
        <mc:AlternateContent xmlns:mc="http://schemas.openxmlformats.org/markup-compatibility/2006">
          <mc:Choice Requires="x14">
            <control shapeId="12497" r:id="rId212" name="Group Box 209">
              <controlPr defaultSize="0" autoFill="0" autoPict="0">
                <anchor moveWithCells="1" sizeWithCells="1">
                  <from>
                    <xdr:col>1</xdr:col>
                    <xdr:colOff>0</xdr:colOff>
                    <xdr:row>192</xdr:row>
                    <xdr:rowOff>0</xdr:rowOff>
                  </from>
                  <to>
                    <xdr:col>5</xdr:col>
                    <xdr:colOff>800100</xdr:colOff>
                    <xdr:row>193</xdr:row>
                    <xdr:rowOff>0</xdr:rowOff>
                  </to>
                </anchor>
              </controlPr>
            </control>
          </mc:Choice>
        </mc:AlternateContent>
        <mc:AlternateContent xmlns:mc="http://schemas.openxmlformats.org/markup-compatibility/2006">
          <mc:Choice Requires="x14">
            <control shapeId="12498" r:id="rId213" name="Option Button 210">
              <controlPr defaultSize="0" autoFill="0" autoLine="0" autoPict="0">
                <anchor moveWithCells="1" sizeWithCells="1">
                  <from>
                    <xdr:col>5</xdr:col>
                    <xdr:colOff>19050</xdr:colOff>
                    <xdr:row>192</xdr:row>
                    <xdr:rowOff>200025</xdr:rowOff>
                  </from>
                  <to>
                    <xdr:col>5</xdr:col>
                    <xdr:colOff>609600</xdr:colOff>
                    <xdr:row>192</xdr:row>
                    <xdr:rowOff>419100</xdr:rowOff>
                  </to>
                </anchor>
              </controlPr>
            </control>
          </mc:Choice>
        </mc:AlternateContent>
        <mc:AlternateContent xmlns:mc="http://schemas.openxmlformats.org/markup-compatibility/2006">
          <mc:Choice Requires="x14">
            <control shapeId="12499" r:id="rId214" name="Option Button 211">
              <controlPr defaultSize="0" autoFill="0" autoLine="0" autoPict="0">
                <anchor moveWithCells="1" sizeWithCells="1">
                  <from>
                    <xdr:col>1</xdr:col>
                    <xdr:colOff>514350</xdr:colOff>
                    <xdr:row>192</xdr:row>
                    <xdr:rowOff>200025</xdr:rowOff>
                  </from>
                  <to>
                    <xdr:col>1</xdr:col>
                    <xdr:colOff>923925</xdr:colOff>
                    <xdr:row>192</xdr:row>
                    <xdr:rowOff>419100</xdr:rowOff>
                  </to>
                </anchor>
              </controlPr>
            </control>
          </mc:Choice>
        </mc:AlternateContent>
        <mc:AlternateContent xmlns:mc="http://schemas.openxmlformats.org/markup-compatibility/2006">
          <mc:Choice Requires="x14">
            <control shapeId="12500" r:id="rId215" name="Option Button 212">
              <controlPr defaultSize="0" autoFill="0" autoLine="0" autoPict="0">
                <anchor moveWithCells="1" sizeWithCells="1">
                  <from>
                    <xdr:col>1</xdr:col>
                    <xdr:colOff>57150</xdr:colOff>
                    <xdr:row>192</xdr:row>
                    <xdr:rowOff>200025</xdr:rowOff>
                  </from>
                  <to>
                    <xdr:col>1</xdr:col>
                    <xdr:colOff>466725</xdr:colOff>
                    <xdr:row>192</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pageSetUpPr fitToPage="1"/>
  </sheetPr>
  <dimension ref="A1:T221"/>
  <sheetViews>
    <sheetView view="pageBreakPreview" zoomScale="50" zoomScaleNormal="85" zoomScaleSheetLayoutView="50" workbookViewId="0"/>
  </sheetViews>
  <sheetFormatPr defaultColWidth="9" defaultRowHeight="13.5" x14ac:dyDescent="0.15"/>
  <cols>
    <col min="1" max="1" width="3" style="114" customWidth="1"/>
    <col min="2" max="2" width="13.875" style="116" customWidth="1"/>
    <col min="3" max="3" width="59.125" style="116" customWidth="1"/>
    <col min="4" max="4" width="11.75" style="116" customWidth="1"/>
    <col min="5" max="5" width="9.5" style="116" customWidth="1"/>
    <col min="6" max="6" width="10.625" style="114" customWidth="1"/>
    <col min="7" max="7" width="9" style="114"/>
    <col min="8" max="8" width="21.625" style="114" customWidth="1"/>
    <col min="9" max="9" width="10.75" style="25" customWidth="1"/>
    <col min="10" max="10" width="21.25" style="27" bestFit="1" customWidth="1"/>
    <col min="11" max="11" width="9" style="115"/>
    <col min="12" max="16384" width="9" style="114"/>
  </cols>
  <sheetData>
    <row r="1" spans="1:20" ht="14.25" x14ac:dyDescent="0.15">
      <c r="A1" s="5" t="str">
        <f>"〔利用者保護：" &amp;  評価結果報告書!B23 &amp; "〕"</f>
        <v>〔利用者保護：認知症対応型通所介護〕</v>
      </c>
      <c r="B1" s="4"/>
      <c r="C1" s="4"/>
      <c r="D1" s="4"/>
      <c r="E1" s="3"/>
      <c r="F1" s="143" t="s">
        <v>137</v>
      </c>
      <c r="H1" s="23"/>
      <c r="S1" s="114" t="s">
        <v>5</v>
      </c>
    </row>
    <row r="2" spans="1:20" ht="14.25" customHeight="1" x14ac:dyDescent="0.15">
      <c r="A2" s="1"/>
      <c r="B2" s="4"/>
      <c r="C2" s="4"/>
      <c r="F2" s="6" t="str">
        <f>"《事業所名： " &amp; 評価結果報告書!B24 &amp; "》"</f>
        <v>《事業所名： 》</v>
      </c>
      <c r="H2" s="25"/>
      <c r="S2" s="114" t="b">
        <v>0</v>
      </c>
    </row>
    <row r="3" spans="1:20" s="21" customFormat="1" ht="14.25" thickBot="1" x14ac:dyDescent="0.2">
      <c r="A3" s="120" t="s">
        <v>94</v>
      </c>
      <c r="B3" s="78" t="s">
        <v>89</v>
      </c>
      <c r="C3" s="22"/>
      <c r="D3" s="22"/>
      <c r="E3" s="22"/>
      <c r="F3" s="26"/>
      <c r="G3" s="26"/>
      <c r="H3" s="7"/>
      <c r="I3" s="58"/>
      <c r="J3" s="7"/>
      <c r="K3" s="7"/>
      <c r="L3" s="7"/>
      <c r="M3" s="79"/>
      <c r="N3" s="79"/>
      <c r="O3" s="79"/>
      <c r="P3" s="79"/>
      <c r="Q3" s="79"/>
      <c r="R3" s="79"/>
      <c r="S3" s="79"/>
      <c r="T3" s="79"/>
    </row>
    <row r="4" spans="1:20" s="11" customFormat="1" ht="17.25" customHeight="1" x14ac:dyDescent="0.15">
      <c r="A4" s="90"/>
      <c r="B4" s="292"/>
      <c r="C4" s="293"/>
      <c r="D4" s="293"/>
      <c r="E4" s="293"/>
      <c r="F4" s="294"/>
      <c r="G4" s="91"/>
      <c r="H4" s="92"/>
      <c r="I4" s="93"/>
      <c r="J4" s="7" t="s">
        <v>70</v>
      </c>
      <c r="K4" s="92"/>
      <c r="L4" s="92"/>
      <c r="M4" s="94"/>
      <c r="N4" s="94"/>
      <c r="O4" s="94"/>
      <c r="P4" s="94"/>
      <c r="Q4" s="94"/>
      <c r="R4" s="94"/>
      <c r="S4" s="79" t="b">
        <v>1</v>
      </c>
      <c r="T4" s="94"/>
    </row>
    <row r="5" spans="1:20" s="89" customFormat="1" ht="30" customHeight="1" thickBot="1" x14ac:dyDescent="0.2">
      <c r="A5" s="150"/>
      <c r="B5" s="295" t="s">
        <v>255</v>
      </c>
      <c r="C5" s="296"/>
      <c r="D5" s="297" t="s">
        <v>256</v>
      </c>
      <c r="E5" s="297"/>
      <c r="F5" s="151" t="str">
        <f>IF(COUNT(P9:Q23) &gt; 0,COUNT(P9:P23) &amp; "／" &amp; COUNT(P9:Q23),"")</f>
        <v/>
      </c>
      <c r="G5" s="84"/>
      <c r="H5" s="85"/>
      <c r="I5" s="86"/>
      <c r="J5" s="87" t="s">
        <v>71</v>
      </c>
      <c r="K5" s="85"/>
      <c r="L5" s="85"/>
      <c r="M5" s="88"/>
      <c r="N5" s="88"/>
      <c r="O5" s="88"/>
      <c r="P5" s="88"/>
      <c r="Q5" s="88"/>
      <c r="R5" s="88"/>
      <c r="S5" s="79" t="b">
        <v>0</v>
      </c>
      <c r="T5" s="88"/>
    </row>
    <row r="6" spans="1:20" s="21" customFormat="1" ht="14.25" thickTop="1" x14ac:dyDescent="0.15">
      <c r="A6" s="95">
        <v>1</v>
      </c>
      <c r="B6" s="96" t="s">
        <v>158</v>
      </c>
      <c r="C6" s="273" t="str">
        <f>IF((MIN(I9:I10)=0),"標準項目の「あり」「なし」を選択してください","")</f>
        <v>標準項目の「あり」「なし」を選択してください</v>
      </c>
      <c r="D6" s="273"/>
      <c r="E6" s="273"/>
      <c r="F6" s="274"/>
      <c r="H6" s="79"/>
      <c r="I6" s="58"/>
      <c r="J6" s="7" t="s">
        <v>72</v>
      </c>
      <c r="K6" s="7"/>
      <c r="L6" s="79"/>
      <c r="M6" s="79"/>
      <c r="N6" s="79"/>
      <c r="O6" s="79"/>
      <c r="P6" s="79"/>
      <c r="Q6" s="79"/>
      <c r="R6" s="79"/>
      <c r="S6" s="79" t="b">
        <v>1</v>
      </c>
      <c r="T6" s="79"/>
    </row>
    <row r="7" spans="1:20" s="100" customFormat="1" ht="37.5" customHeight="1" x14ac:dyDescent="0.15">
      <c r="A7" s="97" t="s">
        <v>65</v>
      </c>
      <c r="B7" s="255" t="s">
        <v>257</v>
      </c>
      <c r="C7" s="256"/>
      <c r="D7" s="257" t="str">
        <f xml:space="preserve"> "評点（" &amp; REPT("○",COUNT(P9:P10)) &amp; REPT("●",COUNT(Q9:Q10)) &amp; "）"</f>
        <v>評点（）</v>
      </c>
      <c r="E7" s="257"/>
      <c r="F7" s="119" t="str">
        <f>IF(COUNT(R9:R10)&gt;0,"・非該当" &amp; COUNT(R9:R10),"")</f>
        <v/>
      </c>
      <c r="G7" s="84"/>
      <c r="H7" s="98"/>
      <c r="I7" s="99" t="str">
        <f>IF(MIN(I9:I10)=0,"",IF(COUNT(P9:Q10)=0,"-",IF(COUNT(P9:Q10)=COUNT(P9:P10),"A",IF(COUNT(P9:P10)=0,"C","B"))))</f>
        <v/>
      </c>
      <c r="J7" s="7" t="s">
        <v>59</v>
      </c>
      <c r="K7" s="99">
        <v>1</v>
      </c>
      <c r="L7" s="98">
        <v>17474</v>
      </c>
      <c r="M7" s="98"/>
      <c r="N7" s="98"/>
      <c r="O7" s="98"/>
      <c r="P7" s="98"/>
      <c r="Q7" s="98"/>
      <c r="R7" s="98"/>
      <c r="S7" s="79" t="b">
        <v>0</v>
      </c>
      <c r="T7" s="98"/>
    </row>
    <row r="8" spans="1:20" s="21" customFormat="1" x14ac:dyDescent="0.15">
      <c r="A8" s="95"/>
      <c r="B8" s="113" t="s">
        <v>60</v>
      </c>
      <c r="C8" s="258" t="s">
        <v>61</v>
      </c>
      <c r="D8" s="259"/>
      <c r="E8" s="259"/>
      <c r="F8" s="260"/>
      <c r="H8" s="79"/>
      <c r="I8" s="58"/>
      <c r="J8" s="7" t="s">
        <v>62</v>
      </c>
      <c r="K8" s="7"/>
      <c r="L8" s="79"/>
      <c r="M8" s="79"/>
      <c r="N8" s="79"/>
      <c r="O8" s="79"/>
      <c r="P8" s="79"/>
      <c r="Q8" s="79"/>
      <c r="R8" s="79"/>
      <c r="S8" s="79" t="b">
        <v>0</v>
      </c>
      <c r="T8" s="79"/>
    </row>
    <row r="9" spans="1:20" s="21" customFormat="1" ht="37.5" customHeight="1" x14ac:dyDescent="0.15">
      <c r="A9" s="95"/>
      <c r="B9" s="101"/>
      <c r="C9" s="261" t="s">
        <v>258</v>
      </c>
      <c r="D9" s="262"/>
      <c r="E9" s="263"/>
      <c r="F9" s="102"/>
      <c r="G9" s="84"/>
      <c r="H9" s="79"/>
      <c r="I9" s="58">
        <v>0</v>
      </c>
      <c r="J9" s="7" t="s">
        <v>63</v>
      </c>
      <c r="K9" s="7">
        <v>1</v>
      </c>
      <c r="L9" s="79">
        <v>60156</v>
      </c>
      <c r="M9" s="79"/>
      <c r="N9" s="79"/>
      <c r="O9" s="79"/>
      <c r="P9" s="79" t="str">
        <f>IF(I9=3,1,"")</f>
        <v/>
      </c>
      <c r="Q9" s="79" t="str">
        <f>IF(I9=2,1,"")</f>
        <v/>
      </c>
      <c r="R9" s="79" t="str">
        <f>IF(I9=1,1,"")</f>
        <v/>
      </c>
      <c r="S9" s="79" t="b">
        <v>0</v>
      </c>
      <c r="T9" s="79"/>
    </row>
    <row r="10" spans="1:20" s="21" customFormat="1" ht="37.5" customHeight="1" thickBot="1" x14ac:dyDescent="0.2">
      <c r="A10" s="153"/>
      <c r="B10" s="154"/>
      <c r="C10" s="298" t="s">
        <v>259</v>
      </c>
      <c r="D10" s="299"/>
      <c r="E10" s="300"/>
      <c r="F10" s="155"/>
      <c r="G10" s="84"/>
      <c r="H10" s="79"/>
      <c r="I10" s="58">
        <v>0</v>
      </c>
      <c r="J10" s="7" t="s">
        <v>63</v>
      </c>
      <c r="K10" s="7">
        <v>2</v>
      </c>
      <c r="L10" s="79">
        <v>60157</v>
      </c>
      <c r="M10" s="79"/>
      <c r="N10" s="79"/>
      <c r="O10" s="79"/>
      <c r="P10" s="79" t="str">
        <f>IF(I10=3,1,"")</f>
        <v/>
      </c>
      <c r="Q10" s="79" t="str">
        <f>IF(I10=2,1,"")</f>
        <v/>
      </c>
      <c r="R10" s="79" t="str">
        <f>IF(I10=1,1,"")</f>
        <v/>
      </c>
      <c r="S10" s="79" t="b">
        <v>0</v>
      </c>
      <c r="T10" s="79"/>
    </row>
    <row r="11" spans="1:20" s="21" customFormat="1" ht="14.25" thickTop="1" x14ac:dyDescent="0.15">
      <c r="A11" s="95">
        <v>2</v>
      </c>
      <c r="B11" s="96" t="s">
        <v>171</v>
      </c>
      <c r="C11" s="273" t="str">
        <f>IF((MIN(I14:I15)=0),"標準項目の「あり」「なし」を選択してください","")</f>
        <v>標準項目の「あり」「なし」を選択してください</v>
      </c>
      <c r="D11" s="273"/>
      <c r="E11" s="273"/>
      <c r="F11" s="274"/>
      <c r="H11" s="79"/>
      <c r="I11" s="58"/>
      <c r="J11" s="7" t="s">
        <v>72</v>
      </c>
      <c r="K11" s="7"/>
      <c r="L11" s="79"/>
      <c r="M11" s="79"/>
      <c r="N11" s="79"/>
      <c r="O11" s="79"/>
      <c r="P11" s="79"/>
      <c r="Q11" s="79"/>
      <c r="R11" s="79"/>
      <c r="S11" s="79" t="b">
        <v>1</v>
      </c>
      <c r="T11" s="79"/>
    </row>
    <row r="12" spans="1:20" s="100" customFormat="1" ht="37.5" customHeight="1" x14ac:dyDescent="0.15">
      <c r="A12" s="97" t="s">
        <v>65</v>
      </c>
      <c r="B12" s="255" t="s">
        <v>260</v>
      </c>
      <c r="C12" s="256"/>
      <c r="D12" s="257" t="str">
        <f xml:space="preserve"> "評点（" &amp; REPT("○",COUNT(P14:P15)) &amp; REPT("●",COUNT(Q14:Q15)) &amp; "）"</f>
        <v>評点（）</v>
      </c>
      <c r="E12" s="257"/>
      <c r="F12" s="119" t="str">
        <f>IF(COUNT(R14:R15)&gt;0,"・非該当" &amp; COUNT(R14:R15),"")</f>
        <v/>
      </c>
      <c r="G12" s="84"/>
      <c r="H12" s="98"/>
      <c r="I12" s="99" t="str">
        <f>IF(MIN(I14:I15)=0,"",IF(COUNT(P14:Q15)=0,"-",IF(COUNT(P14:Q15)=COUNT(P14:P15),"A",IF(COUNT(P14:P15)=0,"C","B"))))</f>
        <v/>
      </c>
      <c r="J12" s="7" t="s">
        <v>59</v>
      </c>
      <c r="K12" s="99">
        <v>2</v>
      </c>
      <c r="L12" s="98">
        <v>17475</v>
      </c>
      <c r="M12" s="98"/>
      <c r="N12" s="98"/>
      <c r="O12" s="98"/>
      <c r="P12" s="98"/>
      <c r="Q12" s="98"/>
      <c r="R12" s="98"/>
      <c r="S12" s="79" t="b">
        <v>0</v>
      </c>
      <c r="T12" s="98"/>
    </row>
    <row r="13" spans="1:20" s="21" customFormat="1" x14ac:dyDescent="0.15">
      <c r="A13" s="95"/>
      <c r="B13" s="113" t="s">
        <v>60</v>
      </c>
      <c r="C13" s="258" t="s">
        <v>61</v>
      </c>
      <c r="D13" s="259"/>
      <c r="E13" s="259"/>
      <c r="F13" s="260"/>
      <c r="H13" s="79"/>
      <c r="I13" s="58"/>
      <c r="J13" s="7" t="s">
        <v>62</v>
      </c>
      <c r="K13" s="7"/>
      <c r="L13" s="79"/>
      <c r="M13" s="79"/>
      <c r="N13" s="79"/>
      <c r="O13" s="79"/>
      <c r="P13" s="79"/>
      <c r="Q13" s="79"/>
      <c r="R13" s="79"/>
      <c r="S13" s="79" t="b">
        <v>0</v>
      </c>
      <c r="T13" s="79"/>
    </row>
    <row r="14" spans="1:20" s="21" customFormat="1" ht="37.5" customHeight="1" x14ac:dyDescent="0.15">
      <c r="A14" s="95"/>
      <c r="B14" s="101"/>
      <c r="C14" s="261" t="s">
        <v>261</v>
      </c>
      <c r="D14" s="262"/>
      <c r="E14" s="263"/>
      <c r="F14" s="102"/>
      <c r="G14" s="84"/>
      <c r="H14" s="79"/>
      <c r="I14" s="58">
        <v>0</v>
      </c>
      <c r="J14" s="7" t="s">
        <v>63</v>
      </c>
      <c r="K14" s="7">
        <v>1</v>
      </c>
      <c r="L14" s="79">
        <v>60158</v>
      </c>
      <c r="M14" s="79"/>
      <c r="N14" s="79"/>
      <c r="O14" s="79"/>
      <c r="P14" s="79" t="str">
        <f>IF(I14=3,1,"")</f>
        <v/>
      </c>
      <c r="Q14" s="79" t="str">
        <f>IF(I14=2,1,"")</f>
        <v/>
      </c>
      <c r="R14" s="79" t="str">
        <f>IF(I14=1,1,"")</f>
        <v/>
      </c>
      <c r="S14" s="79" t="b">
        <v>0</v>
      </c>
      <c r="T14" s="79"/>
    </row>
    <row r="15" spans="1:20" s="21" customFormat="1" ht="37.5" customHeight="1" thickBot="1" x14ac:dyDescent="0.2">
      <c r="A15" s="153"/>
      <c r="B15" s="154"/>
      <c r="C15" s="298" t="s">
        <v>262</v>
      </c>
      <c r="D15" s="299"/>
      <c r="E15" s="300"/>
      <c r="F15" s="155"/>
      <c r="G15" s="84"/>
      <c r="H15" s="79"/>
      <c r="I15" s="58">
        <v>0</v>
      </c>
      <c r="J15" s="7" t="s">
        <v>63</v>
      </c>
      <c r="K15" s="7">
        <v>2</v>
      </c>
      <c r="L15" s="79">
        <v>60159</v>
      </c>
      <c r="M15" s="79"/>
      <c r="N15" s="79"/>
      <c r="O15" s="79"/>
      <c r="P15" s="79" t="str">
        <f>IF(I15=3,1,"")</f>
        <v/>
      </c>
      <c r="Q15" s="79" t="str">
        <f>IF(I15=2,1,"")</f>
        <v/>
      </c>
      <c r="R15" s="79" t="str">
        <f>IF(I15=1,1,"")</f>
        <v/>
      </c>
      <c r="S15" s="79" t="b">
        <v>0</v>
      </c>
      <c r="T15" s="79"/>
    </row>
    <row r="16" spans="1:20" s="21" customFormat="1" ht="14.25" thickTop="1" x14ac:dyDescent="0.15">
      <c r="A16" s="95">
        <v>3</v>
      </c>
      <c r="B16" s="96" t="s">
        <v>189</v>
      </c>
      <c r="C16" s="273" t="str">
        <f>IF((MIN(I19:I23)=0),"標準項目の「あり」「なし」を選択してください","")</f>
        <v>標準項目の「あり」「なし」を選択してください</v>
      </c>
      <c r="D16" s="273"/>
      <c r="E16" s="273"/>
      <c r="F16" s="274"/>
      <c r="H16" s="79"/>
      <c r="I16" s="58"/>
      <c r="J16" s="7" t="s">
        <v>72</v>
      </c>
      <c r="K16" s="7"/>
      <c r="L16" s="79"/>
      <c r="M16" s="79"/>
      <c r="N16" s="79"/>
      <c r="O16" s="79"/>
      <c r="P16" s="79"/>
      <c r="Q16" s="79"/>
      <c r="R16" s="79"/>
      <c r="S16" s="79" t="b">
        <v>1</v>
      </c>
      <c r="T16" s="79"/>
    </row>
    <row r="17" spans="1:20" s="100" customFormat="1" ht="37.5" customHeight="1" x14ac:dyDescent="0.15">
      <c r="A17" s="97" t="s">
        <v>65</v>
      </c>
      <c r="B17" s="255" t="s">
        <v>263</v>
      </c>
      <c r="C17" s="256"/>
      <c r="D17" s="257" t="str">
        <f xml:space="preserve"> "評点（" &amp; REPT("○",COUNT(P19:P23)) &amp; REPT("●",COUNT(Q19:Q23)) &amp; "）"</f>
        <v>評点（）</v>
      </c>
      <c r="E17" s="257"/>
      <c r="F17" s="119" t="str">
        <f>IF(COUNT(R19:R23)&gt;0,"・非該当" &amp; COUNT(R19:R23),"")</f>
        <v/>
      </c>
      <c r="G17" s="84"/>
      <c r="H17" s="98"/>
      <c r="I17" s="99" t="str">
        <f>IF(MIN(I19:I23)=0,"",IF(COUNT(P19:Q23)=0,"-",IF(COUNT(P19:Q23)=COUNT(P19:P23),"A",IF(COUNT(P19:P23)=0,"C","B"))))</f>
        <v/>
      </c>
      <c r="J17" s="7" t="s">
        <v>59</v>
      </c>
      <c r="K17" s="99">
        <v>3</v>
      </c>
      <c r="L17" s="98">
        <v>17476</v>
      </c>
      <c r="M17" s="98"/>
      <c r="N17" s="98"/>
      <c r="O17" s="98"/>
      <c r="P17" s="98"/>
      <c r="Q17" s="98"/>
      <c r="R17" s="98"/>
      <c r="S17" s="79" t="b">
        <v>0</v>
      </c>
      <c r="T17" s="98"/>
    </row>
    <row r="18" spans="1:20" s="21" customFormat="1" x14ac:dyDescent="0.15">
      <c r="A18" s="95"/>
      <c r="B18" s="113" t="s">
        <v>60</v>
      </c>
      <c r="C18" s="258" t="s">
        <v>61</v>
      </c>
      <c r="D18" s="259"/>
      <c r="E18" s="259"/>
      <c r="F18" s="260"/>
      <c r="H18" s="79"/>
      <c r="I18" s="58"/>
      <c r="J18" s="7" t="s">
        <v>62</v>
      </c>
      <c r="K18" s="7"/>
      <c r="L18" s="79"/>
      <c r="M18" s="79"/>
      <c r="N18" s="79"/>
      <c r="O18" s="79"/>
      <c r="P18" s="79"/>
      <c r="Q18" s="79"/>
      <c r="R18" s="79"/>
      <c r="S18" s="79" t="b">
        <v>0</v>
      </c>
      <c r="T18" s="79"/>
    </row>
    <row r="19" spans="1:20" s="21" customFormat="1" ht="37.5" customHeight="1" x14ac:dyDescent="0.15">
      <c r="A19" s="95"/>
      <c r="B19" s="101"/>
      <c r="C19" s="261" t="s">
        <v>264</v>
      </c>
      <c r="D19" s="262"/>
      <c r="E19" s="263"/>
      <c r="F19" s="102"/>
      <c r="G19" s="84"/>
      <c r="H19" s="79"/>
      <c r="I19" s="58">
        <v>0</v>
      </c>
      <c r="J19" s="7" t="s">
        <v>63</v>
      </c>
      <c r="K19" s="7">
        <v>1</v>
      </c>
      <c r="L19" s="79">
        <v>60160</v>
      </c>
      <c r="M19" s="79"/>
      <c r="N19" s="79"/>
      <c r="O19" s="79"/>
      <c r="P19" s="79" t="str">
        <f>IF(I19=3,1,"")</f>
        <v/>
      </c>
      <c r="Q19" s="79" t="str">
        <f>IF(I19=2,1,"")</f>
        <v/>
      </c>
      <c r="R19" s="79" t="str">
        <f>IF(I19=1,1,"")</f>
        <v/>
      </c>
      <c r="S19" s="79" t="b">
        <v>0</v>
      </c>
      <c r="T19" s="79"/>
    </row>
    <row r="20" spans="1:20" s="21" customFormat="1" ht="37.5" customHeight="1" x14ac:dyDescent="0.15">
      <c r="A20" s="95"/>
      <c r="B20" s="101"/>
      <c r="C20" s="261" t="s">
        <v>265</v>
      </c>
      <c r="D20" s="262"/>
      <c r="E20" s="263"/>
      <c r="F20" s="102"/>
      <c r="G20" s="84"/>
      <c r="H20" s="79"/>
      <c r="I20" s="58">
        <v>0</v>
      </c>
      <c r="J20" s="7" t="s">
        <v>63</v>
      </c>
      <c r="K20" s="7">
        <v>2</v>
      </c>
      <c r="L20" s="79">
        <v>60161</v>
      </c>
      <c r="M20" s="79"/>
      <c r="N20" s="79"/>
      <c r="O20" s="79"/>
      <c r="P20" s="79" t="str">
        <f>IF(I20=3,1,"")</f>
        <v/>
      </c>
      <c r="Q20" s="79" t="str">
        <f>IF(I20=2,1,"")</f>
        <v/>
      </c>
      <c r="R20" s="79" t="str">
        <f>IF(I20=1,1,"")</f>
        <v/>
      </c>
      <c r="S20" s="79" t="b">
        <v>0</v>
      </c>
      <c r="T20" s="79"/>
    </row>
    <row r="21" spans="1:20" s="21" customFormat="1" ht="37.5" customHeight="1" x14ac:dyDescent="0.15">
      <c r="A21" s="95"/>
      <c r="B21" s="101"/>
      <c r="C21" s="261" t="s">
        <v>266</v>
      </c>
      <c r="D21" s="262"/>
      <c r="E21" s="263"/>
      <c r="F21" s="102"/>
      <c r="G21" s="84"/>
      <c r="H21" s="79"/>
      <c r="I21" s="58">
        <v>0</v>
      </c>
      <c r="J21" s="7" t="s">
        <v>63</v>
      </c>
      <c r="K21" s="7">
        <v>3</v>
      </c>
      <c r="L21" s="79">
        <v>60162</v>
      </c>
      <c r="M21" s="79"/>
      <c r="N21" s="79"/>
      <c r="O21" s="79"/>
      <c r="P21" s="79" t="str">
        <f>IF(I21=3,1,"")</f>
        <v/>
      </c>
      <c r="Q21" s="79" t="str">
        <f>IF(I21=2,1,"")</f>
        <v/>
      </c>
      <c r="R21" s="79" t="str">
        <f>IF(I21=1,1,"")</f>
        <v/>
      </c>
      <c r="S21" s="79" t="b">
        <v>0</v>
      </c>
      <c r="T21" s="79"/>
    </row>
    <row r="22" spans="1:20" s="21" customFormat="1" ht="37.5" customHeight="1" x14ac:dyDescent="0.15">
      <c r="A22" s="95"/>
      <c r="B22" s="101"/>
      <c r="C22" s="261" t="s">
        <v>267</v>
      </c>
      <c r="D22" s="262"/>
      <c r="E22" s="263"/>
      <c r="F22" s="102"/>
      <c r="G22" s="84"/>
      <c r="H22" s="79"/>
      <c r="I22" s="58">
        <v>0</v>
      </c>
      <c r="J22" s="7" t="s">
        <v>63</v>
      </c>
      <c r="K22" s="7">
        <v>4</v>
      </c>
      <c r="L22" s="79">
        <v>60163</v>
      </c>
      <c r="M22" s="79"/>
      <c r="N22" s="79"/>
      <c r="O22" s="79"/>
      <c r="P22" s="79" t="str">
        <f>IF(I22=3,1,"")</f>
        <v/>
      </c>
      <c r="Q22" s="79" t="str">
        <f>IF(I22=2,1,"")</f>
        <v/>
      </c>
      <c r="R22" s="79" t="str">
        <f>IF(I22=1,1,"")</f>
        <v/>
      </c>
      <c r="S22" s="79" t="b">
        <v>0</v>
      </c>
      <c r="T22" s="79"/>
    </row>
    <row r="23" spans="1:20" s="21" customFormat="1" ht="37.5" customHeight="1" thickBot="1" x14ac:dyDescent="0.2">
      <c r="A23" s="152"/>
      <c r="B23" s="157"/>
      <c r="C23" s="301" t="s">
        <v>268</v>
      </c>
      <c r="D23" s="302"/>
      <c r="E23" s="303"/>
      <c r="F23" s="158"/>
      <c r="G23" s="84"/>
      <c r="H23" s="79"/>
      <c r="I23" s="58">
        <v>0</v>
      </c>
      <c r="J23" s="7" t="s">
        <v>63</v>
      </c>
      <c r="K23" s="7">
        <v>5</v>
      </c>
      <c r="L23" s="79">
        <v>60164</v>
      </c>
      <c r="M23" s="79"/>
      <c r="N23" s="79"/>
      <c r="O23" s="79"/>
      <c r="P23" s="79" t="str">
        <f>IF(I23=3,1,"")</f>
        <v/>
      </c>
      <c r="Q23" s="79" t="str">
        <f>IF(I23=2,1,"")</f>
        <v/>
      </c>
      <c r="R23" s="79" t="str">
        <f>IF(I23=1,1,"")</f>
        <v/>
      </c>
      <c r="S23" s="79" t="b">
        <v>0</v>
      </c>
      <c r="T23" s="79"/>
    </row>
    <row r="24" spans="1:20" s="21" customFormat="1" ht="20.25" customHeight="1" x14ac:dyDescent="0.15">
      <c r="A24" s="156"/>
      <c r="B24" s="304" t="s">
        <v>269</v>
      </c>
      <c r="C24" s="305"/>
      <c r="D24" s="306" t="str">
        <f>IF(AND(LEN(HGcase1_3)&lt;&gt;0,COUNT(R18:R23)=5),HGcheckB_3,(IF(LEN(HGcheckA_3)&lt;&gt;0,HGcheckA_3, HGcheckB_3)))</f>
        <v>入力してください</v>
      </c>
      <c r="E24" s="306"/>
      <c r="F24" s="307"/>
      <c r="H24" s="79"/>
      <c r="I24" s="58"/>
      <c r="J24" s="7" t="s">
        <v>64</v>
      </c>
      <c r="K24" s="7"/>
      <c r="L24" s="79"/>
      <c r="M24" s="79"/>
      <c r="N24" s="79"/>
      <c r="O24" s="79"/>
      <c r="P24" s="79"/>
      <c r="Q24" s="79"/>
      <c r="R24" s="79"/>
      <c r="S24" s="79" t="b">
        <v>1</v>
      </c>
      <c r="T24" s="79"/>
    </row>
    <row r="25" spans="1:20" s="107" customFormat="1" ht="21" customHeight="1" x14ac:dyDescent="0.15">
      <c r="A25" s="110"/>
      <c r="B25" s="286"/>
      <c r="C25" s="287"/>
      <c r="D25" s="287"/>
      <c r="E25" s="287"/>
      <c r="F25" s="288"/>
      <c r="G25" s="2" t="str">
        <f>IF(LEN(B25)=0,"",IF(40-LEN(B25)&gt;0,"残り" &amp; 40-LEN(B25) &amp; "文字",IF(40-LEN(B25)=0,"","文字数がオーバーしています")))</f>
        <v/>
      </c>
      <c r="H25" s="104"/>
      <c r="I25" s="105"/>
      <c r="J25" s="7" t="s">
        <v>82</v>
      </c>
      <c r="K25" s="104"/>
      <c r="L25" s="104"/>
      <c r="M25" s="106"/>
      <c r="N25" s="106"/>
      <c r="O25" s="106"/>
      <c r="P25" s="106"/>
      <c r="Q25" s="106"/>
      <c r="R25" s="106"/>
      <c r="S25" s="79" t="b">
        <v>0</v>
      </c>
      <c r="T25" s="106"/>
    </row>
    <row r="26" spans="1:20" s="107" customFormat="1" ht="65.099999999999994" customHeight="1" x14ac:dyDescent="0.15">
      <c r="A26" s="111"/>
      <c r="B26" s="289"/>
      <c r="C26" s="290"/>
      <c r="D26" s="290"/>
      <c r="E26" s="290"/>
      <c r="F26" s="291"/>
      <c r="G26" s="2" t="str">
        <f>IF(LEN(B26)=0,"",IF(256-LEN(B26)&gt;0,"残り" &amp; 256-LEN(B26) &amp; "文字",IF(256-LEN(B26)=0,"","文字数がオーバーしています")))</f>
        <v/>
      </c>
      <c r="H26" s="104"/>
      <c r="I26" s="105"/>
      <c r="J26" s="7" t="s">
        <v>85</v>
      </c>
      <c r="K26" s="104"/>
      <c r="L26" s="104"/>
      <c r="M26" s="106"/>
      <c r="N26" s="106"/>
      <c r="O26" s="106"/>
      <c r="P26" s="106"/>
      <c r="Q26" s="106"/>
      <c r="R26" s="106"/>
      <c r="S26" s="79" t="b">
        <v>0</v>
      </c>
      <c r="T26" s="106"/>
    </row>
    <row r="27" spans="1:20" s="107" customFormat="1" ht="21" customHeight="1" x14ac:dyDescent="0.15">
      <c r="A27" s="111"/>
      <c r="B27" s="277"/>
      <c r="C27" s="278"/>
      <c r="D27" s="278"/>
      <c r="E27" s="278"/>
      <c r="F27" s="279"/>
      <c r="G27" s="2" t="str">
        <f>IF(LEN(B27)=0,"",IF(40-LEN(B27)&gt;0,"残り" &amp; 40-LEN(B27) &amp; "文字",IF(40-LEN(B27)=0,"","文字数がオーバーしています")))</f>
        <v/>
      </c>
      <c r="H27" s="104"/>
      <c r="I27" s="105"/>
      <c r="J27" s="7" t="s">
        <v>83</v>
      </c>
      <c r="K27" s="104"/>
      <c r="L27" s="104"/>
      <c r="M27" s="106"/>
      <c r="N27" s="106"/>
      <c r="O27" s="106"/>
      <c r="P27" s="106"/>
      <c r="Q27" s="106"/>
      <c r="R27" s="106"/>
      <c r="S27" s="79" t="b">
        <v>0</v>
      </c>
      <c r="T27" s="106"/>
    </row>
    <row r="28" spans="1:20" s="107" customFormat="1" ht="65.099999999999994" customHeight="1" x14ac:dyDescent="0.15">
      <c r="A28" s="111"/>
      <c r="B28" s="275"/>
      <c r="C28" s="275"/>
      <c r="D28" s="275"/>
      <c r="E28" s="275"/>
      <c r="F28" s="276"/>
      <c r="G28" s="2" t="str">
        <f>IF(LEN(B28)=0,"",IF(256-LEN(B28)&gt;0,"残り" &amp; 256-LEN(B28) &amp; "文字",IF(256-LEN(B28)=0,"","文字数がオーバーしています")))</f>
        <v/>
      </c>
      <c r="H28" s="104"/>
      <c r="I28" s="105"/>
      <c r="J28" s="7" t="s">
        <v>86</v>
      </c>
      <c r="K28" s="104"/>
      <c r="L28" s="104"/>
      <c r="M28" s="106"/>
      <c r="N28" s="106"/>
      <c r="O28" s="106"/>
      <c r="P28" s="106"/>
      <c r="Q28" s="106"/>
      <c r="R28" s="106"/>
      <c r="S28" s="79" t="b">
        <v>0</v>
      </c>
      <c r="T28" s="106"/>
    </row>
    <row r="29" spans="1:20" s="107" customFormat="1" ht="21" customHeight="1" x14ac:dyDescent="0.15">
      <c r="A29" s="111"/>
      <c r="B29" s="277"/>
      <c r="C29" s="278"/>
      <c r="D29" s="278"/>
      <c r="E29" s="278"/>
      <c r="F29" s="279"/>
      <c r="G29" s="2" t="str">
        <f>IF(LEN(B29)=0,"",IF(40-LEN(B29)&gt;0,"残り" &amp; 40-LEN(B29) &amp; "文字",IF(40-LEN(B29)=0,"","文字数がオーバーしています")))</f>
        <v/>
      </c>
      <c r="H29" s="104"/>
      <c r="I29" s="105"/>
      <c r="J29" s="7" t="s">
        <v>84</v>
      </c>
      <c r="K29" s="104"/>
      <c r="L29" s="104"/>
      <c r="M29" s="106"/>
      <c r="N29" s="106"/>
      <c r="O29" s="106"/>
      <c r="P29" s="106"/>
      <c r="Q29" s="106"/>
      <c r="R29" s="106"/>
      <c r="S29" s="79" t="b">
        <v>0</v>
      </c>
      <c r="T29" s="106"/>
    </row>
    <row r="30" spans="1:20" s="107" customFormat="1" ht="65.099999999999994" customHeight="1" thickBot="1" x14ac:dyDescent="0.2">
      <c r="A30" s="108"/>
      <c r="B30" s="280"/>
      <c r="C30" s="280"/>
      <c r="D30" s="280"/>
      <c r="E30" s="280"/>
      <c r="F30" s="281"/>
      <c r="G30" s="2" t="str">
        <f>IF(LEN(B30)=0,"",IF(256-LEN(B30)&gt;0,"残り" &amp; 256-LEN(B30) &amp; "文字",IF(256-LEN(B30)=0,"","文字数がオーバーしています")))</f>
        <v/>
      </c>
      <c r="H30" s="104"/>
      <c r="I30" s="105"/>
      <c r="J30" s="7" t="s">
        <v>87</v>
      </c>
      <c r="K30" s="104"/>
      <c r="L30" s="104"/>
      <c r="M30" s="106"/>
      <c r="N30" s="106"/>
      <c r="O30" s="106"/>
      <c r="P30" s="106"/>
      <c r="Q30" s="106"/>
      <c r="R30" s="106"/>
      <c r="S30" s="79" t="b">
        <v>0</v>
      </c>
      <c r="T30" s="106"/>
    </row>
    <row r="31" spans="1:20" ht="14.25" thickTop="1" x14ac:dyDescent="0.15">
      <c r="F31" s="117"/>
      <c r="G31" s="117"/>
      <c r="H31" s="117"/>
      <c r="I31" s="29"/>
      <c r="J31" s="28"/>
      <c r="L31" s="117"/>
    </row>
    <row r="32" spans="1:20" x14ac:dyDescent="0.15">
      <c r="F32" s="117"/>
      <c r="G32" s="117"/>
      <c r="H32" s="117"/>
      <c r="I32" s="29"/>
      <c r="J32" s="28"/>
      <c r="L32" s="117"/>
    </row>
    <row r="33" spans="6:12" x14ac:dyDescent="0.15">
      <c r="F33" s="117"/>
      <c r="G33" s="117"/>
      <c r="H33" s="117"/>
      <c r="I33" s="29"/>
      <c r="J33" s="28"/>
      <c r="L33" s="117"/>
    </row>
    <row r="34" spans="6:12" x14ac:dyDescent="0.15">
      <c r="F34" s="117"/>
      <c r="G34" s="117"/>
      <c r="H34" s="117"/>
      <c r="I34" s="29"/>
      <c r="J34" s="28"/>
      <c r="L34" s="117"/>
    </row>
    <row r="35" spans="6:12" x14ac:dyDescent="0.15">
      <c r="F35" s="117"/>
      <c r="G35" s="117"/>
      <c r="H35" s="117"/>
      <c r="I35" s="29"/>
      <c r="J35" s="28"/>
      <c r="L35" s="117"/>
    </row>
    <row r="36" spans="6:12" x14ac:dyDescent="0.15">
      <c r="F36" s="117"/>
      <c r="G36" s="117"/>
      <c r="H36" s="117"/>
      <c r="I36" s="29"/>
      <c r="J36" s="28"/>
      <c r="L36" s="117"/>
    </row>
    <row r="37" spans="6:12" x14ac:dyDescent="0.15">
      <c r="F37" s="117"/>
      <c r="G37" s="117"/>
      <c r="H37" s="117"/>
      <c r="I37" s="29"/>
      <c r="J37" s="28"/>
      <c r="L37" s="117"/>
    </row>
    <row r="38" spans="6:12" x14ac:dyDescent="0.15">
      <c r="F38" s="117"/>
      <c r="G38" s="117"/>
      <c r="H38" s="117"/>
      <c r="I38" s="29"/>
      <c r="J38" s="28"/>
      <c r="L38" s="117"/>
    </row>
    <row r="39" spans="6:12" x14ac:dyDescent="0.15">
      <c r="F39" s="117"/>
      <c r="G39" s="117"/>
      <c r="H39" s="117"/>
      <c r="I39" s="29"/>
      <c r="J39" s="28"/>
      <c r="L39" s="117"/>
    </row>
    <row r="40" spans="6:12" x14ac:dyDescent="0.15">
      <c r="F40" s="117"/>
      <c r="G40" s="117"/>
      <c r="H40" s="117"/>
      <c r="I40" s="29"/>
      <c r="J40" s="28"/>
      <c r="L40" s="117"/>
    </row>
    <row r="41" spans="6:12" x14ac:dyDescent="0.15">
      <c r="F41" s="117"/>
      <c r="G41" s="117"/>
      <c r="H41" s="117"/>
      <c r="I41" s="29"/>
      <c r="J41" s="28"/>
      <c r="L41" s="117"/>
    </row>
    <row r="42" spans="6:12" x14ac:dyDescent="0.15">
      <c r="F42" s="117"/>
      <c r="G42" s="117"/>
      <c r="H42" s="117"/>
      <c r="I42" s="29"/>
      <c r="J42" s="28"/>
      <c r="L42" s="117"/>
    </row>
    <row r="43" spans="6:12" x14ac:dyDescent="0.15">
      <c r="F43" s="117"/>
      <c r="G43" s="117"/>
      <c r="H43" s="117"/>
      <c r="I43" s="29"/>
      <c r="J43" s="28"/>
      <c r="L43" s="117"/>
    </row>
    <row r="44" spans="6:12" x14ac:dyDescent="0.15">
      <c r="F44" s="117"/>
      <c r="G44" s="117"/>
      <c r="H44" s="117"/>
      <c r="I44" s="29"/>
      <c r="J44" s="28"/>
      <c r="L44" s="117"/>
    </row>
    <row r="45" spans="6:12" x14ac:dyDescent="0.15">
      <c r="F45" s="117"/>
      <c r="G45" s="117"/>
      <c r="H45" s="117"/>
      <c r="I45" s="29"/>
      <c r="J45" s="28"/>
      <c r="L45" s="117"/>
    </row>
    <row r="46" spans="6:12" x14ac:dyDescent="0.15">
      <c r="F46" s="117"/>
      <c r="G46" s="117"/>
      <c r="H46" s="117"/>
      <c r="I46" s="29"/>
      <c r="J46" s="28"/>
      <c r="L46" s="117"/>
    </row>
    <row r="47" spans="6:12" x14ac:dyDescent="0.15">
      <c r="F47" s="117"/>
      <c r="G47" s="117"/>
      <c r="H47" s="117"/>
      <c r="I47" s="29"/>
      <c r="J47" s="28"/>
      <c r="L47" s="117"/>
    </row>
    <row r="48" spans="6:12" x14ac:dyDescent="0.15">
      <c r="F48" s="117"/>
      <c r="G48" s="117"/>
      <c r="H48" s="117"/>
      <c r="I48" s="29"/>
      <c r="J48" s="28"/>
      <c r="L48" s="117"/>
    </row>
    <row r="49" spans="6:12" x14ac:dyDescent="0.15">
      <c r="F49" s="117"/>
      <c r="G49" s="117"/>
      <c r="H49" s="117"/>
      <c r="I49" s="29"/>
      <c r="J49" s="28"/>
      <c r="L49" s="117"/>
    </row>
    <row r="50" spans="6:12" x14ac:dyDescent="0.15">
      <c r="F50" s="117"/>
      <c r="G50" s="117"/>
      <c r="H50" s="117"/>
      <c r="I50" s="29"/>
      <c r="J50" s="28"/>
      <c r="L50" s="117"/>
    </row>
    <row r="51" spans="6:12" x14ac:dyDescent="0.15">
      <c r="F51" s="117"/>
      <c r="G51" s="117"/>
      <c r="H51" s="117"/>
      <c r="I51" s="29"/>
      <c r="J51" s="28"/>
      <c r="L51" s="117"/>
    </row>
    <row r="52" spans="6:12" x14ac:dyDescent="0.15">
      <c r="F52" s="117"/>
      <c r="G52" s="117"/>
      <c r="H52" s="117"/>
      <c r="I52" s="29"/>
      <c r="J52" s="28"/>
      <c r="L52" s="117"/>
    </row>
    <row r="53" spans="6:12" x14ac:dyDescent="0.15">
      <c r="F53" s="117"/>
      <c r="G53" s="117"/>
      <c r="H53" s="117"/>
      <c r="I53" s="29"/>
      <c r="J53" s="28"/>
      <c r="L53" s="117"/>
    </row>
    <row r="54" spans="6:12" x14ac:dyDescent="0.15">
      <c r="F54" s="117"/>
      <c r="G54" s="117"/>
      <c r="H54" s="117"/>
      <c r="I54" s="29"/>
      <c r="J54" s="28"/>
      <c r="L54" s="117"/>
    </row>
    <row r="55" spans="6:12" x14ac:dyDescent="0.15">
      <c r="F55" s="117"/>
      <c r="G55" s="117"/>
      <c r="H55" s="117"/>
      <c r="I55" s="29"/>
      <c r="J55" s="28"/>
      <c r="L55" s="117"/>
    </row>
    <row r="56" spans="6:12" x14ac:dyDescent="0.15">
      <c r="F56" s="117"/>
      <c r="G56" s="117"/>
      <c r="H56" s="117"/>
      <c r="I56" s="29"/>
      <c r="J56" s="28"/>
      <c r="L56" s="117"/>
    </row>
    <row r="57" spans="6:12" x14ac:dyDescent="0.15">
      <c r="F57" s="117"/>
      <c r="G57" s="117"/>
      <c r="H57" s="117"/>
      <c r="I57" s="29"/>
      <c r="J57" s="28"/>
      <c r="L57" s="117"/>
    </row>
    <row r="58" spans="6:12" x14ac:dyDescent="0.15">
      <c r="F58" s="117"/>
      <c r="G58" s="117"/>
      <c r="H58" s="117"/>
      <c r="I58" s="29"/>
      <c r="J58" s="28"/>
      <c r="L58" s="117"/>
    </row>
    <row r="59" spans="6:12" x14ac:dyDescent="0.15">
      <c r="F59" s="117"/>
      <c r="G59" s="117"/>
      <c r="H59" s="117"/>
      <c r="I59" s="29"/>
      <c r="J59" s="28"/>
      <c r="L59" s="117"/>
    </row>
    <row r="60" spans="6:12" x14ac:dyDescent="0.15">
      <c r="F60" s="117"/>
      <c r="G60" s="117"/>
      <c r="H60" s="117"/>
      <c r="I60" s="29"/>
      <c r="J60" s="28"/>
      <c r="L60" s="117"/>
    </row>
    <row r="61" spans="6:12" x14ac:dyDescent="0.15">
      <c r="F61" s="117"/>
      <c r="G61" s="117"/>
      <c r="H61" s="117"/>
      <c r="I61" s="29"/>
      <c r="J61" s="28"/>
      <c r="L61" s="117"/>
    </row>
    <row r="62" spans="6:12" x14ac:dyDescent="0.15">
      <c r="F62" s="117"/>
      <c r="G62" s="117"/>
      <c r="H62" s="117"/>
      <c r="I62" s="29"/>
      <c r="J62" s="28"/>
      <c r="L62" s="117"/>
    </row>
    <row r="63" spans="6:12" x14ac:dyDescent="0.15">
      <c r="F63" s="117"/>
      <c r="G63" s="117"/>
      <c r="H63" s="117"/>
      <c r="I63" s="29"/>
      <c r="J63" s="28"/>
      <c r="L63" s="117"/>
    </row>
    <row r="64" spans="6:12" x14ac:dyDescent="0.15">
      <c r="F64" s="117"/>
      <c r="G64" s="117"/>
      <c r="H64" s="117"/>
      <c r="I64" s="29"/>
      <c r="J64" s="28"/>
      <c r="L64" s="117"/>
    </row>
    <row r="65" spans="6:12" x14ac:dyDescent="0.15">
      <c r="F65" s="117"/>
      <c r="G65" s="117"/>
      <c r="H65" s="117"/>
      <c r="I65" s="29"/>
      <c r="J65" s="28"/>
      <c r="L65" s="117"/>
    </row>
    <row r="66" spans="6:12" x14ac:dyDescent="0.15">
      <c r="F66" s="117"/>
      <c r="G66" s="117"/>
      <c r="H66" s="117"/>
      <c r="I66" s="29"/>
      <c r="J66" s="28"/>
      <c r="L66" s="117"/>
    </row>
    <row r="67" spans="6:12" x14ac:dyDescent="0.15">
      <c r="F67" s="117"/>
      <c r="G67" s="117"/>
      <c r="H67" s="117"/>
      <c r="I67" s="29"/>
      <c r="J67" s="28"/>
      <c r="L67" s="117"/>
    </row>
    <row r="68" spans="6:12" x14ac:dyDescent="0.15">
      <c r="F68" s="117"/>
      <c r="G68" s="117"/>
      <c r="H68" s="117"/>
      <c r="I68" s="29"/>
      <c r="J68" s="28"/>
      <c r="L68" s="117"/>
    </row>
    <row r="69" spans="6:12" x14ac:dyDescent="0.15">
      <c r="F69" s="117"/>
      <c r="G69" s="117"/>
      <c r="H69" s="117"/>
      <c r="I69" s="29"/>
      <c r="J69" s="28"/>
      <c r="L69" s="117"/>
    </row>
    <row r="70" spans="6:12" x14ac:dyDescent="0.15">
      <c r="F70" s="117"/>
      <c r="G70" s="117"/>
      <c r="H70" s="117"/>
      <c r="I70" s="29"/>
      <c r="J70" s="28"/>
      <c r="L70" s="117"/>
    </row>
    <row r="71" spans="6:12" x14ac:dyDescent="0.15">
      <c r="F71" s="117"/>
      <c r="G71" s="117"/>
      <c r="H71" s="117"/>
      <c r="I71" s="29"/>
      <c r="J71" s="28"/>
      <c r="L71" s="117"/>
    </row>
    <row r="72" spans="6:12" x14ac:dyDescent="0.15">
      <c r="F72" s="117"/>
      <c r="G72" s="117"/>
      <c r="H72" s="117"/>
      <c r="I72" s="29"/>
      <c r="J72" s="28"/>
      <c r="L72" s="117"/>
    </row>
    <row r="73" spans="6:12" x14ac:dyDescent="0.15">
      <c r="F73" s="117"/>
      <c r="G73" s="117"/>
      <c r="H73" s="117"/>
      <c r="I73" s="29"/>
      <c r="J73" s="28"/>
      <c r="L73" s="117"/>
    </row>
    <row r="74" spans="6:12" x14ac:dyDescent="0.15">
      <c r="F74" s="117"/>
      <c r="G74" s="117"/>
      <c r="H74" s="117"/>
      <c r="I74" s="29"/>
      <c r="J74" s="28"/>
      <c r="L74" s="117"/>
    </row>
    <row r="75" spans="6:12" x14ac:dyDescent="0.15">
      <c r="F75" s="117"/>
      <c r="G75" s="117"/>
      <c r="H75" s="117"/>
      <c r="I75" s="29"/>
      <c r="J75" s="28"/>
      <c r="L75" s="117"/>
    </row>
    <row r="76" spans="6:12" x14ac:dyDescent="0.15">
      <c r="F76" s="117"/>
      <c r="G76" s="117"/>
      <c r="H76" s="117"/>
      <c r="I76" s="29"/>
      <c r="J76" s="28"/>
      <c r="L76" s="117"/>
    </row>
    <row r="77" spans="6:12" x14ac:dyDescent="0.15">
      <c r="F77" s="117"/>
      <c r="G77" s="117"/>
      <c r="H77" s="117"/>
      <c r="I77" s="29"/>
      <c r="J77" s="28"/>
      <c r="L77" s="117"/>
    </row>
    <row r="78" spans="6:12" x14ac:dyDescent="0.15">
      <c r="F78" s="117"/>
      <c r="G78" s="117"/>
      <c r="H78" s="117"/>
      <c r="I78" s="29"/>
      <c r="J78" s="28"/>
      <c r="L78" s="117"/>
    </row>
    <row r="79" spans="6:12" x14ac:dyDescent="0.15">
      <c r="F79" s="117"/>
      <c r="G79" s="117"/>
      <c r="H79" s="117"/>
      <c r="I79" s="29"/>
      <c r="J79" s="28"/>
      <c r="L79" s="117"/>
    </row>
    <row r="80" spans="6:12" x14ac:dyDescent="0.15">
      <c r="F80" s="117"/>
      <c r="G80" s="117"/>
      <c r="H80" s="117"/>
      <c r="I80" s="29"/>
      <c r="J80" s="28"/>
      <c r="L80" s="117"/>
    </row>
    <row r="81" spans="6:12" x14ac:dyDescent="0.15">
      <c r="F81" s="117"/>
      <c r="G81" s="117"/>
      <c r="H81" s="117"/>
      <c r="I81" s="29"/>
      <c r="J81" s="28"/>
      <c r="L81" s="117"/>
    </row>
    <row r="82" spans="6:12" x14ac:dyDescent="0.15">
      <c r="F82" s="117"/>
      <c r="G82" s="117"/>
      <c r="H82" s="117"/>
      <c r="I82" s="29"/>
      <c r="J82" s="28"/>
      <c r="L82" s="117"/>
    </row>
    <row r="83" spans="6:12" x14ac:dyDescent="0.15">
      <c r="F83" s="117"/>
      <c r="G83" s="117"/>
      <c r="H83" s="117"/>
      <c r="I83" s="29"/>
      <c r="J83" s="28"/>
      <c r="L83" s="117"/>
    </row>
    <row r="84" spans="6:12" x14ac:dyDescent="0.15">
      <c r="F84" s="117"/>
      <c r="G84" s="117"/>
      <c r="H84" s="117"/>
      <c r="I84" s="29"/>
      <c r="J84" s="28"/>
      <c r="L84" s="117"/>
    </row>
    <row r="85" spans="6:12" x14ac:dyDescent="0.15">
      <c r="F85" s="117"/>
      <c r="G85" s="117"/>
      <c r="H85" s="117"/>
      <c r="I85" s="29"/>
      <c r="J85" s="28"/>
      <c r="L85" s="117"/>
    </row>
    <row r="86" spans="6:12" x14ac:dyDescent="0.15">
      <c r="F86" s="117"/>
      <c r="G86" s="117"/>
      <c r="H86" s="117"/>
      <c r="I86" s="29"/>
      <c r="J86" s="28"/>
      <c r="L86" s="117"/>
    </row>
    <row r="87" spans="6:12" x14ac:dyDescent="0.15">
      <c r="F87" s="117"/>
      <c r="G87" s="117"/>
      <c r="H87" s="117"/>
      <c r="I87" s="29"/>
      <c r="J87" s="28"/>
      <c r="L87" s="117"/>
    </row>
    <row r="88" spans="6:12" x14ac:dyDescent="0.15">
      <c r="F88" s="117"/>
      <c r="G88" s="117"/>
      <c r="H88" s="117"/>
      <c r="I88" s="29"/>
      <c r="J88" s="28"/>
      <c r="L88" s="117"/>
    </row>
    <row r="89" spans="6:12" x14ac:dyDescent="0.15">
      <c r="F89" s="117"/>
      <c r="G89" s="117"/>
      <c r="H89" s="117"/>
      <c r="I89" s="29"/>
      <c r="J89" s="28"/>
      <c r="L89" s="117"/>
    </row>
    <row r="90" spans="6:12" x14ac:dyDescent="0.15">
      <c r="F90" s="117"/>
      <c r="G90" s="117"/>
      <c r="H90" s="117"/>
      <c r="I90" s="29"/>
      <c r="J90" s="28"/>
      <c r="L90" s="117"/>
    </row>
    <row r="91" spans="6:12" x14ac:dyDescent="0.15">
      <c r="F91" s="117"/>
      <c r="G91" s="117"/>
      <c r="H91" s="117"/>
      <c r="I91" s="29"/>
      <c r="J91" s="28"/>
      <c r="L91" s="117"/>
    </row>
    <row r="92" spans="6:12" x14ac:dyDescent="0.15">
      <c r="F92" s="117"/>
      <c r="G92" s="117"/>
      <c r="H92" s="117"/>
      <c r="I92" s="29"/>
      <c r="J92" s="28"/>
      <c r="L92" s="117"/>
    </row>
    <row r="93" spans="6:12" x14ac:dyDescent="0.15">
      <c r="F93" s="117"/>
      <c r="G93" s="117"/>
      <c r="H93" s="117"/>
      <c r="I93" s="29"/>
      <c r="J93" s="28"/>
      <c r="L93" s="117"/>
    </row>
    <row r="94" spans="6:12" x14ac:dyDescent="0.15">
      <c r="F94" s="117"/>
      <c r="G94" s="117"/>
      <c r="H94" s="117"/>
      <c r="I94" s="29"/>
      <c r="J94" s="28"/>
      <c r="L94" s="117"/>
    </row>
    <row r="95" spans="6:12" x14ac:dyDescent="0.15">
      <c r="F95" s="117"/>
      <c r="G95" s="117"/>
      <c r="H95" s="117"/>
      <c r="I95" s="29"/>
      <c r="J95" s="28"/>
      <c r="L95" s="117"/>
    </row>
    <row r="96" spans="6:12" x14ac:dyDescent="0.15">
      <c r="F96" s="117"/>
      <c r="G96" s="117"/>
      <c r="H96" s="117"/>
      <c r="I96" s="29"/>
      <c r="J96" s="28"/>
      <c r="L96" s="117"/>
    </row>
    <row r="97" spans="6:12" x14ac:dyDescent="0.15">
      <c r="F97" s="117"/>
      <c r="G97" s="117"/>
      <c r="H97" s="117"/>
      <c r="I97" s="29"/>
      <c r="J97" s="28"/>
      <c r="L97" s="117"/>
    </row>
    <row r="98" spans="6:12" x14ac:dyDescent="0.15">
      <c r="F98" s="117"/>
      <c r="G98" s="117"/>
      <c r="H98" s="117"/>
      <c r="I98" s="29"/>
      <c r="J98" s="28"/>
      <c r="L98" s="117"/>
    </row>
    <row r="99" spans="6:12" x14ac:dyDescent="0.15">
      <c r="F99" s="117"/>
      <c r="G99" s="117"/>
      <c r="H99" s="117"/>
      <c r="I99" s="29"/>
      <c r="J99" s="28"/>
      <c r="L99" s="117"/>
    </row>
    <row r="100" spans="6:12" x14ac:dyDescent="0.15">
      <c r="F100" s="117"/>
      <c r="G100" s="117"/>
      <c r="H100" s="117"/>
      <c r="I100" s="29"/>
      <c r="J100" s="28"/>
      <c r="L100" s="117"/>
    </row>
    <row r="101" spans="6:12" x14ac:dyDescent="0.15">
      <c r="F101" s="117"/>
      <c r="G101" s="117"/>
      <c r="H101" s="117"/>
      <c r="I101" s="29"/>
      <c r="J101" s="28"/>
      <c r="L101" s="117"/>
    </row>
    <row r="102" spans="6:12" x14ac:dyDescent="0.15">
      <c r="F102" s="117"/>
      <c r="G102" s="117"/>
      <c r="H102" s="117"/>
      <c r="I102" s="29"/>
      <c r="J102" s="28"/>
      <c r="L102" s="117"/>
    </row>
    <row r="103" spans="6:12" x14ac:dyDescent="0.15">
      <c r="F103" s="117"/>
      <c r="G103" s="117"/>
      <c r="H103" s="117"/>
      <c r="I103" s="29"/>
      <c r="J103" s="28"/>
      <c r="L103" s="117"/>
    </row>
    <row r="104" spans="6:12" x14ac:dyDescent="0.15">
      <c r="F104" s="117"/>
      <c r="G104" s="117"/>
      <c r="H104" s="117"/>
      <c r="I104" s="29"/>
      <c r="J104" s="28"/>
      <c r="L104" s="117"/>
    </row>
    <row r="105" spans="6:12" x14ac:dyDescent="0.15">
      <c r="F105" s="117"/>
      <c r="G105" s="117"/>
      <c r="H105" s="117"/>
      <c r="I105" s="29"/>
      <c r="J105" s="28"/>
      <c r="L105" s="117"/>
    </row>
    <row r="106" spans="6:12" x14ac:dyDescent="0.15">
      <c r="F106" s="117"/>
      <c r="G106" s="117"/>
      <c r="H106" s="117"/>
      <c r="I106" s="29"/>
      <c r="J106" s="28"/>
      <c r="L106" s="117"/>
    </row>
    <row r="107" spans="6:12" x14ac:dyDescent="0.15">
      <c r="F107" s="117"/>
      <c r="G107" s="117"/>
      <c r="H107" s="117"/>
      <c r="I107" s="29"/>
      <c r="J107" s="28"/>
      <c r="L107" s="117"/>
    </row>
    <row r="108" spans="6:12" x14ac:dyDescent="0.15">
      <c r="F108" s="117"/>
      <c r="G108" s="117"/>
      <c r="H108" s="117"/>
      <c r="I108" s="29"/>
      <c r="J108" s="28"/>
      <c r="L108" s="117"/>
    </row>
    <row r="109" spans="6:12" x14ac:dyDescent="0.15">
      <c r="F109" s="117"/>
      <c r="G109" s="117"/>
      <c r="H109" s="117"/>
      <c r="I109" s="29"/>
      <c r="J109" s="28"/>
      <c r="L109" s="117"/>
    </row>
    <row r="110" spans="6:12" x14ac:dyDescent="0.15">
      <c r="F110" s="117"/>
      <c r="G110" s="117"/>
      <c r="H110" s="117"/>
      <c r="I110" s="29"/>
      <c r="J110" s="28"/>
      <c r="L110" s="117"/>
    </row>
    <row r="111" spans="6:12" x14ac:dyDescent="0.15">
      <c r="F111" s="117"/>
      <c r="G111" s="117"/>
      <c r="H111" s="117"/>
      <c r="I111" s="29"/>
      <c r="J111" s="28"/>
      <c r="L111" s="117"/>
    </row>
    <row r="112" spans="6:12" x14ac:dyDescent="0.15">
      <c r="F112" s="117"/>
      <c r="G112" s="117"/>
      <c r="H112" s="117"/>
      <c r="I112" s="29"/>
      <c r="J112" s="28"/>
      <c r="L112" s="117"/>
    </row>
    <row r="113" spans="6:12" x14ac:dyDescent="0.15">
      <c r="F113" s="117"/>
      <c r="G113" s="117"/>
      <c r="H113" s="117"/>
      <c r="I113" s="29"/>
      <c r="J113" s="28"/>
      <c r="L113" s="117"/>
    </row>
    <row r="114" spans="6:12" x14ac:dyDescent="0.15">
      <c r="F114" s="117"/>
      <c r="G114" s="117"/>
      <c r="H114" s="117"/>
      <c r="I114" s="29"/>
      <c r="J114" s="28"/>
      <c r="L114" s="117"/>
    </row>
    <row r="115" spans="6:12" x14ac:dyDescent="0.15">
      <c r="F115" s="117"/>
      <c r="G115" s="117"/>
      <c r="H115" s="117"/>
      <c r="I115" s="29"/>
      <c r="J115" s="28"/>
      <c r="L115" s="117"/>
    </row>
    <row r="116" spans="6:12" x14ac:dyDescent="0.15">
      <c r="F116" s="117"/>
      <c r="G116" s="117"/>
      <c r="H116" s="117"/>
      <c r="I116" s="29"/>
      <c r="J116" s="28"/>
      <c r="L116" s="117"/>
    </row>
    <row r="117" spans="6:12" x14ac:dyDescent="0.15">
      <c r="F117" s="117"/>
      <c r="G117" s="117"/>
      <c r="H117" s="117"/>
      <c r="I117" s="29"/>
      <c r="J117" s="28"/>
      <c r="L117" s="117"/>
    </row>
    <row r="118" spans="6:12" x14ac:dyDescent="0.15">
      <c r="F118" s="117"/>
      <c r="G118" s="117"/>
      <c r="H118" s="117"/>
      <c r="I118" s="29"/>
      <c r="J118" s="28"/>
      <c r="L118" s="117"/>
    </row>
    <row r="119" spans="6:12" x14ac:dyDescent="0.15">
      <c r="F119" s="117"/>
      <c r="G119" s="117"/>
      <c r="H119" s="117"/>
      <c r="I119" s="29"/>
      <c r="J119" s="28"/>
      <c r="L119" s="117"/>
    </row>
    <row r="120" spans="6:12" x14ac:dyDescent="0.15">
      <c r="F120" s="117"/>
      <c r="G120" s="117"/>
      <c r="H120" s="117"/>
      <c r="I120" s="29"/>
      <c r="J120" s="28"/>
      <c r="L120" s="117"/>
    </row>
    <row r="121" spans="6:12" x14ac:dyDescent="0.15">
      <c r="F121" s="117"/>
      <c r="G121" s="117"/>
      <c r="H121" s="117"/>
      <c r="I121" s="29"/>
      <c r="J121" s="28"/>
      <c r="L121" s="117"/>
    </row>
    <row r="122" spans="6:12" x14ac:dyDescent="0.15">
      <c r="F122" s="117"/>
      <c r="G122" s="117"/>
      <c r="H122" s="117"/>
      <c r="I122" s="29"/>
      <c r="J122" s="28"/>
      <c r="L122" s="117"/>
    </row>
    <row r="123" spans="6:12" x14ac:dyDescent="0.15">
      <c r="F123" s="117"/>
      <c r="G123" s="117"/>
      <c r="H123" s="117"/>
      <c r="I123" s="29"/>
      <c r="J123" s="28"/>
      <c r="L123" s="117"/>
    </row>
    <row r="124" spans="6:12" x14ac:dyDescent="0.15">
      <c r="F124" s="117"/>
      <c r="G124" s="117"/>
      <c r="H124" s="117"/>
      <c r="I124" s="29"/>
      <c r="J124" s="28"/>
      <c r="L124" s="117"/>
    </row>
    <row r="125" spans="6:12" x14ac:dyDescent="0.15">
      <c r="F125" s="117"/>
      <c r="G125" s="117"/>
      <c r="H125" s="117"/>
      <c r="I125" s="29"/>
      <c r="J125" s="28"/>
      <c r="L125" s="117"/>
    </row>
    <row r="126" spans="6:12" x14ac:dyDescent="0.15">
      <c r="F126" s="117"/>
      <c r="G126" s="117"/>
      <c r="H126" s="117"/>
      <c r="I126" s="29"/>
      <c r="J126" s="28"/>
      <c r="L126" s="117"/>
    </row>
    <row r="127" spans="6:12" x14ac:dyDescent="0.15">
      <c r="F127" s="117"/>
      <c r="G127" s="117"/>
      <c r="H127" s="117"/>
      <c r="I127" s="29"/>
      <c r="J127" s="28"/>
      <c r="L127" s="117"/>
    </row>
    <row r="128" spans="6:12" x14ac:dyDescent="0.15">
      <c r="F128" s="117"/>
      <c r="G128" s="117"/>
      <c r="H128" s="117"/>
      <c r="I128" s="29"/>
      <c r="J128" s="28"/>
      <c r="L128" s="117"/>
    </row>
    <row r="129" spans="6:12" x14ac:dyDescent="0.15">
      <c r="F129" s="117"/>
      <c r="G129" s="117"/>
      <c r="H129" s="117"/>
      <c r="I129" s="29"/>
      <c r="J129" s="28"/>
      <c r="L129" s="117"/>
    </row>
    <row r="130" spans="6:12" x14ac:dyDescent="0.15">
      <c r="F130" s="117"/>
      <c r="G130" s="117"/>
      <c r="H130" s="117"/>
      <c r="I130" s="29"/>
      <c r="J130" s="28"/>
      <c r="L130" s="117"/>
    </row>
    <row r="131" spans="6:12" x14ac:dyDescent="0.15">
      <c r="F131" s="117"/>
      <c r="G131" s="117"/>
      <c r="H131" s="117"/>
      <c r="I131" s="29"/>
      <c r="J131" s="28"/>
      <c r="L131" s="117"/>
    </row>
    <row r="132" spans="6:12" x14ac:dyDescent="0.15">
      <c r="F132" s="117"/>
      <c r="G132" s="117"/>
      <c r="H132" s="117"/>
      <c r="I132" s="29"/>
      <c r="J132" s="28"/>
      <c r="L132" s="117"/>
    </row>
    <row r="133" spans="6:12" x14ac:dyDescent="0.15">
      <c r="F133" s="117"/>
      <c r="G133" s="117"/>
      <c r="H133" s="117"/>
      <c r="I133" s="29"/>
      <c r="J133" s="28"/>
      <c r="L133" s="117"/>
    </row>
    <row r="134" spans="6:12" x14ac:dyDescent="0.15">
      <c r="F134" s="117"/>
      <c r="G134" s="117"/>
      <c r="H134" s="117"/>
      <c r="I134" s="29"/>
      <c r="J134" s="28"/>
      <c r="L134" s="117"/>
    </row>
    <row r="135" spans="6:12" x14ac:dyDescent="0.15">
      <c r="F135" s="117"/>
      <c r="G135" s="117"/>
      <c r="H135" s="117"/>
      <c r="I135" s="29"/>
      <c r="J135" s="28"/>
      <c r="L135" s="117"/>
    </row>
    <row r="136" spans="6:12" x14ac:dyDescent="0.15">
      <c r="F136" s="117"/>
      <c r="G136" s="117"/>
      <c r="H136" s="117"/>
      <c r="I136" s="29"/>
      <c r="J136" s="28"/>
      <c r="L136" s="117"/>
    </row>
    <row r="137" spans="6:12" x14ac:dyDescent="0.15">
      <c r="F137" s="117"/>
      <c r="G137" s="117"/>
      <c r="H137" s="117"/>
      <c r="I137" s="29"/>
      <c r="J137" s="28"/>
      <c r="L137" s="117"/>
    </row>
    <row r="138" spans="6:12" x14ac:dyDescent="0.15">
      <c r="F138" s="117"/>
      <c r="G138" s="117"/>
      <c r="H138" s="117"/>
      <c r="I138" s="29"/>
      <c r="J138" s="28"/>
      <c r="L138" s="117"/>
    </row>
    <row r="139" spans="6:12" x14ac:dyDescent="0.15">
      <c r="F139" s="117"/>
      <c r="G139" s="117"/>
      <c r="H139" s="117"/>
      <c r="I139" s="29"/>
      <c r="J139" s="28"/>
      <c r="L139" s="117"/>
    </row>
    <row r="140" spans="6:12" x14ac:dyDescent="0.15">
      <c r="F140" s="117"/>
      <c r="G140" s="117"/>
      <c r="H140" s="117"/>
      <c r="I140" s="29"/>
      <c r="J140" s="28"/>
      <c r="L140" s="117"/>
    </row>
    <row r="141" spans="6:12" x14ac:dyDescent="0.15">
      <c r="F141" s="117"/>
      <c r="G141" s="117"/>
      <c r="H141" s="117"/>
      <c r="I141" s="29"/>
      <c r="J141" s="28"/>
      <c r="L141" s="117"/>
    </row>
    <row r="142" spans="6:12" x14ac:dyDescent="0.15">
      <c r="F142" s="117"/>
      <c r="G142" s="117"/>
      <c r="H142" s="117"/>
      <c r="I142" s="29"/>
      <c r="J142" s="28"/>
      <c r="L142" s="117"/>
    </row>
    <row r="143" spans="6:12" x14ac:dyDescent="0.15">
      <c r="F143" s="117"/>
      <c r="G143" s="117"/>
      <c r="H143" s="117"/>
      <c r="I143" s="29"/>
      <c r="J143" s="28"/>
      <c r="L143" s="117"/>
    </row>
    <row r="144" spans="6:12" x14ac:dyDescent="0.15">
      <c r="F144" s="117"/>
      <c r="G144" s="117"/>
      <c r="H144" s="117"/>
      <c r="I144" s="29"/>
      <c r="J144" s="28"/>
      <c r="L144" s="117"/>
    </row>
    <row r="145" spans="6:12" x14ac:dyDescent="0.15">
      <c r="F145" s="117"/>
      <c r="G145" s="117"/>
      <c r="H145" s="117"/>
      <c r="I145" s="29"/>
      <c r="J145" s="28"/>
      <c r="L145" s="117"/>
    </row>
    <row r="146" spans="6:12" x14ac:dyDescent="0.15">
      <c r="F146" s="117"/>
      <c r="G146" s="117"/>
      <c r="H146" s="117"/>
      <c r="I146" s="29"/>
      <c r="J146" s="28"/>
      <c r="L146" s="117"/>
    </row>
    <row r="147" spans="6:12" x14ac:dyDescent="0.15">
      <c r="F147" s="117"/>
      <c r="G147" s="117"/>
      <c r="H147" s="117"/>
      <c r="I147" s="29"/>
      <c r="J147" s="28"/>
      <c r="L147" s="117"/>
    </row>
    <row r="148" spans="6:12" x14ac:dyDescent="0.15">
      <c r="F148" s="117"/>
      <c r="G148" s="117"/>
      <c r="H148" s="117"/>
      <c r="I148" s="29"/>
      <c r="J148" s="28"/>
      <c r="L148" s="117"/>
    </row>
    <row r="149" spans="6:12" x14ac:dyDescent="0.15">
      <c r="F149" s="117"/>
      <c r="G149" s="117"/>
      <c r="H149" s="117"/>
      <c r="I149" s="29"/>
      <c r="J149" s="28"/>
      <c r="L149" s="117"/>
    </row>
    <row r="150" spans="6:12" x14ac:dyDescent="0.15">
      <c r="F150" s="117"/>
      <c r="G150" s="117"/>
      <c r="H150" s="117"/>
      <c r="I150" s="29"/>
      <c r="J150" s="28"/>
      <c r="L150" s="117"/>
    </row>
    <row r="151" spans="6:12" x14ac:dyDescent="0.15">
      <c r="F151" s="117"/>
      <c r="G151" s="117"/>
      <c r="H151" s="117"/>
      <c r="I151" s="29"/>
      <c r="J151" s="28"/>
      <c r="L151" s="117"/>
    </row>
    <row r="152" spans="6:12" x14ac:dyDescent="0.15">
      <c r="F152" s="117"/>
      <c r="G152" s="117"/>
      <c r="H152" s="117"/>
      <c r="I152" s="29"/>
      <c r="J152" s="28"/>
      <c r="L152" s="117"/>
    </row>
    <row r="153" spans="6:12" x14ac:dyDescent="0.15">
      <c r="F153" s="117"/>
      <c r="G153" s="117"/>
      <c r="H153" s="117"/>
      <c r="I153" s="29"/>
      <c r="J153" s="28"/>
      <c r="L153" s="117"/>
    </row>
    <row r="154" spans="6:12" x14ac:dyDescent="0.15">
      <c r="F154" s="117"/>
      <c r="G154" s="117"/>
      <c r="H154" s="117"/>
      <c r="I154" s="29"/>
      <c r="J154" s="28"/>
      <c r="L154" s="117"/>
    </row>
    <row r="155" spans="6:12" x14ac:dyDescent="0.15">
      <c r="F155" s="117"/>
      <c r="G155" s="117"/>
      <c r="H155" s="117"/>
      <c r="I155" s="29"/>
      <c r="J155" s="28"/>
      <c r="L155" s="117"/>
    </row>
    <row r="156" spans="6:12" x14ac:dyDescent="0.15">
      <c r="F156" s="117"/>
      <c r="G156" s="117"/>
      <c r="H156" s="117"/>
      <c r="I156" s="29"/>
      <c r="J156" s="28"/>
      <c r="L156" s="117"/>
    </row>
    <row r="157" spans="6:12" x14ac:dyDescent="0.15">
      <c r="F157" s="117"/>
      <c r="G157" s="117"/>
      <c r="H157" s="117"/>
      <c r="I157" s="29"/>
      <c r="J157" s="28"/>
      <c r="L157" s="117"/>
    </row>
    <row r="158" spans="6:12" x14ac:dyDescent="0.15">
      <c r="F158" s="117"/>
      <c r="G158" s="117"/>
      <c r="H158" s="117"/>
      <c r="I158" s="29"/>
      <c r="J158" s="28"/>
      <c r="L158" s="117"/>
    </row>
    <row r="159" spans="6:12" x14ac:dyDescent="0.15">
      <c r="F159" s="117"/>
      <c r="G159" s="117"/>
      <c r="H159" s="117"/>
      <c r="I159" s="29"/>
      <c r="J159" s="28"/>
      <c r="L159" s="117"/>
    </row>
    <row r="160" spans="6:12" x14ac:dyDescent="0.15">
      <c r="F160" s="117"/>
      <c r="G160" s="117"/>
      <c r="H160" s="117"/>
      <c r="I160" s="29"/>
      <c r="J160" s="28"/>
      <c r="L160" s="117"/>
    </row>
    <row r="161" spans="6:12" x14ac:dyDescent="0.15">
      <c r="F161" s="117"/>
      <c r="G161" s="117"/>
      <c r="H161" s="117"/>
      <c r="I161" s="29"/>
      <c r="J161" s="28"/>
      <c r="L161" s="117"/>
    </row>
    <row r="162" spans="6:12" x14ac:dyDescent="0.15">
      <c r="F162" s="117"/>
      <c r="G162" s="117"/>
      <c r="H162" s="117"/>
      <c r="I162" s="29"/>
      <c r="J162" s="28"/>
      <c r="L162" s="117"/>
    </row>
    <row r="163" spans="6:12" x14ac:dyDescent="0.15">
      <c r="F163" s="117"/>
      <c r="G163" s="117"/>
      <c r="H163" s="117"/>
      <c r="I163" s="29"/>
      <c r="J163" s="28"/>
      <c r="L163" s="117"/>
    </row>
    <row r="164" spans="6:12" x14ac:dyDescent="0.15">
      <c r="F164" s="117"/>
      <c r="G164" s="117"/>
      <c r="H164" s="117"/>
      <c r="I164" s="29"/>
      <c r="J164" s="28"/>
      <c r="L164" s="117"/>
    </row>
    <row r="165" spans="6:12" x14ac:dyDescent="0.15">
      <c r="F165" s="117"/>
      <c r="G165" s="117"/>
      <c r="H165" s="117"/>
      <c r="I165" s="29"/>
      <c r="J165" s="28"/>
      <c r="L165" s="117"/>
    </row>
    <row r="166" spans="6:12" x14ac:dyDescent="0.15">
      <c r="F166" s="117"/>
      <c r="G166" s="117"/>
      <c r="H166" s="117"/>
      <c r="I166" s="29"/>
      <c r="J166" s="28"/>
      <c r="L166" s="117"/>
    </row>
    <row r="167" spans="6:12" x14ac:dyDescent="0.15">
      <c r="F167" s="117"/>
      <c r="G167" s="117"/>
      <c r="H167" s="117"/>
      <c r="I167" s="29"/>
      <c r="J167" s="28"/>
      <c r="L167" s="117"/>
    </row>
    <row r="168" spans="6:12" x14ac:dyDescent="0.15">
      <c r="F168" s="117"/>
      <c r="G168" s="117"/>
      <c r="H168" s="117"/>
      <c r="I168" s="29"/>
      <c r="J168" s="28"/>
      <c r="L168" s="117"/>
    </row>
    <row r="169" spans="6:12" x14ac:dyDescent="0.15">
      <c r="F169" s="117"/>
      <c r="G169" s="117"/>
      <c r="H169" s="117"/>
      <c r="I169" s="29"/>
      <c r="J169" s="28"/>
      <c r="L169" s="117"/>
    </row>
    <row r="170" spans="6:12" x14ac:dyDescent="0.15">
      <c r="F170" s="117"/>
      <c r="G170" s="117"/>
      <c r="H170" s="117"/>
      <c r="I170" s="29"/>
      <c r="J170" s="28"/>
      <c r="L170" s="117"/>
    </row>
    <row r="171" spans="6:12" x14ac:dyDescent="0.15">
      <c r="F171" s="117"/>
      <c r="G171" s="117"/>
      <c r="H171" s="117"/>
      <c r="I171" s="29"/>
      <c r="J171" s="28"/>
      <c r="L171" s="117"/>
    </row>
    <row r="172" spans="6:12" x14ac:dyDescent="0.15">
      <c r="F172" s="117"/>
      <c r="G172" s="117"/>
      <c r="H172" s="117"/>
      <c r="I172" s="29"/>
      <c r="J172" s="28"/>
      <c r="L172" s="117"/>
    </row>
    <row r="173" spans="6:12" x14ac:dyDescent="0.15">
      <c r="F173" s="117"/>
      <c r="G173" s="117"/>
      <c r="H173" s="117"/>
      <c r="I173" s="29"/>
      <c r="J173" s="28"/>
      <c r="L173" s="117"/>
    </row>
    <row r="174" spans="6:12" x14ac:dyDescent="0.15">
      <c r="F174" s="117"/>
      <c r="G174" s="117"/>
      <c r="H174" s="117"/>
      <c r="I174" s="29"/>
      <c r="J174" s="28"/>
      <c r="L174" s="117"/>
    </row>
    <row r="175" spans="6:12" x14ac:dyDescent="0.15">
      <c r="F175" s="117"/>
      <c r="G175" s="117"/>
      <c r="H175" s="117"/>
      <c r="I175" s="29"/>
      <c r="J175" s="28"/>
      <c r="L175" s="117"/>
    </row>
    <row r="176" spans="6:12" x14ac:dyDescent="0.15">
      <c r="F176" s="117"/>
      <c r="G176" s="117"/>
      <c r="H176" s="117"/>
      <c r="I176" s="29"/>
      <c r="J176" s="28"/>
      <c r="L176" s="117"/>
    </row>
    <row r="177" spans="6:12" x14ac:dyDescent="0.15">
      <c r="F177" s="117"/>
      <c r="G177" s="117"/>
      <c r="H177" s="117"/>
      <c r="I177" s="29"/>
      <c r="J177" s="28"/>
      <c r="L177" s="117"/>
    </row>
    <row r="178" spans="6:12" x14ac:dyDescent="0.15">
      <c r="F178" s="117"/>
      <c r="G178" s="117"/>
      <c r="H178" s="117"/>
      <c r="I178" s="29"/>
      <c r="J178" s="28"/>
      <c r="L178" s="117"/>
    </row>
    <row r="179" spans="6:12" x14ac:dyDescent="0.15">
      <c r="J179" s="28"/>
    </row>
    <row r="180" spans="6:12" x14ac:dyDescent="0.15">
      <c r="J180" s="28"/>
    </row>
    <row r="181" spans="6:12" x14ac:dyDescent="0.15">
      <c r="J181" s="28"/>
    </row>
    <row r="182" spans="6:12" x14ac:dyDescent="0.15">
      <c r="J182" s="28"/>
    </row>
    <row r="183" spans="6:12" x14ac:dyDescent="0.15">
      <c r="J183" s="28"/>
    </row>
    <row r="184" spans="6:12" x14ac:dyDescent="0.15">
      <c r="J184" s="28"/>
    </row>
    <row r="185" spans="6:12" x14ac:dyDescent="0.15">
      <c r="J185" s="28"/>
    </row>
    <row r="186" spans="6:12" x14ac:dyDescent="0.15">
      <c r="J186" s="28"/>
    </row>
    <row r="187" spans="6:12" x14ac:dyDescent="0.15">
      <c r="J187" s="28"/>
    </row>
    <row r="188" spans="6:12" x14ac:dyDescent="0.15">
      <c r="J188" s="28"/>
    </row>
    <row r="189" spans="6:12" x14ac:dyDescent="0.15">
      <c r="J189" s="28"/>
    </row>
    <row r="190" spans="6:12" x14ac:dyDescent="0.15">
      <c r="J190" s="28"/>
    </row>
    <row r="191" spans="6:12" x14ac:dyDescent="0.15">
      <c r="J191" s="28"/>
    </row>
    <row r="192" spans="6:12" x14ac:dyDescent="0.15">
      <c r="J192" s="28"/>
    </row>
    <row r="193" spans="2:20" x14ac:dyDescent="0.15">
      <c r="J193" s="28"/>
    </row>
    <row r="194" spans="2:20" x14ac:dyDescent="0.15">
      <c r="J194" s="28"/>
    </row>
    <row r="195" spans="2:20" x14ac:dyDescent="0.15">
      <c r="J195" s="28"/>
    </row>
    <row r="196" spans="2:20" x14ac:dyDescent="0.15">
      <c r="J196" s="28"/>
    </row>
    <row r="197" spans="2:20" x14ac:dyDescent="0.15">
      <c r="J197" s="28"/>
    </row>
    <row r="198" spans="2:20" x14ac:dyDescent="0.15">
      <c r="J198" s="28"/>
    </row>
    <row r="199" spans="2:20" x14ac:dyDescent="0.15">
      <c r="J199" s="28"/>
    </row>
    <row r="200" spans="2:20" x14ac:dyDescent="0.15">
      <c r="J200" s="28"/>
    </row>
    <row r="201" spans="2:20" s="21" customFormat="1" x14ac:dyDescent="0.15">
      <c r="B201" s="22"/>
      <c r="C201" s="22"/>
      <c r="D201" s="22"/>
      <c r="E201" s="22"/>
      <c r="F201" s="26"/>
      <c r="G201" s="26"/>
      <c r="H201" s="7"/>
      <c r="I201" s="58"/>
      <c r="J201" s="7"/>
      <c r="K201" s="7"/>
      <c r="L201" s="7"/>
      <c r="M201" s="79"/>
      <c r="N201" s="79"/>
      <c r="O201" s="79"/>
      <c r="P201" s="79"/>
      <c r="Q201" s="79"/>
      <c r="R201" s="79"/>
      <c r="S201" s="79" t="b">
        <v>0</v>
      </c>
      <c r="T201" s="79"/>
    </row>
    <row r="202" spans="2:20" s="21" customFormat="1" x14ac:dyDescent="0.15">
      <c r="B202" s="22"/>
      <c r="C202" s="22"/>
      <c r="D202" s="22"/>
      <c r="E202" s="22"/>
      <c r="F202" s="26"/>
      <c r="G202" s="26"/>
      <c r="H202" s="7"/>
      <c r="I202" s="58"/>
      <c r="J202" s="7"/>
      <c r="K202" s="7"/>
      <c r="L202" s="7"/>
      <c r="M202" s="79"/>
      <c r="N202" s="79"/>
      <c r="O202" s="79"/>
      <c r="P202" s="79"/>
      <c r="Q202" s="79"/>
      <c r="R202" s="79"/>
      <c r="S202" s="79" t="b">
        <v>0</v>
      </c>
      <c r="T202" s="79"/>
    </row>
    <row r="203" spans="2:20" x14ac:dyDescent="0.15">
      <c r="J203" s="28"/>
    </row>
    <row r="204" spans="2:20" x14ac:dyDescent="0.15">
      <c r="J204" s="28"/>
    </row>
    <row r="205" spans="2:20" x14ac:dyDescent="0.15">
      <c r="J205" s="28"/>
    </row>
    <row r="206" spans="2:20" x14ac:dyDescent="0.15">
      <c r="J206" s="28"/>
    </row>
    <row r="207" spans="2:20" x14ac:dyDescent="0.15">
      <c r="J207" s="28"/>
    </row>
    <row r="208" spans="2:2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f26IUtOZH1ThjhPCaOpK6PZ1BRNEYIGRyy6rmSG9Uq3ORp6ZM0uJoiJHyvPEuvYArcOUUY5NsoF+guvXBh1uDw==" saltValue="H4As+k7SjIAr6d4JwM7C2g==" spinCount="100000" sheet="1" objects="1" scenarios="1" formatCells="0"/>
  <mergeCells count="32">
    <mergeCell ref="B29:F29"/>
    <mergeCell ref="B30:F30"/>
    <mergeCell ref="B24:C24"/>
    <mergeCell ref="D24:F24"/>
    <mergeCell ref="B25:F25"/>
    <mergeCell ref="B26:F26"/>
    <mergeCell ref="B27:F27"/>
    <mergeCell ref="B28:F28"/>
    <mergeCell ref="C23:E23"/>
    <mergeCell ref="C13:F13"/>
    <mergeCell ref="C14:E14"/>
    <mergeCell ref="C15:E15"/>
    <mergeCell ref="C16:F16"/>
    <mergeCell ref="B17:C17"/>
    <mergeCell ref="D17:E17"/>
    <mergeCell ref="C18:F18"/>
    <mergeCell ref="C19:E19"/>
    <mergeCell ref="C20:E20"/>
    <mergeCell ref="C21:E21"/>
    <mergeCell ref="C22:E22"/>
    <mergeCell ref="C8:F8"/>
    <mergeCell ref="C9:E9"/>
    <mergeCell ref="C10:E10"/>
    <mergeCell ref="C11:F11"/>
    <mergeCell ref="B12:C12"/>
    <mergeCell ref="D12:E12"/>
    <mergeCell ref="B4:F4"/>
    <mergeCell ref="B5:C5"/>
    <mergeCell ref="D5:E5"/>
    <mergeCell ref="C6:F6"/>
    <mergeCell ref="B7:C7"/>
    <mergeCell ref="D7:E7"/>
  </mergeCells>
  <phoneticPr fontId="3"/>
  <dataValidations count="2">
    <dataValidation type="textLength" imeMode="on" operator="lessThanOrEqual" allowBlank="1" showErrorMessage="1" errorTitle="もう一度入力してください！" error="文字数がオーバーしました。_x000a_（256文字までになるように短くしてください。）" sqref="B7:B8 C8 B12:B13 C13 B17:B18 C18 B26:F26 B28:F28 B30:F30" xr:uid="{A0FC2C62-F7CF-4207-B814-404C22B2D96C}">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25:F25 B27:F27 B29:F29" xr:uid="{3CE0B68D-B06F-4E59-902A-909C35E91362}">
      <formula1>40</formula1>
    </dataValidation>
  </dataValidations>
  <printOptions horizontalCentered="1"/>
  <pageMargins left="0.59055118110236227" right="0.59055118110236227" top="0.59055118110236227" bottom="0.39370078740157483" header="0.51181102362204722" footer="0.31496062992125984"/>
  <pageSetup paperSize="9" scale="85"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Group Box 1">
              <controlPr defaultSize="0" autoFill="0" autoPict="0">
                <anchor moveWithCells="1" sizeWithCells="1">
                  <from>
                    <xdr:col>1</xdr:col>
                    <xdr:colOff>0</xdr:colOff>
                    <xdr:row>8</xdr:row>
                    <xdr:rowOff>0</xdr:rowOff>
                  </from>
                  <to>
                    <xdr:col>6</xdr:col>
                    <xdr:colOff>9525</xdr:colOff>
                    <xdr:row>9</xdr:row>
                    <xdr:rowOff>0</xdr:rowOff>
                  </to>
                </anchor>
              </controlPr>
            </control>
          </mc:Choice>
        </mc:AlternateContent>
        <mc:AlternateContent xmlns:mc="http://schemas.openxmlformats.org/markup-compatibility/2006">
          <mc:Choice Requires="x14">
            <control shapeId="13314" r:id="rId5" name="Option Button 2">
              <controlPr defaultSize="0" autoFill="0" autoLine="0" autoPict="0">
                <anchor moveWithCells="1" sizeWithCells="1">
                  <from>
                    <xdr:col>5</xdr:col>
                    <xdr:colOff>28575</xdr:colOff>
                    <xdr:row>8</xdr:row>
                    <xdr:rowOff>200025</xdr:rowOff>
                  </from>
                  <to>
                    <xdr:col>5</xdr:col>
                    <xdr:colOff>619125</xdr:colOff>
                    <xdr:row>8</xdr:row>
                    <xdr:rowOff>419100</xdr:rowOff>
                  </to>
                </anchor>
              </controlPr>
            </control>
          </mc:Choice>
        </mc:AlternateContent>
        <mc:AlternateContent xmlns:mc="http://schemas.openxmlformats.org/markup-compatibility/2006">
          <mc:Choice Requires="x14">
            <control shapeId="13315" r:id="rId6" name="Option Button 3">
              <controlPr defaultSize="0" autoFill="0" autoLine="0" autoPict="0">
                <anchor moveWithCells="1" sizeWithCells="1">
                  <from>
                    <xdr:col>1</xdr:col>
                    <xdr:colOff>514350</xdr:colOff>
                    <xdr:row>8</xdr:row>
                    <xdr:rowOff>200025</xdr:rowOff>
                  </from>
                  <to>
                    <xdr:col>1</xdr:col>
                    <xdr:colOff>923925</xdr:colOff>
                    <xdr:row>8</xdr:row>
                    <xdr:rowOff>419100</xdr:rowOff>
                  </to>
                </anchor>
              </controlPr>
            </control>
          </mc:Choice>
        </mc:AlternateContent>
        <mc:AlternateContent xmlns:mc="http://schemas.openxmlformats.org/markup-compatibility/2006">
          <mc:Choice Requires="x14">
            <control shapeId="13316" r:id="rId7" name="Option Button 4">
              <controlPr defaultSize="0" autoFill="0" autoLine="0" autoPict="0">
                <anchor moveWithCells="1" sizeWithCells="1">
                  <from>
                    <xdr:col>1</xdr:col>
                    <xdr:colOff>57150</xdr:colOff>
                    <xdr:row>8</xdr:row>
                    <xdr:rowOff>200025</xdr:rowOff>
                  </from>
                  <to>
                    <xdr:col>1</xdr:col>
                    <xdr:colOff>466725</xdr:colOff>
                    <xdr:row>8</xdr:row>
                    <xdr:rowOff>419100</xdr:rowOff>
                  </to>
                </anchor>
              </controlPr>
            </control>
          </mc:Choice>
        </mc:AlternateContent>
        <mc:AlternateContent xmlns:mc="http://schemas.openxmlformats.org/markup-compatibility/2006">
          <mc:Choice Requires="x14">
            <control shapeId="13317" r:id="rId8" name="Group Box 5">
              <controlPr defaultSize="0" autoFill="0" autoPict="0">
                <anchor moveWithCells="1" sizeWithCells="1">
                  <from>
                    <xdr:col>1</xdr:col>
                    <xdr:colOff>0</xdr:colOff>
                    <xdr:row>9</xdr:row>
                    <xdr:rowOff>0</xdr:rowOff>
                  </from>
                  <to>
                    <xdr:col>6</xdr:col>
                    <xdr:colOff>9525</xdr:colOff>
                    <xdr:row>10</xdr:row>
                    <xdr:rowOff>0</xdr:rowOff>
                  </to>
                </anchor>
              </controlPr>
            </control>
          </mc:Choice>
        </mc:AlternateContent>
        <mc:AlternateContent xmlns:mc="http://schemas.openxmlformats.org/markup-compatibility/2006">
          <mc:Choice Requires="x14">
            <control shapeId="13318" r:id="rId9" name="Option Button 6">
              <controlPr defaultSize="0" autoFill="0" autoLine="0" autoPict="0">
                <anchor moveWithCells="1" sizeWithCells="1">
                  <from>
                    <xdr:col>5</xdr:col>
                    <xdr:colOff>28575</xdr:colOff>
                    <xdr:row>9</xdr:row>
                    <xdr:rowOff>200025</xdr:rowOff>
                  </from>
                  <to>
                    <xdr:col>5</xdr:col>
                    <xdr:colOff>619125</xdr:colOff>
                    <xdr:row>9</xdr:row>
                    <xdr:rowOff>419100</xdr:rowOff>
                  </to>
                </anchor>
              </controlPr>
            </control>
          </mc:Choice>
        </mc:AlternateContent>
        <mc:AlternateContent xmlns:mc="http://schemas.openxmlformats.org/markup-compatibility/2006">
          <mc:Choice Requires="x14">
            <control shapeId="13319" r:id="rId10" name="Option Button 7">
              <controlPr defaultSize="0" autoFill="0" autoLine="0" autoPict="0">
                <anchor moveWithCells="1" sizeWithCells="1">
                  <from>
                    <xdr:col>1</xdr:col>
                    <xdr:colOff>514350</xdr:colOff>
                    <xdr:row>9</xdr:row>
                    <xdr:rowOff>200025</xdr:rowOff>
                  </from>
                  <to>
                    <xdr:col>1</xdr:col>
                    <xdr:colOff>923925</xdr:colOff>
                    <xdr:row>9</xdr:row>
                    <xdr:rowOff>419100</xdr:rowOff>
                  </to>
                </anchor>
              </controlPr>
            </control>
          </mc:Choice>
        </mc:AlternateContent>
        <mc:AlternateContent xmlns:mc="http://schemas.openxmlformats.org/markup-compatibility/2006">
          <mc:Choice Requires="x14">
            <control shapeId="13320" r:id="rId11" name="Option Button 8">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13321" r:id="rId12" name="Group Box 9">
              <controlPr defaultSize="0" autoFill="0" autoPict="0">
                <anchor moveWithCells="1" sizeWithCells="1">
                  <from>
                    <xdr:col>1</xdr:col>
                    <xdr:colOff>0</xdr:colOff>
                    <xdr:row>13</xdr:row>
                    <xdr:rowOff>0</xdr:rowOff>
                  </from>
                  <to>
                    <xdr:col>6</xdr:col>
                    <xdr:colOff>9525</xdr:colOff>
                    <xdr:row>14</xdr:row>
                    <xdr:rowOff>0</xdr:rowOff>
                  </to>
                </anchor>
              </controlPr>
            </control>
          </mc:Choice>
        </mc:AlternateContent>
        <mc:AlternateContent xmlns:mc="http://schemas.openxmlformats.org/markup-compatibility/2006">
          <mc:Choice Requires="x14">
            <control shapeId="13322" r:id="rId13" name="Option Button 10">
              <controlPr defaultSize="0" autoFill="0" autoLine="0" autoPict="0">
                <anchor moveWithCells="1" sizeWithCells="1">
                  <from>
                    <xdr:col>5</xdr:col>
                    <xdr:colOff>28575</xdr:colOff>
                    <xdr:row>13</xdr:row>
                    <xdr:rowOff>200025</xdr:rowOff>
                  </from>
                  <to>
                    <xdr:col>5</xdr:col>
                    <xdr:colOff>619125</xdr:colOff>
                    <xdr:row>13</xdr:row>
                    <xdr:rowOff>419100</xdr:rowOff>
                  </to>
                </anchor>
              </controlPr>
            </control>
          </mc:Choice>
        </mc:AlternateContent>
        <mc:AlternateContent xmlns:mc="http://schemas.openxmlformats.org/markup-compatibility/2006">
          <mc:Choice Requires="x14">
            <control shapeId="13323" r:id="rId14" name="Option Button 11">
              <controlPr defaultSize="0" autoFill="0" autoLine="0" autoPict="0">
                <anchor moveWithCells="1" sizeWithCells="1">
                  <from>
                    <xdr:col>1</xdr:col>
                    <xdr:colOff>514350</xdr:colOff>
                    <xdr:row>13</xdr:row>
                    <xdr:rowOff>200025</xdr:rowOff>
                  </from>
                  <to>
                    <xdr:col>1</xdr:col>
                    <xdr:colOff>923925</xdr:colOff>
                    <xdr:row>13</xdr:row>
                    <xdr:rowOff>419100</xdr:rowOff>
                  </to>
                </anchor>
              </controlPr>
            </control>
          </mc:Choice>
        </mc:AlternateContent>
        <mc:AlternateContent xmlns:mc="http://schemas.openxmlformats.org/markup-compatibility/2006">
          <mc:Choice Requires="x14">
            <control shapeId="13324" r:id="rId15" name="Option Button 12">
              <controlPr defaultSize="0" autoFill="0" autoLine="0" autoPict="0">
                <anchor moveWithCells="1" sizeWithCells="1">
                  <from>
                    <xdr:col>1</xdr:col>
                    <xdr:colOff>57150</xdr:colOff>
                    <xdr:row>13</xdr:row>
                    <xdr:rowOff>200025</xdr:rowOff>
                  </from>
                  <to>
                    <xdr:col>1</xdr:col>
                    <xdr:colOff>466725</xdr:colOff>
                    <xdr:row>13</xdr:row>
                    <xdr:rowOff>419100</xdr:rowOff>
                  </to>
                </anchor>
              </controlPr>
            </control>
          </mc:Choice>
        </mc:AlternateContent>
        <mc:AlternateContent xmlns:mc="http://schemas.openxmlformats.org/markup-compatibility/2006">
          <mc:Choice Requires="x14">
            <control shapeId="13325" r:id="rId16" name="Group Box 13">
              <controlPr defaultSize="0" autoFill="0" autoPict="0">
                <anchor moveWithCells="1" sizeWithCells="1">
                  <from>
                    <xdr:col>1</xdr:col>
                    <xdr:colOff>0</xdr:colOff>
                    <xdr:row>14</xdr:row>
                    <xdr:rowOff>0</xdr:rowOff>
                  </from>
                  <to>
                    <xdr:col>6</xdr:col>
                    <xdr:colOff>9525</xdr:colOff>
                    <xdr:row>15</xdr:row>
                    <xdr:rowOff>0</xdr:rowOff>
                  </to>
                </anchor>
              </controlPr>
            </control>
          </mc:Choice>
        </mc:AlternateContent>
        <mc:AlternateContent xmlns:mc="http://schemas.openxmlformats.org/markup-compatibility/2006">
          <mc:Choice Requires="x14">
            <control shapeId="13326" r:id="rId17" name="Option Button 14">
              <controlPr defaultSize="0" autoFill="0" autoLine="0" autoPict="0">
                <anchor moveWithCells="1" sizeWithCells="1">
                  <from>
                    <xdr:col>5</xdr:col>
                    <xdr:colOff>28575</xdr:colOff>
                    <xdr:row>14</xdr:row>
                    <xdr:rowOff>200025</xdr:rowOff>
                  </from>
                  <to>
                    <xdr:col>5</xdr:col>
                    <xdr:colOff>619125</xdr:colOff>
                    <xdr:row>14</xdr:row>
                    <xdr:rowOff>419100</xdr:rowOff>
                  </to>
                </anchor>
              </controlPr>
            </control>
          </mc:Choice>
        </mc:AlternateContent>
        <mc:AlternateContent xmlns:mc="http://schemas.openxmlformats.org/markup-compatibility/2006">
          <mc:Choice Requires="x14">
            <control shapeId="13327" r:id="rId18" name="Option Button 15">
              <controlPr defaultSize="0" autoFill="0" autoLine="0" autoPict="0">
                <anchor moveWithCells="1" sizeWithCells="1">
                  <from>
                    <xdr:col>1</xdr:col>
                    <xdr:colOff>514350</xdr:colOff>
                    <xdr:row>14</xdr:row>
                    <xdr:rowOff>200025</xdr:rowOff>
                  </from>
                  <to>
                    <xdr:col>1</xdr:col>
                    <xdr:colOff>923925</xdr:colOff>
                    <xdr:row>14</xdr:row>
                    <xdr:rowOff>419100</xdr:rowOff>
                  </to>
                </anchor>
              </controlPr>
            </control>
          </mc:Choice>
        </mc:AlternateContent>
        <mc:AlternateContent xmlns:mc="http://schemas.openxmlformats.org/markup-compatibility/2006">
          <mc:Choice Requires="x14">
            <control shapeId="13328" r:id="rId19" name="Option Button 16">
              <controlPr defaultSize="0" autoFill="0" autoLine="0" autoPict="0">
                <anchor moveWithCells="1" sizeWithCells="1">
                  <from>
                    <xdr:col>1</xdr:col>
                    <xdr:colOff>57150</xdr:colOff>
                    <xdr:row>14</xdr:row>
                    <xdr:rowOff>200025</xdr:rowOff>
                  </from>
                  <to>
                    <xdr:col>1</xdr:col>
                    <xdr:colOff>466725</xdr:colOff>
                    <xdr:row>14</xdr:row>
                    <xdr:rowOff>419100</xdr:rowOff>
                  </to>
                </anchor>
              </controlPr>
            </control>
          </mc:Choice>
        </mc:AlternateContent>
        <mc:AlternateContent xmlns:mc="http://schemas.openxmlformats.org/markup-compatibility/2006">
          <mc:Choice Requires="x14">
            <control shapeId="13329" r:id="rId20" name="Group Box 17">
              <controlPr defaultSize="0" autoFill="0" autoPict="0">
                <anchor moveWithCells="1" sizeWithCells="1">
                  <from>
                    <xdr:col>1</xdr:col>
                    <xdr:colOff>0</xdr:colOff>
                    <xdr:row>18</xdr:row>
                    <xdr:rowOff>0</xdr:rowOff>
                  </from>
                  <to>
                    <xdr:col>6</xdr:col>
                    <xdr:colOff>9525</xdr:colOff>
                    <xdr:row>19</xdr:row>
                    <xdr:rowOff>0</xdr:rowOff>
                  </to>
                </anchor>
              </controlPr>
            </control>
          </mc:Choice>
        </mc:AlternateContent>
        <mc:AlternateContent xmlns:mc="http://schemas.openxmlformats.org/markup-compatibility/2006">
          <mc:Choice Requires="x14">
            <control shapeId="13330" r:id="rId21" name="Option Button 18">
              <controlPr defaultSize="0" autoFill="0" autoLine="0" autoPict="0">
                <anchor moveWithCells="1" sizeWithCells="1">
                  <from>
                    <xdr:col>5</xdr:col>
                    <xdr:colOff>28575</xdr:colOff>
                    <xdr:row>18</xdr:row>
                    <xdr:rowOff>200025</xdr:rowOff>
                  </from>
                  <to>
                    <xdr:col>5</xdr:col>
                    <xdr:colOff>619125</xdr:colOff>
                    <xdr:row>18</xdr:row>
                    <xdr:rowOff>419100</xdr:rowOff>
                  </to>
                </anchor>
              </controlPr>
            </control>
          </mc:Choice>
        </mc:AlternateContent>
        <mc:AlternateContent xmlns:mc="http://schemas.openxmlformats.org/markup-compatibility/2006">
          <mc:Choice Requires="x14">
            <control shapeId="13331" r:id="rId22" name="Option Button 19">
              <controlPr defaultSize="0" autoFill="0" autoLine="0" autoPict="0">
                <anchor moveWithCells="1" sizeWithCells="1">
                  <from>
                    <xdr:col>1</xdr:col>
                    <xdr:colOff>514350</xdr:colOff>
                    <xdr:row>18</xdr:row>
                    <xdr:rowOff>200025</xdr:rowOff>
                  </from>
                  <to>
                    <xdr:col>1</xdr:col>
                    <xdr:colOff>923925</xdr:colOff>
                    <xdr:row>18</xdr:row>
                    <xdr:rowOff>419100</xdr:rowOff>
                  </to>
                </anchor>
              </controlPr>
            </control>
          </mc:Choice>
        </mc:AlternateContent>
        <mc:AlternateContent xmlns:mc="http://schemas.openxmlformats.org/markup-compatibility/2006">
          <mc:Choice Requires="x14">
            <control shapeId="13332" r:id="rId23" name="Option Button 20">
              <controlPr defaultSize="0" autoFill="0" autoLine="0" autoPict="0">
                <anchor moveWithCells="1" sizeWithCells="1">
                  <from>
                    <xdr:col>1</xdr:col>
                    <xdr:colOff>57150</xdr:colOff>
                    <xdr:row>18</xdr:row>
                    <xdr:rowOff>200025</xdr:rowOff>
                  </from>
                  <to>
                    <xdr:col>1</xdr:col>
                    <xdr:colOff>466725</xdr:colOff>
                    <xdr:row>18</xdr:row>
                    <xdr:rowOff>419100</xdr:rowOff>
                  </to>
                </anchor>
              </controlPr>
            </control>
          </mc:Choice>
        </mc:AlternateContent>
        <mc:AlternateContent xmlns:mc="http://schemas.openxmlformats.org/markup-compatibility/2006">
          <mc:Choice Requires="x14">
            <control shapeId="13333" r:id="rId24" name="Group Box 21">
              <controlPr defaultSize="0" autoFill="0" autoPict="0">
                <anchor moveWithCells="1" sizeWithCells="1">
                  <from>
                    <xdr:col>1</xdr:col>
                    <xdr:colOff>0</xdr:colOff>
                    <xdr:row>19</xdr:row>
                    <xdr:rowOff>0</xdr:rowOff>
                  </from>
                  <to>
                    <xdr:col>6</xdr:col>
                    <xdr:colOff>9525</xdr:colOff>
                    <xdr:row>20</xdr:row>
                    <xdr:rowOff>0</xdr:rowOff>
                  </to>
                </anchor>
              </controlPr>
            </control>
          </mc:Choice>
        </mc:AlternateContent>
        <mc:AlternateContent xmlns:mc="http://schemas.openxmlformats.org/markup-compatibility/2006">
          <mc:Choice Requires="x14">
            <control shapeId="13334" r:id="rId25" name="Option Button 22">
              <controlPr defaultSize="0" autoFill="0" autoLine="0" autoPict="0">
                <anchor moveWithCells="1" sizeWithCells="1">
                  <from>
                    <xdr:col>5</xdr:col>
                    <xdr:colOff>28575</xdr:colOff>
                    <xdr:row>19</xdr:row>
                    <xdr:rowOff>200025</xdr:rowOff>
                  </from>
                  <to>
                    <xdr:col>5</xdr:col>
                    <xdr:colOff>619125</xdr:colOff>
                    <xdr:row>19</xdr:row>
                    <xdr:rowOff>419100</xdr:rowOff>
                  </to>
                </anchor>
              </controlPr>
            </control>
          </mc:Choice>
        </mc:AlternateContent>
        <mc:AlternateContent xmlns:mc="http://schemas.openxmlformats.org/markup-compatibility/2006">
          <mc:Choice Requires="x14">
            <control shapeId="13335" r:id="rId26" name="Option Button 23">
              <controlPr defaultSize="0" autoFill="0" autoLine="0" autoPict="0">
                <anchor moveWithCells="1" sizeWithCells="1">
                  <from>
                    <xdr:col>1</xdr:col>
                    <xdr:colOff>514350</xdr:colOff>
                    <xdr:row>19</xdr:row>
                    <xdr:rowOff>200025</xdr:rowOff>
                  </from>
                  <to>
                    <xdr:col>1</xdr:col>
                    <xdr:colOff>923925</xdr:colOff>
                    <xdr:row>19</xdr:row>
                    <xdr:rowOff>419100</xdr:rowOff>
                  </to>
                </anchor>
              </controlPr>
            </control>
          </mc:Choice>
        </mc:AlternateContent>
        <mc:AlternateContent xmlns:mc="http://schemas.openxmlformats.org/markup-compatibility/2006">
          <mc:Choice Requires="x14">
            <control shapeId="13336" r:id="rId27" name="Option Button 24">
              <controlPr defaultSize="0" autoFill="0" autoLine="0" autoPict="0">
                <anchor moveWithCells="1" sizeWithCells="1">
                  <from>
                    <xdr:col>1</xdr:col>
                    <xdr:colOff>57150</xdr:colOff>
                    <xdr:row>19</xdr:row>
                    <xdr:rowOff>200025</xdr:rowOff>
                  </from>
                  <to>
                    <xdr:col>1</xdr:col>
                    <xdr:colOff>466725</xdr:colOff>
                    <xdr:row>19</xdr:row>
                    <xdr:rowOff>419100</xdr:rowOff>
                  </to>
                </anchor>
              </controlPr>
            </control>
          </mc:Choice>
        </mc:AlternateContent>
        <mc:AlternateContent xmlns:mc="http://schemas.openxmlformats.org/markup-compatibility/2006">
          <mc:Choice Requires="x14">
            <control shapeId="13337" r:id="rId28" name="Group Box 25">
              <controlPr defaultSize="0" autoFill="0" autoPict="0">
                <anchor moveWithCells="1" sizeWithCells="1">
                  <from>
                    <xdr:col>1</xdr:col>
                    <xdr:colOff>0</xdr:colOff>
                    <xdr:row>20</xdr:row>
                    <xdr:rowOff>0</xdr:rowOff>
                  </from>
                  <to>
                    <xdr:col>6</xdr:col>
                    <xdr:colOff>9525</xdr:colOff>
                    <xdr:row>21</xdr:row>
                    <xdr:rowOff>0</xdr:rowOff>
                  </to>
                </anchor>
              </controlPr>
            </control>
          </mc:Choice>
        </mc:AlternateContent>
        <mc:AlternateContent xmlns:mc="http://schemas.openxmlformats.org/markup-compatibility/2006">
          <mc:Choice Requires="x14">
            <control shapeId="13338" r:id="rId29" name="Option Button 26">
              <controlPr defaultSize="0" autoFill="0" autoLine="0" autoPict="0">
                <anchor moveWithCells="1" sizeWithCells="1">
                  <from>
                    <xdr:col>5</xdr:col>
                    <xdr:colOff>28575</xdr:colOff>
                    <xdr:row>20</xdr:row>
                    <xdr:rowOff>200025</xdr:rowOff>
                  </from>
                  <to>
                    <xdr:col>5</xdr:col>
                    <xdr:colOff>619125</xdr:colOff>
                    <xdr:row>20</xdr:row>
                    <xdr:rowOff>419100</xdr:rowOff>
                  </to>
                </anchor>
              </controlPr>
            </control>
          </mc:Choice>
        </mc:AlternateContent>
        <mc:AlternateContent xmlns:mc="http://schemas.openxmlformats.org/markup-compatibility/2006">
          <mc:Choice Requires="x14">
            <control shapeId="13339" r:id="rId30" name="Option Button 27">
              <controlPr defaultSize="0" autoFill="0" autoLine="0" autoPict="0">
                <anchor moveWithCells="1" sizeWithCells="1">
                  <from>
                    <xdr:col>1</xdr:col>
                    <xdr:colOff>514350</xdr:colOff>
                    <xdr:row>20</xdr:row>
                    <xdr:rowOff>200025</xdr:rowOff>
                  </from>
                  <to>
                    <xdr:col>1</xdr:col>
                    <xdr:colOff>923925</xdr:colOff>
                    <xdr:row>20</xdr:row>
                    <xdr:rowOff>419100</xdr:rowOff>
                  </to>
                </anchor>
              </controlPr>
            </control>
          </mc:Choice>
        </mc:AlternateContent>
        <mc:AlternateContent xmlns:mc="http://schemas.openxmlformats.org/markup-compatibility/2006">
          <mc:Choice Requires="x14">
            <control shapeId="13340" r:id="rId31" name="Option Button 28">
              <controlPr defaultSize="0" autoFill="0" autoLine="0" autoPict="0">
                <anchor moveWithCells="1" sizeWithCells="1">
                  <from>
                    <xdr:col>1</xdr:col>
                    <xdr:colOff>57150</xdr:colOff>
                    <xdr:row>20</xdr:row>
                    <xdr:rowOff>200025</xdr:rowOff>
                  </from>
                  <to>
                    <xdr:col>1</xdr:col>
                    <xdr:colOff>466725</xdr:colOff>
                    <xdr:row>20</xdr:row>
                    <xdr:rowOff>419100</xdr:rowOff>
                  </to>
                </anchor>
              </controlPr>
            </control>
          </mc:Choice>
        </mc:AlternateContent>
        <mc:AlternateContent xmlns:mc="http://schemas.openxmlformats.org/markup-compatibility/2006">
          <mc:Choice Requires="x14">
            <control shapeId="13341" r:id="rId32" name="Group Box 29">
              <controlPr defaultSize="0" autoFill="0" autoPict="0">
                <anchor moveWithCells="1" sizeWithCells="1">
                  <from>
                    <xdr:col>1</xdr:col>
                    <xdr:colOff>0</xdr:colOff>
                    <xdr:row>21</xdr:row>
                    <xdr:rowOff>0</xdr:rowOff>
                  </from>
                  <to>
                    <xdr:col>6</xdr:col>
                    <xdr:colOff>9525</xdr:colOff>
                    <xdr:row>22</xdr:row>
                    <xdr:rowOff>0</xdr:rowOff>
                  </to>
                </anchor>
              </controlPr>
            </control>
          </mc:Choice>
        </mc:AlternateContent>
        <mc:AlternateContent xmlns:mc="http://schemas.openxmlformats.org/markup-compatibility/2006">
          <mc:Choice Requires="x14">
            <control shapeId="13342" r:id="rId33" name="Option Button 30">
              <controlPr defaultSize="0" autoFill="0" autoLine="0" autoPict="0">
                <anchor moveWithCells="1" sizeWithCells="1">
                  <from>
                    <xdr:col>5</xdr:col>
                    <xdr:colOff>28575</xdr:colOff>
                    <xdr:row>21</xdr:row>
                    <xdr:rowOff>200025</xdr:rowOff>
                  </from>
                  <to>
                    <xdr:col>5</xdr:col>
                    <xdr:colOff>619125</xdr:colOff>
                    <xdr:row>21</xdr:row>
                    <xdr:rowOff>419100</xdr:rowOff>
                  </to>
                </anchor>
              </controlPr>
            </control>
          </mc:Choice>
        </mc:AlternateContent>
        <mc:AlternateContent xmlns:mc="http://schemas.openxmlformats.org/markup-compatibility/2006">
          <mc:Choice Requires="x14">
            <control shapeId="13343" r:id="rId34" name="Option Button 31">
              <controlPr defaultSize="0" autoFill="0" autoLine="0" autoPict="0">
                <anchor moveWithCells="1" sizeWithCells="1">
                  <from>
                    <xdr:col>1</xdr:col>
                    <xdr:colOff>514350</xdr:colOff>
                    <xdr:row>21</xdr:row>
                    <xdr:rowOff>200025</xdr:rowOff>
                  </from>
                  <to>
                    <xdr:col>1</xdr:col>
                    <xdr:colOff>923925</xdr:colOff>
                    <xdr:row>21</xdr:row>
                    <xdr:rowOff>419100</xdr:rowOff>
                  </to>
                </anchor>
              </controlPr>
            </control>
          </mc:Choice>
        </mc:AlternateContent>
        <mc:AlternateContent xmlns:mc="http://schemas.openxmlformats.org/markup-compatibility/2006">
          <mc:Choice Requires="x14">
            <control shapeId="13344" r:id="rId35" name="Option Button 32">
              <controlPr defaultSize="0" autoFill="0" autoLine="0" autoPict="0">
                <anchor moveWithCells="1" sizeWithCells="1">
                  <from>
                    <xdr:col>1</xdr:col>
                    <xdr:colOff>57150</xdr:colOff>
                    <xdr:row>21</xdr:row>
                    <xdr:rowOff>200025</xdr:rowOff>
                  </from>
                  <to>
                    <xdr:col>1</xdr:col>
                    <xdr:colOff>466725</xdr:colOff>
                    <xdr:row>21</xdr:row>
                    <xdr:rowOff>419100</xdr:rowOff>
                  </to>
                </anchor>
              </controlPr>
            </control>
          </mc:Choice>
        </mc:AlternateContent>
        <mc:AlternateContent xmlns:mc="http://schemas.openxmlformats.org/markup-compatibility/2006">
          <mc:Choice Requires="x14">
            <control shapeId="13345" r:id="rId36" name="Group Box 33">
              <controlPr defaultSize="0" autoFill="0" autoPict="0">
                <anchor moveWithCells="1" sizeWithCells="1">
                  <from>
                    <xdr:col>1</xdr:col>
                    <xdr:colOff>0</xdr:colOff>
                    <xdr:row>22</xdr:row>
                    <xdr:rowOff>0</xdr:rowOff>
                  </from>
                  <to>
                    <xdr:col>6</xdr:col>
                    <xdr:colOff>9525</xdr:colOff>
                    <xdr:row>23</xdr:row>
                    <xdr:rowOff>0</xdr:rowOff>
                  </to>
                </anchor>
              </controlPr>
            </control>
          </mc:Choice>
        </mc:AlternateContent>
        <mc:AlternateContent xmlns:mc="http://schemas.openxmlformats.org/markup-compatibility/2006">
          <mc:Choice Requires="x14">
            <control shapeId="13346" r:id="rId37" name="Option Button 34">
              <controlPr defaultSize="0" autoFill="0" autoLine="0" autoPict="0">
                <anchor moveWithCells="1" sizeWithCells="1">
                  <from>
                    <xdr:col>5</xdr:col>
                    <xdr:colOff>28575</xdr:colOff>
                    <xdr:row>22</xdr:row>
                    <xdr:rowOff>200025</xdr:rowOff>
                  </from>
                  <to>
                    <xdr:col>5</xdr:col>
                    <xdr:colOff>619125</xdr:colOff>
                    <xdr:row>22</xdr:row>
                    <xdr:rowOff>419100</xdr:rowOff>
                  </to>
                </anchor>
              </controlPr>
            </control>
          </mc:Choice>
        </mc:AlternateContent>
        <mc:AlternateContent xmlns:mc="http://schemas.openxmlformats.org/markup-compatibility/2006">
          <mc:Choice Requires="x14">
            <control shapeId="13347" r:id="rId38" name="Option Button 35">
              <controlPr defaultSize="0" autoFill="0" autoLine="0" autoPict="0">
                <anchor moveWithCells="1" sizeWithCells="1">
                  <from>
                    <xdr:col>1</xdr:col>
                    <xdr:colOff>514350</xdr:colOff>
                    <xdr:row>22</xdr:row>
                    <xdr:rowOff>200025</xdr:rowOff>
                  </from>
                  <to>
                    <xdr:col>1</xdr:col>
                    <xdr:colOff>923925</xdr:colOff>
                    <xdr:row>22</xdr:row>
                    <xdr:rowOff>419100</xdr:rowOff>
                  </to>
                </anchor>
              </controlPr>
            </control>
          </mc:Choice>
        </mc:AlternateContent>
        <mc:AlternateContent xmlns:mc="http://schemas.openxmlformats.org/markup-compatibility/2006">
          <mc:Choice Requires="x14">
            <control shapeId="13348" r:id="rId39" name="Option Button 36">
              <controlPr defaultSize="0" autoFill="0" autoLine="0" autoPict="0">
                <anchor moveWithCells="1" sizeWithCells="1">
                  <from>
                    <xdr:col>1</xdr:col>
                    <xdr:colOff>57150</xdr:colOff>
                    <xdr:row>22</xdr:row>
                    <xdr:rowOff>200025</xdr:rowOff>
                  </from>
                  <to>
                    <xdr:col>1</xdr:col>
                    <xdr:colOff>466725</xdr:colOff>
                    <xdr:row>22</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AZ45"/>
  <sheetViews>
    <sheetView zoomScaleNormal="100" zoomScaleSheetLayoutView="100" workbookViewId="0">
      <selection activeCell="AI1" sqref="AI1"/>
    </sheetView>
  </sheetViews>
  <sheetFormatPr defaultColWidth="3.125" defaultRowHeight="13.5" x14ac:dyDescent="0.15"/>
  <cols>
    <col min="1" max="34" width="3.125" style="122" customWidth="1"/>
    <col min="35" max="35" width="80.625" style="122" customWidth="1"/>
    <col min="36" max="36" width="3.125" style="123" customWidth="1"/>
    <col min="37" max="37" width="11.5" style="123" customWidth="1"/>
    <col min="38" max="38" width="3.125" style="123" customWidth="1"/>
    <col min="39" max="47" width="3.125" style="132" customWidth="1"/>
    <col min="48" max="52" width="3.125" style="124" customWidth="1"/>
    <col min="53" max="16384" width="3.125" style="122"/>
  </cols>
  <sheetData>
    <row r="1" spans="1:42" x14ac:dyDescent="0.15">
      <c r="A1" s="148" t="str">
        <f>"〔事業者が特に力を入れている取り組み：" &amp;  評価結果報告書!B23 &amp; "〕"</f>
        <v>〔事業者が特に力を入れている取り組み：認知症対応型通所介護〕</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21"/>
      <c r="AE1" s="121"/>
      <c r="AF1" s="121"/>
      <c r="AG1" s="142" t="s">
        <v>137</v>
      </c>
    </row>
    <row r="2" spans="1:42" x14ac:dyDescent="0.15">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5" t="str">
        <f>"《事業所名： " &amp; 評価結果報告書!B24 &amp; "》"</f>
        <v>《事業所名： 》</v>
      </c>
    </row>
    <row r="3" spans="1:42" ht="19.5" customHeight="1" thickBot="1" x14ac:dyDescent="0.2">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row>
    <row r="4" spans="1:42" ht="20.25" customHeight="1" thickBot="1" x14ac:dyDescent="0.2">
      <c r="A4" s="121"/>
      <c r="B4" s="325" t="s">
        <v>109</v>
      </c>
      <c r="C4" s="326"/>
      <c r="D4" s="326"/>
      <c r="E4" s="326"/>
      <c r="F4" s="326"/>
      <c r="G4" s="326"/>
      <c r="H4" s="326"/>
      <c r="I4" s="326"/>
      <c r="J4" s="326"/>
      <c r="K4" s="326"/>
      <c r="L4" s="326"/>
      <c r="M4" s="326"/>
      <c r="N4" s="326"/>
      <c r="O4" s="326"/>
      <c r="P4" s="327" t="str">
        <f>IF(AND($F$5="",AND($F$6="",$F$7="")),"",IF(AND($F$5="",OR($F$6&lt;&gt;"",$F$7&lt;&gt;"")),"評価項目を選択してください",IF(AND($F$6="",$F$7=""),"タイトル①、本文①を入力してください",IF(AND($F$6&lt;&gt;"",$F$7=""),"内容①を入力してください",IF(AND($F$7&lt;&gt;"",$F$6=""),"タイトル①を入力してください","")))))</f>
        <v/>
      </c>
      <c r="Q4" s="327"/>
      <c r="R4" s="327"/>
      <c r="S4" s="327"/>
      <c r="T4" s="327"/>
      <c r="U4" s="327"/>
      <c r="V4" s="327"/>
      <c r="W4" s="327"/>
      <c r="X4" s="327"/>
      <c r="Y4" s="327"/>
      <c r="Z4" s="327"/>
      <c r="AA4" s="327"/>
      <c r="AB4" s="327"/>
      <c r="AC4" s="327"/>
      <c r="AD4" s="327"/>
      <c r="AE4" s="327"/>
      <c r="AF4" s="327"/>
      <c r="AG4" s="328"/>
      <c r="AK4" s="123" t="s">
        <v>96</v>
      </c>
      <c r="AL4" s="123">
        <v>1</v>
      </c>
    </row>
    <row r="5" spans="1:42" ht="60" customHeight="1" thickTop="1" x14ac:dyDescent="0.15">
      <c r="A5" s="121"/>
      <c r="B5" s="126" t="s">
        <v>97</v>
      </c>
      <c r="C5" s="127"/>
      <c r="D5" s="127"/>
      <c r="E5" s="128"/>
      <c r="F5" s="320" t="str">
        <f>IF($AJ$5&lt;=1,"",VLOOKUP($AJ5,$AN$25:$AV$45,5,FALSE))</f>
        <v/>
      </c>
      <c r="G5" s="320"/>
      <c r="H5" s="320"/>
      <c r="I5" s="320"/>
      <c r="J5" s="320"/>
      <c r="K5" s="321"/>
      <c r="L5" s="322" t="str">
        <f>IF($AJ$5&lt;=1,"",VLOOKUP($AJ5,$AN$25:$AV$45,6,FALSE))</f>
        <v/>
      </c>
      <c r="M5" s="323"/>
      <c r="N5" s="323"/>
      <c r="O5" s="323"/>
      <c r="P5" s="323"/>
      <c r="Q5" s="323"/>
      <c r="R5" s="323"/>
      <c r="S5" s="323"/>
      <c r="T5" s="323"/>
      <c r="U5" s="323"/>
      <c r="V5" s="323"/>
      <c r="W5" s="323"/>
      <c r="X5" s="323"/>
      <c r="Y5" s="323"/>
      <c r="Z5" s="323"/>
      <c r="AA5" s="323"/>
      <c r="AB5" s="323"/>
      <c r="AC5" s="323"/>
      <c r="AD5" s="323"/>
      <c r="AE5" s="323"/>
      <c r="AF5" s="323"/>
      <c r="AG5" s="324"/>
      <c r="AJ5" s="129">
        <v>0</v>
      </c>
      <c r="AK5" s="123" t="s">
        <v>104</v>
      </c>
      <c r="AL5" s="123">
        <v>1</v>
      </c>
      <c r="AN5" s="132" t="str">
        <f>IF($AJ$5&lt;=1,"",VLOOKUP($AJ5,$AN$25:$AV$45,7,FALSE))</f>
        <v/>
      </c>
      <c r="AO5" s="132" t="str">
        <f>IF($AJ$5&lt;=1,"",VLOOKUP($AJ5,$AN$25:$AV$45,8,FALSE))</f>
        <v/>
      </c>
      <c r="AP5" s="132" t="str">
        <f>IF($AJ$5&lt;=1,"",VLOOKUP($AJ5,$AN$25:$AV$45,9,FALSE))</f>
        <v/>
      </c>
    </row>
    <row r="6" spans="1:42" ht="25.5" customHeight="1" x14ac:dyDescent="0.15">
      <c r="A6" s="121"/>
      <c r="B6" s="314" t="s">
        <v>98</v>
      </c>
      <c r="C6" s="315"/>
      <c r="D6" s="316"/>
      <c r="E6" s="317"/>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9"/>
      <c r="AH6" s="2" t="str">
        <f>IF(LEN(F6)=0,"",IF(40-LEN(F6)&gt;0,"残り" &amp; 40-LEN(F6) &amp; "文字",IF(40-LEN(F6)=0,"","文字数がオーバーしています")))</f>
        <v/>
      </c>
      <c r="AK6" s="123" t="s">
        <v>105</v>
      </c>
      <c r="AL6" s="123">
        <v>1</v>
      </c>
    </row>
    <row r="7" spans="1:42" ht="139.5" customHeight="1" thickBot="1" x14ac:dyDescent="0.2">
      <c r="A7" s="121"/>
      <c r="B7" s="308" t="s">
        <v>99</v>
      </c>
      <c r="C7" s="309"/>
      <c r="D7" s="309"/>
      <c r="E7" s="310"/>
      <c r="F7" s="311"/>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3"/>
      <c r="AH7" s="2" t="str">
        <f>IF(LEN(F7)=0,"",IF(256-LEN(F7)&gt;0,"残り" &amp; 256-LEN(F7) &amp; "文字",IF(256-LEN(F7)=0,"","文字数がオーバーしています")))</f>
        <v/>
      </c>
      <c r="AJ7" s="131" t="str">
        <f>IF(AND($AJ$5&lt;=1,$F$6&lt;&gt;"",$F$7&lt;&gt;""),"NG",IF(AND($F$5&lt;&gt;"",OR($F$6&lt;&gt;"",$F$7&lt;&gt;"")),"OK","NG"))</f>
        <v>NG</v>
      </c>
      <c r="AK7" s="123" t="s">
        <v>106</v>
      </c>
      <c r="AL7" s="123">
        <v>1</v>
      </c>
    </row>
    <row r="8" spans="1:42" ht="19.5" customHeight="1" thickBot="1" x14ac:dyDescent="0.2">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K8" s="123" t="s">
        <v>107</v>
      </c>
      <c r="AL8" s="123">
        <v>1</v>
      </c>
    </row>
    <row r="9" spans="1:42" ht="20.25" customHeight="1" thickBot="1" x14ac:dyDescent="0.2">
      <c r="A9" s="121"/>
      <c r="B9" s="325" t="s">
        <v>110</v>
      </c>
      <c r="C9" s="326"/>
      <c r="D9" s="326"/>
      <c r="E9" s="326"/>
      <c r="F9" s="326"/>
      <c r="G9" s="326"/>
      <c r="H9" s="326"/>
      <c r="I9" s="326"/>
      <c r="J9" s="326"/>
      <c r="K9" s="326"/>
      <c r="L9" s="326"/>
      <c r="M9" s="326"/>
      <c r="N9" s="326"/>
      <c r="O9" s="326"/>
      <c r="P9" s="327" t="str">
        <f>IF(AND($F$10="",AND($F$11="",$F$12="")),"",IF(AND($F$10="",OR($F$11&lt;&gt;"",$F$12&lt;&gt;"")),IF($AJ$7&lt;&gt;"OK","【事業者が特に力を入れている取り組み①】から順に入力してください","評価項目を選択してください"),IF(AND($F$11="",$F$12=""),IF($AJ$7&lt;&gt;"OK","【事業者が特に力を入れている取り組み①】から順に入力してください",IF($AJ$7&lt;&gt;"OK","【事業者が特に力を入れている取り組み①】から順に入力してください","タイトル②、本文②を入力してください")),IF(AND($F$11&lt;&gt;"",$F$12=""),IF($AJ$7&lt;&gt;"OK","【事業者が特に力を入れている取り組み①】から順に入力してください","内容②を入力してください"),IF(AND($F$12&lt;&gt;"",$F$11=""),IF($AJ$7&lt;&gt;"OK","【事業者が特に力を入れている取り組み①】から順に入力してください","タイトル②を入力してください"),IF($AJ$7&lt;&gt;"OK","【事業者が特に力を入れている取り組み①】から順に入力してください",""))))))</f>
        <v/>
      </c>
      <c r="Q9" s="327"/>
      <c r="R9" s="327"/>
      <c r="S9" s="327"/>
      <c r="T9" s="327"/>
      <c r="U9" s="327"/>
      <c r="V9" s="327"/>
      <c r="W9" s="327"/>
      <c r="X9" s="327"/>
      <c r="Y9" s="327"/>
      <c r="Z9" s="327"/>
      <c r="AA9" s="327"/>
      <c r="AB9" s="327"/>
      <c r="AC9" s="327"/>
      <c r="AD9" s="327"/>
      <c r="AE9" s="327"/>
      <c r="AF9" s="327"/>
      <c r="AG9" s="328"/>
      <c r="AK9" s="123" t="s">
        <v>108</v>
      </c>
      <c r="AL9" s="123">
        <v>2</v>
      </c>
    </row>
    <row r="10" spans="1:42" ht="60" customHeight="1" thickTop="1" x14ac:dyDescent="0.15">
      <c r="A10" s="121"/>
      <c r="B10" s="126" t="s">
        <v>97</v>
      </c>
      <c r="C10" s="127"/>
      <c r="D10" s="127"/>
      <c r="E10" s="128"/>
      <c r="F10" s="320" t="str">
        <f>IF($AJ$10&lt;=1,"",VLOOKUP($AJ10,$AN$25:$AV$45,5,FALSE))</f>
        <v/>
      </c>
      <c r="G10" s="320"/>
      <c r="H10" s="320"/>
      <c r="I10" s="320"/>
      <c r="J10" s="320"/>
      <c r="K10" s="321"/>
      <c r="L10" s="322" t="str">
        <f>IF($AJ$10&lt;=1,"",VLOOKUP($AJ10,$AN$25:$AV$45,6,FALSE))</f>
        <v/>
      </c>
      <c r="M10" s="323"/>
      <c r="N10" s="323"/>
      <c r="O10" s="323"/>
      <c r="P10" s="323"/>
      <c r="Q10" s="323"/>
      <c r="R10" s="323"/>
      <c r="S10" s="323"/>
      <c r="T10" s="323"/>
      <c r="U10" s="323"/>
      <c r="V10" s="323"/>
      <c r="W10" s="323"/>
      <c r="X10" s="323"/>
      <c r="Y10" s="323"/>
      <c r="Z10" s="323"/>
      <c r="AA10" s="323"/>
      <c r="AB10" s="323"/>
      <c r="AC10" s="323"/>
      <c r="AD10" s="323"/>
      <c r="AE10" s="323"/>
      <c r="AF10" s="323"/>
      <c r="AG10" s="324"/>
      <c r="AJ10" s="129">
        <v>0</v>
      </c>
      <c r="AK10" s="123" t="s">
        <v>104</v>
      </c>
      <c r="AL10" s="123">
        <v>2</v>
      </c>
      <c r="AN10" s="132" t="str">
        <f>IF($AJ$10&lt;=1,"",VLOOKUP($AJ10,$AN$25:$AV$45,7,FALSE))</f>
        <v/>
      </c>
      <c r="AO10" s="132" t="str">
        <f>IF($AJ$10&lt;=1,"",VLOOKUP($AJ10,$AN$25:$AV$45,8,FALSE))</f>
        <v/>
      </c>
      <c r="AP10" s="132" t="str">
        <f>IF($AJ$10&lt;=1,"",VLOOKUP($AJ10,$AN$25:$AV$45,9,FALSE))</f>
        <v/>
      </c>
    </row>
    <row r="11" spans="1:42" ht="25.5" customHeight="1" x14ac:dyDescent="0.15">
      <c r="A11" s="121"/>
      <c r="B11" s="314" t="s">
        <v>100</v>
      </c>
      <c r="C11" s="315"/>
      <c r="D11" s="316"/>
      <c r="E11" s="317"/>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9"/>
      <c r="AH11" s="2" t="str">
        <f>IF(LEN(F11)=0,"",IF(40-LEN(F11)&gt;0,"残り" &amp; 40-LEN(F11) &amp; "文字",IF(40-LEN(F11)=0,"","文字数がオーバーしています")))</f>
        <v/>
      </c>
      <c r="AK11" s="123" t="s">
        <v>105</v>
      </c>
      <c r="AL11" s="123">
        <v>2</v>
      </c>
    </row>
    <row r="12" spans="1:42" ht="139.5" customHeight="1" thickBot="1" x14ac:dyDescent="0.2">
      <c r="A12" s="121"/>
      <c r="B12" s="308" t="s">
        <v>101</v>
      </c>
      <c r="C12" s="309"/>
      <c r="D12" s="309"/>
      <c r="E12" s="310"/>
      <c r="F12" s="311"/>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3"/>
      <c r="AH12" s="2" t="str">
        <f>IF(LEN(F12)=0,"",IF(256-LEN(F12)&gt;0,"残り" &amp; 256-LEN(F12) &amp; "文字",IF(256-LEN(F12)=0,"","文字数がオーバーしています")))</f>
        <v/>
      </c>
      <c r="AJ12" s="131" t="str">
        <f>IF(AND($AJ$10&lt;=1,$F$11&lt;&gt;"",$F$12&lt;&gt;""),"NG",IF(AND($F$10&lt;&gt;"",OR($F$11&lt;&gt;"",$F$12&lt;&gt;"")),"OK","NG"))</f>
        <v>NG</v>
      </c>
      <c r="AK12" s="123" t="s">
        <v>106</v>
      </c>
      <c r="AL12" s="123">
        <v>2</v>
      </c>
    </row>
    <row r="13" spans="1:42" ht="19.5" customHeight="1" thickBot="1" x14ac:dyDescent="0.2">
      <c r="A13" s="12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K13" s="123" t="s">
        <v>107</v>
      </c>
      <c r="AL13" s="123">
        <v>2</v>
      </c>
    </row>
    <row r="14" spans="1:42" ht="20.25" customHeight="1" thickBot="1" x14ac:dyDescent="0.2">
      <c r="A14" s="121"/>
      <c r="B14" s="325" t="s">
        <v>111</v>
      </c>
      <c r="C14" s="326"/>
      <c r="D14" s="326"/>
      <c r="E14" s="326"/>
      <c r="F14" s="326"/>
      <c r="G14" s="326"/>
      <c r="H14" s="326"/>
      <c r="I14" s="326"/>
      <c r="J14" s="326"/>
      <c r="K14" s="326"/>
      <c r="L14" s="326"/>
      <c r="M14" s="326"/>
      <c r="N14" s="326"/>
      <c r="O14" s="326"/>
      <c r="P14" s="327" t="str">
        <f>IF(AND($F$15="",AND($F$16="",$F$17="")),"",IF(AND($F$15="",OR($F$16&lt;&gt;"",$F$17&lt;&gt;"")),IF(OR($AJ$7&lt;&gt;"OK",$AJ$12&lt;&gt;"OK"),"【事業者が特に力を入れている取り組み①】から順に入力してください","評価項目を選択してください"),IF(AND($F$16="",$F$17=""),IF(OR($AJ$7&lt;&gt;"OK",$AJ$12&lt;&gt;"OK"),"【事業者が特に力を入れている取り組み①】から順に入力してください",IF(OR($AJ$7&lt;&gt;"OK",$AJ$12&lt;&gt;"OK"),"【事業者が特に力を入れている取り組み①】から順に入力してください","タイトル③、本文③を入力してください")),IF(AND($F$16&lt;&gt;"",$F$17=""),IF(OR($AJ$7&lt;&gt;"OK",$AJ$12&lt;&gt;"OK"),"【事業者が特に力を入れている取り組み①】から順に入力してください","内容③を入力してください"),IF(AND($F$17&lt;&gt;"",$F$16=""),IF(OR($AJ$7&lt;&gt;"OK",$AJ$12&lt;&gt;"OK"),"【事業者が特に力を入れている取り組み①】から順に入力してください","タイトル③を入力してください"),IF(OR($AJ$7&lt;&gt;"OK",$AJ$12&lt;&gt;"OK"),"【事業者が特に力を入れている取り組み①】から順に入力してください",""))))))</f>
        <v/>
      </c>
      <c r="Q14" s="327"/>
      <c r="R14" s="327"/>
      <c r="S14" s="327"/>
      <c r="T14" s="327"/>
      <c r="U14" s="327"/>
      <c r="V14" s="327"/>
      <c r="W14" s="327"/>
      <c r="X14" s="327"/>
      <c r="Y14" s="327"/>
      <c r="Z14" s="327"/>
      <c r="AA14" s="327"/>
      <c r="AB14" s="327"/>
      <c r="AC14" s="327"/>
      <c r="AD14" s="327"/>
      <c r="AE14" s="327"/>
      <c r="AF14" s="327"/>
      <c r="AG14" s="328"/>
      <c r="AK14" s="123" t="s">
        <v>108</v>
      </c>
      <c r="AL14" s="123">
        <v>3</v>
      </c>
    </row>
    <row r="15" spans="1:42" ht="60" customHeight="1" thickTop="1" x14ac:dyDescent="0.15">
      <c r="A15" s="121"/>
      <c r="B15" s="126" t="s">
        <v>97</v>
      </c>
      <c r="C15" s="127"/>
      <c r="D15" s="127"/>
      <c r="E15" s="128"/>
      <c r="F15" s="320" t="str">
        <f>IF($AJ$15&lt;=1,"",VLOOKUP($AJ15,$AN$25:$AV$45,5,FALSE))</f>
        <v/>
      </c>
      <c r="G15" s="320"/>
      <c r="H15" s="320"/>
      <c r="I15" s="320"/>
      <c r="J15" s="320"/>
      <c r="K15" s="321"/>
      <c r="L15" s="322" t="str">
        <f>IF($AJ$15&lt;=1,"",VLOOKUP($AJ15,$AN$25:$AV$45,6,FALSE))</f>
        <v/>
      </c>
      <c r="M15" s="323"/>
      <c r="N15" s="323"/>
      <c r="O15" s="323"/>
      <c r="P15" s="323"/>
      <c r="Q15" s="323"/>
      <c r="R15" s="323"/>
      <c r="S15" s="323"/>
      <c r="T15" s="323"/>
      <c r="U15" s="323"/>
      <c r="V15" s="323"/>
      <c r="W15" s="323"/>
      <c r="X15" s="323"/>
      <c r="Y15" s="323"/>
      <c r="Z15" s="323"/>
      <c r="AA15" s="323"/>
      <c r="AB15" s="323"/>
      <c r="AC15" s="323"/>
      <c r="AD15" s="323"/>
      <c r="AE15" s="323"/>
      <c r="AF15" s="323"/>
      <c r="AG15" s="324"/>
      <c r="AJ15" s="129">
        <v>0</v>
      </c>
      <c r="AK15" s="123" t="s">
        <v>104</v>
      </c>
      <c r="AL15" s="123">
        <v>3</v>
      </c>
      <c r="AN15" s="132" t="str">
        <f>IF($AJ$15&lt;=1,"",VLOOKUP($AJ15,$AN$25:$AV$45,7,FALSE))</f>
        <v/>
      </c>
      <c r="AO15" s="132" t="str">
        <f>IF($AJ$15&lt;=1,"",VLOOKUP($AJ15,$AN$25:$AV$45,8,FALSE))</f>
        <v/>
      </c>
      <c r="AP15" s="132" t="str">
        <f>IF($AJ$15&lt;=1,"",VLOOKUP($AJ15,$AN$25:$AV$45,9,FALSE))</f>
        <v/>
      </c>
    </row>
    <row r="16" spans="1:42" ht="25.5" customHeight="1" x14ac:dyDescent="0.15">
      <c r="A16" s="121"/>
      <c r="B16" s="314" t="s">
        <v>102</v>
      </c>
      <c r="C16" s="315"/>
      <c r="D16" s="316"/>
      <c r="E16" s="317"/>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9"/>
      <c r="AH16" s="2" t="str">
        <f>IF(LEN(F16)=0,"",IF(40-LEN(F16)&gt;0,"残り" &amp; 40-LEN(F16) &amp; "文字",IF(40-LEN(F16)=0,"","文字数がオーバーしています")))</f>
        <v/>
      </c>
      <c r="AK16" s="123" t="s">
        <v>105</v>
      </c>
      <c r="AL16" s="123">
        <v>3</v>
      </c>
    </row>
    <row r="17" spans="1:48" ht="139.5" customHeight="1" thickBot="1" x14ac:dyDescent="0.2">
      <c r="A17" s="121"/>
      <c r="B17" s="308" t="s">
        <v>103</v>
      </c>
      <c r="C17" s="309"/>
      <c r="D17" s="309"/>
      <c r="E17" s="310"/>
      <c r="F17" s="311"/>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3"/>
      <c r="AH17" s="2" t="str">
        <f>IF(LEN(F17)=0,"",IF(256-LEN(F17)&gt;0,"残り" &amp; 256-LEN(F17) &amp; "文字",IF(256-LEN(F17)=0,"","文字数がオーバーしています")))</f>
        <v/>
      </c>
      <c r="AJ17" s="131" t="str">
        <f>IF(AND($AJ$15&lt;=1,$F$16&lt;&gt;"",$F$17&lt;&gt;""),"NG",IF(AND($F$15&lt;&gt;"",OR($F$16&lt;&gt;"",$F$17&lt;&gt;"")),"OK","NG"))</f>
        <v>NG</v>
      </c>
      <c r="AK17" s="123" t="s">
        <v>106</v>
      </c>
      <c r="AL17" s="123">
        <v>3</v>
      </c>
    </row>
    <row r="18" spans="1:48" ht="19.5" customHeight="1" x14ac:dyDescent="0.15">
      <c r="A18" s="121"/>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row>
    <row r="19" spans="1:48" x14ac:dyDescent="0.15">
      <c r="A19" s="12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row>
    <row r="20" spans="1:48" x14ac:dyDescent="0.15">
      <c r="A20" s="121"/>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row>
    <row r="21" spans="1:48" x14ac:dyDescent="0.15">
      <c r="A21" s="12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row>
    <row r="22" spans="1:48" x14ac:dyDescent="0.15">
      <c r="A22" s="12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row>
    <row r="23" spans="1:48" x14ac:dyDescent="0.15">
      <c r="A23" s="121"/>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row>
    <row r="25" spans="1:48" x14ac:dyDescent="0.15">
      <c r="AN25" s="132">
        <v>1</v>
      </c>
    </row>
    <row r="26" spans="1:48" x14ac:dyDescent="0.15">
      <c r="AN26" s="132">
        <v>2</v>
      </c>
      <c r="AO26" s="132">
        <v>6</v>
      </c>
      <c r="AP26" s="132">
        <v>1</v>
      </c>
      <c r="AQ26" s="132">
        <v>1</v>
      </c>
      <c r="AR26" s="159" t="s">
        <v>270</v>
      </c>
      <c r="AS26" s="159" t="s">
        <v>159</v>
      </c>
      <c r="AT26" s="159" t="s">
        <v>271</v>
      </c>
      <c r="AU26" s="159" t="s">
        <v>272</v>
      </c>
      <c r="AV26" s="160" t="s">
        <v>273</v>
      </c>
    </row>
    <row r="27" spans="1:48" x14ac:dyDescent="0.15">
      <c r="AN27" s="132">
        <v>3</v>
      </c>
      <c r="AO27" s="132">
        <v>6</v>
      </c>
      <c r="AP27" s="132">
        <v>2</v>
      </c>
      <c r="AQ27" s="132">
        <v>1</v>
      </c>
      <c r="AR27" s="159" t="s">
        <v>274</v>
      </c>
      <c r="AS27" s="159" t="s">
        <v>167</v>
      </c>
      <c r="AT27" s="159" t="s">
        <v>271</v>
      </c>
      <c r="AU27" s="159" t="s">
        <v>275</v>
      </c>
      <c r="AV27" s="160" t="s">
        <v>276</v>
      </c>
    </row>
    <row r="28" spans="1:48" x14ac:dyDescent="0.15">
      <c r="AN28" s="132">
        <v>4</v>
      </c>
      <c r="AO28" s="132">
        <v>6</v>
      </c>
      <c r="AP28" s="132">
        <v>2</v>
      </c>
      <c r="AQ28" s="132">
        <v>2</v>
      </c>
      <c r="AR28" s="159" t="s">
        <v>277</v>
      </c>
      <c r="AS28" s="159" t="s">
        <v>172</v>
      </c>
      <c r="AT28" s="159" t="s">
        <v>271</v>
      </c>
      <c r="AU28" s="159" t="s">
        <v>275</v>
      </c>
      <c r="AV28" s="160" t="s">
        <v>278</v>
      </c>
    </row>
    <row r="29" spans="1:48" x14ac:dyDescent="0.15">
      <c r="AN29" s="132">
        <v>5</v>
      </c>
      <c r="AO29" s="132">
        <v>6</v>
      </c>
      <c r="AP29" s="132">
        <v>3</v>
      </c>
      <c r="AQ29" s="132">
        <v>1</v>
      </c>
      <c r="AR29" s="159" t="s">
        <v>279</v>
      </c>
      <c r="AS29" s="159" t="s">
        <v>180</v>
      </c>
      <c r="AT29" s="159" t="s">
        <v>271</v>
      </c>
      <c r="AU29" s="159" t="s">
        <v>280</v>
      </c>
      <c r="AV29" s="160" t="s">
        <v>281</v>
      </c>
    </row>
    <row r="30" spans="1:48" x14ac:dyDescent="0.15">
      <c r="AN30" s="132">
        <v>6</v>
      </c>
      <c r="AO30" s="132">
        <v>6</v>
      </c>
      <c r="AP30" s="132">
        <v>3</v>
      </c>
      <c r="AQ30" s="132">
        <v>2</v>
      </c>
      <c r="AR30" s="159" t="s">
        <v>282</v>
      </c>
      <c r="AS30" s="159" t="s">
        <v>184</v>
      </c>
      <c r="AT30" s="159" t="s">
        <v>271</v>
      </c>
      <c r="AU30" s="159" t="s">
        <v>280</v>
      </c>
      <c r="AV30" s="160" t="s">
        <v>283</v>
      </c>
    </row>
    <row r="31" spans="1:48" x14ac:dyDescent="0.15">
      <c r="AN31" s="132">
        <v>7</v>
      </c>
      <c r="AO31" s="132">
        <v>6</v>
      </c>
      <c r="AP31" s="132">
        <v>3</v>
      </c>
      <c r="AQ31" s="132">
        <v>3</v>
      </c>
      <c r="AR31" s="159" t="s">
        <v>284</v>
      </c>
      <c r="AS31" s="159" t="s">
        <v>190</v>
      </c>
      <c r="AT31" s="159" t="s">
        <v>271</v>
      </c>
      <c r="AU31" s="159" t="s">
        <v>280</v>
      </c>
      <c r="AV31" s="160" t="s">
        <v>285</v>
      </c>
    </row>
    <row r="32" spans="1:48" x14ac:dyDescent="0.15">
      <c r="AN32" s="132">
        <v>8</v>
      </c>
      <c r="AO32" s="132">
        <v>6</v>
      </c>
      <c r="AP32" s="132">
        <v>3</v>
      </c>
      <c r="AQ32" s="132">
        <v>4</v>
      </c>
      <c r="AR32" s="159" t="s">
        <v>286</v>
      </c>
      <c r="AS32" s="159" t="s">
        <v>194</v>
      </c>
      <c r="AT32" s="159" t="s">
        <v>271</v>
      </c>
      <c r="AU32" s="159" t="s">
        <v>280</v>
      </c>
      <c r="AV32" s="160" t="s">
        <v>287</v>
      </c>
    </row>
    <row r="33" spans="40:48" x14ac:dyDescent="0.15">
      <c r="AN33" s="132">
        <v>9</v>
      </c>
      <c r="AO33" s="132">
        <v>6</v>
      </c>
      <c r="AP33" s="132">
        <v>5</v>
      </c>
      <c r="AQ33" s="132">
        <v>1</v>
      </c>
      <c r="AR33" s="159" t="s">
        <v>288</v>
      </c>
      <c r="AS33" s="159" t="s">
        <v>200</v>
      </c>
      <c r="AT33" s="159" t="s">
        <v>271</v>
      </c>
      <c r="AU33" s="159" t="s">
        <v>289</v>
      </c>
      <c r="AV33" s="160" t="s">
        <v>290</v>
      </c>
    </row>
    <row r="34" spans="40:48" x14ac:dyDescent="0.15">
      <c r="AN34" s="132">
        <v>10</v>
      </c>
      <c r="AO34" s="132">
        <v>6</v>
      </c>
      <c r="AP34" s="132">
        <v>5</v>
      </c>
      <c r="AQ34" s="132">
        <v>2</v>
      </c>
      <c r="AR34" s="159" t="s">
        <v>291</v>
      </c>
      <c r="AS34" s="159" t="s">
        <v>204</v>
      </c>
      <c r="AT34" s="159" t="s">
        <v>271</v>
      </c>
      <c r="AU34" s="159" t="s">
        <v>289</v>
      </c>
      <c r="AV34" s="160" t="s">
        <v>292</v>
      </c>
    </row>
    <row r="35" spans="40:48" x14ac:dyDescent="0.15">
      <c r="AN35" s="132">
        <v>11</v>
      </c>
      <c r="AO35" s="132">
        <v>6</v>
      </c>
      <c r="AP35" s="132">
        <v>6</v>
      </c>
      <c r="AQ35" s="132">
        <v>1</v>
      </c>
      <c r="AR35" s="159" t="s">
        <v>293</v>
      </c>
      <c r="AS35" s="159" t="s">
        <v>210</v>
      </c>
      <c r="AT35" s="159" t="s">
        <v>271</v>
      </c>
      <c r="AU35" s="159" t="s">
        <v>294</v>
      </c>
      <c r="AV35" s="160" t="s">
        <v>295</v>
      </c>
    </row>
    <row r="36" spans="40:48" x14ac:dyDescent="0.15">
      <c r="AN36" s="132">
        <v>12</v>
      </c>
      <c r="AO36" s="132">
        <v>6</v>
      </c>
      <c r="AP36" s="132">
        <v>6</v>
      </c>
      <c r="AQ36" s="132">
        <v>2</v>
      </c>
      <c r="AR36" s="159" t="s">
        <v>296</v>
      </c>
      <c r="AS36" s="159" t="s">
        <v>215</v>
      </c>
      <c r="AT36" s="159" t="s">
        <v>271</v>
      </c>
      <c r="AU36" s="159" t="s">
        <v>294</v>
      </c>
      <c r="AV36" s="160" t="s">
        <v>297</v>
      </c>
    </row>
    <row r="37" spans="40:48" x14ac:dyDescent="0.15">
      <c r="AN37" s="132">
        <v>13</v>
      </c>
      <c r="AO37" s="132">
        <v>6</v>
      </c>
      <c r="AP37" s="132">
        <v>4</v>
      </c>
      <c r="AQ37" s="132">
        <v>1</v>
      </c>
      <c r="AR37" s="159" t="s">
        <v>298</v>
      </c>
      <c r="AS37" s="159" t="s">
        <v>221</v>
      </c>
      <c r="AT37" s="159" t="s">
        <v>271</v>
      </c>
      <c r="AU37" s="159" t="s">
        <v>299</v>
      </c>
      <c r="AV37" s="160" t="s">
        <v>300</v>
      </c>
    </row>
    <row r="38" spans="40:48" x14ac:dyDescent="0.15">
      <c r="AN38" s="132">
        <v>14</v>
      </c>
      <c r="AO38" s="132">
        <v>6</v>
      </c>
      <c r="AP38" s="132">
        <v>4</v>
      </c>
      <c r="AQ38" s="132">
        <v>2</v>
      </c>
      <c r="AR38" s="159" t="s">
        <v>301</v>
      </c>
      <c r="AS38" s="159" t="s">
        <v>226</v>
      </c>
      <c r="AT38" s="159" t="s">
        <v>271</v>
      </c>
      <c r="AU38" s="159" t="s">
        <v>299</v>
      </c>
      <c r="AV38" s="160" t="s">
        <v>302</v>
      </c>
    </row>
    <row r="39" spans="40:48" x14ac:dyDescent="0.15">
      <c r="AN39" s="132">
        <v>15</v>
      </c>
      <c r="AO39" s="132">
        <v>6</v>
      </c>
      <c r="AP39" s="132">
        <v>4</v>
      </c>
      <c r="AQ39" s="132">
        <v>3</v>
      </c>
      <c r="AR39" s="159" t="s">
        <v>303</v>
      </c>
      <c r="AS39" s="159" t="s">
        <v>232</v>
      </c>
      <c r="AT39" s="159" t="s">
        <v>271</v>
      </c>
      <c r="AU39" s="159" t="s">
        <v>299</v>
      </c>
      <c r="AV39" s="160" t="s">
        <v>304</v>
      </c>
    </row>
    <row r="40" spans="40:48" x14ac:dyDescent="0.15">
      <c r="AN40" s="132">
        <v>16</v>
      </c>
      <c r="AO40" s="132">
        <v>6</v>
      </c>
      <c r="AP40" s="132">
        <v>4</v>
      </c>
      <c r="AQ40" s="132">
        <v>4</v>
      </c>
      <c r="AR40" s="159" t="s">
        <v>305</v>
      </c>
      <c r="AS40" s="159" t="s">
        <v>238</v>
      </c>
      <c r="AT40" s="159" t="s">
        <v>271</v>
      </c>
      <c r="AU40" s="159" t="s">
        <v>299</v>
      </c>
      <c r="AV40" s="160" t="s">
        <v>306</v>
      </c>
    </row>
    <row r="41" spans="40:48" x14ac:dyDescent="0.15">
      <c r="AN41" s="132">
        <v>17</v>
      </c>
      <c r="AO41" s="132">
        <v>6</v>
      </c>
      <c r="AP41" s="132">
        <v>4</v>
      </c>
      <c r="AQ41" s="132">
        <v>5</v>
      </c>
      <c r="AR41" s="159" t="s">
        <v>307</v>
      </c>
      <c r="AS41" s="159" t="s">
        <v>244</v>
      </c>
      <c r="AT41" s="159" t="s">
        <v>271</v>
      </c>
      <c r="AU41" s="159" t="s">
        <v>299</v>
      </c>
      <c r="AV41" s="160" t="s">
        <v>308</v>
      </c>
    </row>
    <row r="42" spans="40:48" x14ac:dyDescent="0.15">
      <c r="AN42" s="132">
        <v>18</v>
      </c>
      <c r="AO42" s="132">
        <v>6</v>
      </c>
      <c r="AP42" s="132">
        <v>4</v>
      </c>
      <c r="AQ42" s="132">
        <v>6</v>
      </c>
      <c r="AR42" s="159" t="s">
        <v>309</v>
      </c>
      <c r="AS42" s="159" t="s">
        <v>249</v>
      </c>
      <c r="AT42" s="159" t="s">
        <v>271</v>
      </c>
      <c r="AU42" s="159" t="s">
        <v>299</v>
      </c>
      <c r="AV42" s="160" t="s">
        <v>310</v>
      </c>
    </row>
    <row r="43" spans="40:48" x14ac:dyDescent="0.15">
      <c r="AN43" s="132">
        <v>19</v>
      </c>
      <c r="AO43" s="132">
        <v>99</v>
      </c>
      <c r="AP43" s="132">
        <v>99</v>
      </c>
      <c r="AQ43" s="132">
        <v>1</v>
      </c>
      <c r="AR43" s="159" t="s">
        <v>311</v>
      </c>
      <c r="AS43" s="159" t="s">
        <v>257</v>
      </c>
      <c r="AT43" s="159" t="s">
        <v>312</v>
      </c>
      <c r="AU43" s="159" t="s">
        <v>313</v>
      </c>
      <c r="AV43" s="160" t="s">
        <v>314</v>
      </c>
    </row>
    <row r="44" spans="40:48" x14ac:dyDescent="0.15">
      <c r="AN44" s="132">
        <v>20</v>
      </c>
      <c r="AO44" s="132">
        <v>99</v>
      </c>
      <c r="AP44" s="132">
        <v>99</v>
      </c>
      <c r="AQ44" s="132">
        <v>2</v>
      </c>
      <c r="AR44" s="159" t="s">
        <v>315</v>
      </c>
      <c r="AS44" s="159" t="s">
        <v>260</v>
      </c>
      <c r="AT44" s="159" t="s">
        <v>312</v>
      </c>
      <c r="AU44" s="159" t="s">
        <v>313</v>
      </c>
      <c r="AV44" s="160" t="s">
        <v>316</v>
      </c>
    </row>
    <row r="45" spans="40:48" x14ac:dyDescent="0.15">
      <c r="AN45" s="132">
        <v>21</v>
      </c>
      <c r="AO45" s="132">
        <v>99</v>
      </c>
      <c r="AP45" s="132">
        <v>99</v>
      </c>
      <c r="AQ45" s="132">
        <v>3</v>
      </c>
      <c r="AR45" s="159" t="s">
        <v>317</v>
      </c>
      <c r="AS45" s="159" t="s">
        <v>263</v>
      </c>
      <c r="AT45" s="159" t="s">
        <v>312</v>
      </c>
      <c r="AU45" s="159" t="s">
        <v>313</v>
      </c>
      <c r="AV45" s="160" t="s">
        <v>318</v>
      </c>
    </row>
  </sheetData>
  <sheetProtection algorithmName="SHA-512" hashValue="wA17tjaCOnVxZ4zNeweQMacjKhuiylysTpmdClEf/nVuX5osMLBTGq5RUiMA/V1xixYv5kQwWSuExOZDmaHb4g==" saltValue="6AbojeZpXOv/nj0GWRbBWA==" spinCount="100000" sheet="1" objects="1" scenarios="1" formatCells="0"/>
  <mergeCells count="24">
    <mergeCell ref="B9:O9"/>
    <mergeCell ref="P9:AG9"/>
    <mergeCell ref="B11:E11"/>
    <mergeCell ref="F11:AG11"/>
    <mergeCell ref="B4:O4"/>
    <mergeCell ref="P4:AG4"/>
    <mergeCell ref="B6:E6"/>
    <mergeCell ref="F6:AG6"/>
    <mergeCell ref="B7:E7"/>
    <mergeCell ref="F7:AG7"/>
    <mergeCell ref="F5:K5"/>
    <mergeCell ref="L5:AG5"/>
    <mergeCell ref="B17:E17"/>
    <mergeCell ref="F17:AG17"/>
    <mergeCell ref="F15:K15"/>
    <mergeCell ref="L15:AG15"/>
    <mergeCell ref="B14:O14"/>
    <mergeCell ref="P14:AG14"/>
    <mergeCell ref="B12:E12"/>
    <mergeCell ref="F12:AG12"/>
    <mergeCell ref="B16:E16"/>
    <mergeCell ref="F16:AG16"/>
    <mergeCell ref="F10:K10"/>
    <mergeCell ref="L10:AG10"/>
  </mergeCells>
  <phoneticPr fontId="3"/>
  <dataValidations count="2">
    <dataValidation type="textLength" imeMode="on" operator="lessThanOrEqual" allowBlank="1" showInputMessage="1" showErrorMessage="1" errorTitle="もう一度入力してください！" error="文字数がオーバーしました。_x000a_（40文字までになるように短くしてください。）" sqref="F16:AG16 F6:AG6 F11:AG11" xr:uid="{00000000-0002-0000-0800-000000000000}">
      <formula1>40</formula1>
    </dataValidation>
    <dataValidation type="textLength" imeMode="on" operator="lessThanOrEqual" allowBlank="1" showInputMessage="1" showErrorMessage="1" errorTitle="もう一度入力してください！" error="文字数がオーバーしました。_x000a_（256文字までになるように短くしてください。）" sqref="F17:AG17 F7:AG7 F12:AG12" xr:uid="{00000000-0002-0000-0800-000001000000}">
      <formula1>256</formula1>
    </dataValidation>
  </dataValidations>
  <pageMargins left="0.78700000000000003" right="0.78700000000000003" top="0.98399999999999999" bottom="0.98399999999999999" header="0.51200000000000001" footer="0.51200000000000001"/>
  <pageSetup paperSize="9" scale="84" orientation="portrait" blackAndWhite="1" verticalDpi="300"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print="0" autoLine="0" autoPict="0">
                <anchor moveWithCells="1">
                  <from>
                    <xdr:col>5</xdr:col>
                    <xdr:colOff>57150</xdr:colOff>
                    <xdr:row>4</xdr:row>
                    <xdr:rowOff>209550</xdr:rowOff>
                  </from>
                  <to>
                    <xdr:col>10</xdr:col>
                    <xdr:colOff>171450</xdr:colOff>
                    <xdr:row>4</xdr:row>
                    <xdr:rowOff>533400</xdr:rowOff>
                  </to>
                </anchor>
              </controlPr>
            </control>
          </mc:Choice>
        </mc:AlternateContent>
        <mc:AlternateContent xmlns:mc="http://schemas.openxmlformats.org/markup-compatibility/2006">
          <mc:Choice Requires="x14">
            <control shapeId="8194" r:id="rId5" name="Drop Down 2">
              <controlPr defaultSize="0" print="0" autoLine="0" autoPict="0">
                <anchor moveWithCells="1">
                  <from>
                    <xdr:col>5</xdr:col>
                    <xdr:colOff>57150</xdr:colOff>
                    <xdr:row>9</xdr:row>
                    <xdr:rowOff>209550</xdr:rowOff>
                  </from>
                  <to>
                    <xdr:col>10</xdr:col>
                    <xdr:colOff>171450</xdr:colOff>
                    <xdr:row>9</xdr:row>
                    <xdr:rowOff>533400</xdr:rowOff>
                  </to>
                </anchor>
              </controlPr>
            </control>
          </mc:Choice>
        </mc:AlternateContent>
        <mc:AlternateContent xmlns:mc="http://schemas.openxmlformats.org/markup-compatibility/2006">
          <mc:Choice Requires="x14">
            <control shapeId="8195" r:id="rId6" name="Drop Down 3">
              <controlPr defaultSize="0" print="0" autoLine="0" autoPict="0">
                <anchor moveWithCells="1">
                  <from>
                    <xdr:col>5</xdr:col>
                    <xdr:colOff>57150</xdr:colOff>
                    <xdr:row>14</xdr:row>
                    <xdr:rowOff>209550</xdr:rowOff>
                  </from>
                  <to>
                    <xdr:col>10</xdr:col>
                    <xdr:colOff>171450</xdr:colOff>
                    <xdr:row>14</xdr:row>
                    <xdr:rowOff>533400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E16"/>
  <sheetViews>
    <sheetView zoomScaleNormal="100" zoomScaleSheetLayoutView="100" workbookViewId="0"/>
  </sheetViews>
  <sheetFormatPr defaultRowHeight="13.5" x14ac:dyDescent="0.15"/>
  <cols>
    <col min="1" max="1" width="3" customWidth="1"/>
    <col min="2" max="2" width="7.5" customWidth="1"/>
    <col min="3" max="3" width="60.625" customWidth="1"/>
    <col min="4" max="4" width="15.375" customWidth="1"/>
  </cols>
  <sheetData>
    <row r="1" spans="1:5" ht="18" customHeight="1" x14ac:dyDescent="0.15">
      <c r="A1" s="5" t="str">
        <f>"〔全体の評価講評：" &amp; 評価結果報告書!B23 &amp; "〕"</f>
        <v>〔全体の評価講評：認知症対応型通所介護〕</v>
      </c>
      <c r="B1" s="33"/>
      <c r="C1" s="33"/>
      <c r="D1" s="143" t="s">
        <v>137</v>
      </c>
    </row>
    <row r="2" spans="1:5" ht="18" customHeight="1" x14ac:dyDescent="0.15">
      <c r="A2" s="333" t="str">
        <f>"《事業所名： " &amp; 評価結果報告書!B24 &amp; "》"</f>
        <v>《事業所名： 》</v>
      </c>
      <c r="B2" s="333"/>
      <c r="C2" s="333"/>
      <c r="D2" s="333"/>
    </row>
    <row r="3" spans="1:5" ht="18" customHeight="1" x14ac:dyDescent="0.15">
      <c r="A3" s="18" t="s">
        <v>0</v>
      </c>
      <c r="B3" s="334" t="s">
        <v>2</v>
      </c>
      <c r="C3" s="335"/>
      <c r="D3" s="336"/>
    </row>
    <row r="4" spans="1:5" ht="30" customHeight="1" x14ac:dyDescent="0.15">
      <c r="A4" s="329">
        <v>1</v>
      </c>
      <c r="B4" s="19" t="s">
        <v>3</v>
      </c>
      <c r="C4" s="171"/>
      <c r="D4" s="173"/>
      <c r="E4" s="2" t="str">
        <f>IF(LEN(C4)=0,"",IF(64-LEN(C4)&gt;0,"残り" &amp; 64-LEN(C4) &amp; "文字",IF(64-LEN(C4)=0,"","文字数がオーバーしています")))</f>
        <v/>
      </c>
    </row>
    <row r="5" spans="1:5" ht="87.95" customHeight="1" x14ac:dyDescent="0.15">
      <c r="A5" s="330"/>
      <c r="B5" s="20" t="s">
        <v>6</v>
      </c>
      <c r="C5" s="331"/>
      <c r="D5" s="332"/>
      <c r="E5" s="2" t="str">
        <f>IF(LEN(C5)=0,"",IF(256-LEN(C5)&gt;0,"残り" &amp; 256-LEN(C5) &amp; "文字",IF(256-LEN(C5)=0,"","文字数がオーバーしています")))</f>
        <v/>
      </c>
    </row>
    <row r="6" spans="1:5" ht="30" customHeight="1" x14ac:dyDescent="0.15">
      <c r="A6" s="329">
        <v>2</v>
      </c>
      <c r="B6" s="19" t="s">
        <v>3</v>
      </c>
      <c r="C6" s="171"/>
      <c r="D6" s="173"/>
      <c r="E6" s="2" t="str">
        <f>IF(LEN(C6)=0,"",IF(64-LEN(C6)&gt;0,"残り" &amp; 64-LEN(C6) &amp; "文字",IF(64-LEN(C6)=0,"","文字数がオーバーしています")))</f>
        <v/>
      </c>
    </row>
    <row r="7" spans="1:5" ht="87.95" customHeight="1" x14ac:dyDescent="0.15">
      <c r="A7" s="330"/>
      <c r="B7" s="20" t="s">
        <v>4</v>
      </c>
      <c r="C7" s="331"/>
      <c r="D7" s="332"/>
      <c r="E7" s="2" t="str">
        <f>IF(LEN(C7)=0,"",IF(256-LEN(C7)&gt;0,"残り" &amp; 256-LEN(C7) &amp; "文字",IF(256-LEN(C7)=0,"","文字数がオーバーしています")))</f>
        <v/>
      </c>
    </row>
    <row r="8" spans="1:5" ht="30" customHeight="1" x14ac:dyDescent="0.15">
      <c r="A8" s="329">
        <v>3</v>
      </c>
      <c r="B8" s="19" t="s">
        <v>3</v>
      </c>
      <c r="C8" s="171"/>
      <c r="D8" s="173"/>
      <c r="E8" s="2" t="str">
        <f>IF(LEN(C8)=0,"",IF(64-LEN(C8)&gt;0,"残り" &amp; 64-LEN(C8) &amp; "文字",IF(64-LEN(C8)=0,"","文字数がオーバーしています")))</f>
        <v/>
      </c>
    </row>
    <row r="9" spans="1:5" ht="87.95" customHeight="1" x14ac:dyDescent="0.15">
      <c r="A9" s="330"/>
      <c r="B9" s="20" t="s">
        <v>4</v>
      </c>
      <c r="C9" s="331"/>
      <c r="D9" s="332"/>
      <c r="E9" s="2" t="str">
        <f>IF(LEN(C9)=0,"",IF(256-LEN(C9)&gt;0,"残り" &amp; 256-LEN(C9) &amp; "文字",IF(256-LEN(C9)=0,"","文字数がオーバーしています")))</f>
        <v/>
      </c>
    </row>
    <row r="10" spans="1:5" ht="18" customHeight="1" x14ac:dyDescent="0.15">
      <c r="A10" s="18" t="s">
        <v>0</v>
      </c>
      <c r="B10" s="334" t="s">
        <v>7</v>
      </c>
      <c r="C10" s="335"/>
      <c r="D10" s="336"/>
    </row>
    <row r="11" spans="1:5" ht="30" customHeight="1" x14ac:dyDescent="0.15">
      <c r="A11" s="329">
        <v>1</v>
      </c>
      <c r="B11" s="19" t="s">
        <v>3</v>
      </c>
      <c r="C11" s="171"/>
      <c r="D11" s="173"/>
      <c r="E11" s="2" t="str">
        <f>IF(LEN(C11)=0,"",IF(64-LEN(C11)&gt;0,"残り" &amp; 64-LEN(C11) &amp; "文字",IF(64-LEN(C11)=0,"","文字数がオーバーしています")))</f>
        <v/>
      </c>
    </row>
    <row r="12" spans="1:5" ht="87.95" customHeight="1" x14ac:dyDescent="0.15">
      <c r="A12" s="330"/>
      <c r="B12" s="20" t="s">
        <v>4</v>
      </c>
      <c r="C12" s="331"/>
      <c r="D12" s="332"/>
      <c r="E12" s="2" t="str">
        <f>IF(LEN(C12)=0,"",IF(256-LEN(C12)&gt;0,"残り" &amp; 256-LEN(C12) &amp; "文字",IF(256-LEN(C12)=0,"","文字数がオーバーしています")))</f>
        <v/>
      </c>
    </row>
    <row r="13" spans="1:5" ht="30" customHeight="1" x14ac:dyDescent="0.15">
      <c r="A13" s="329">
        <v>2</v>
      </c>
      <c r="B13" s="19" t="s">
        <v>3</v>
      </c>
      <c r="C13" s="171"/>
      <c r="D13" s="173"/>
      <c r="E13" s="2" t="str">
        <f>IF(LEN(C13)=0,"",IF(64-LEN(C13)&gt;0,"残り" &amp; 64-LEN(C13) &amp; "文字",IF(64-LEN(C13)=0,"","文字数がオーバーしています")))</f>
        <v/>
      </c>
    </row>
    <row r="14" spans="1:5" ht="87.95" customHeight="1" x14ac:dyDescent="0.15">
      <c r="A14" s="330"/>
      <c r="B14" s="20" t="s">
        <v>4</v>
      </c>
      <c r="C14" s="331"/>
      <c r="D14" s="332"/>
      <c r="E14" s="2" t="str">
        <f>IF(LEN(C14)=0,"",IF(256-LEN(C14)&gt;0,"残り" &amp; 256-LEN(C14) &amp; "文字",IF(256-LEN(C14)=0,"","文字数がオーバーしています")))</f>
        <v/>
      </c>
    </row>
    <row r="15" spans="1:5" ht="30" customHeight="1" x14ac:dyDescent="0.15">
      <c r="A15" s="329">
        <v>3</v>
      </c>
      <c r="B15" s="19" t="s">
        <v>3</v>
      </c>
      <c r="C15" s="171"/>
      <c r="D15" s="173"/>
      <c r="E15" s="2" t="str">
        <f>IF(LEN(C15)=0,"",IF(64-LEN(C15)&gt;0,"残り" &amp; 64-LEN(C15) &amp; "文字",IF(64-LEN(C15)=0,"","文字数がオーバーしています")))</f>
        <v/>
      </c>
    </row>
    <row r="16" spans="1:5" ht="87.95" customHeight="1" x14ac:dyDescent="0.15">
      <c r="A16" s="330"/>
      <c r="B16" s="20" t="s">
        <v>4</v>
      </c>
      <c r="C16" s="331"/>
      <c r="D16" s="332"/>
      <c r="E16" s="2" t="str">
        <f>IF(LEN(C16)=0,"",IF(256-LEN(C16)&gt;0,"残り" &amp; 256-LEN(C16) &amp; "文字",IF(256-LEN(C16)=0,"","文字数がオーバーしています")))</f>
        <v/>
      </c>
    </row>
  </sheetData>
  <sheetProtection algorithmName="SHA-512" hashValue="Agg9sHj9U+L3tjbM5jHtC+VvXxq3+6bgqilsjx8W3ZEoLvj8W5SW8GHYiY7ioCf1m2lhO4JjtDsmd9q5LhP2Fg==" saltValue="KFm67Jt5JRaoImgtOU+D6w==" spinCount="100000" sheet="1" objects="1" scenarios="1" formatCells="0"/>
  <mergeCells count="21">
    <mergeCell ref="A2:D2"/>
    <mergeCell ref="A13:A14"/>
    <mergeCell ref="C13:D13"/>
    <mergeCell ref="B10:D10"/>
    <mergeCell ref="C9:D9"/>
    <mergeCell ref="A4:A5"/>
    <mergeCell ref="A6:A7"/>
    <mergeCell ref="A11:A12"/>
    <mergeCell ref="A8:A9"/>
    <mergeCell ref="B3:D3"/>
    <mergeCell ref="C4:D4"/>
    <mergeCell ref="C5:D5"/>
    <mergeCell ref="C6:D6"/>
    <mergeCell ref="C8:D8"/>
    <mergeCell ref="C7:D7"/>
    <mergeCell ref="A15:A16"/>
    <mergeCell ref="C14:D14"/>
    <mergeCell ref="C15:D15"/>
    <mergeCell ref="C16:D16"/>
    <mergeCell ref="C11:D11"/>
    <mergeCell ref="C12:D12"/>
  </mergeCells>
  <phoneticPr fontId="3"/>
  <dataValidations count="2">
    <dataValidation type="textLength" imeMode="on" operator="lessThanOrEqual" allowBlank="1" showErrorMessage="1" errorTitle="もう一度入力してください！" error="文字数がオーバーしました。_x000a_（64文字までになるように短くしてください。）" sqref="C4:D4 C15:D15 C13:D13 C11:D11 C8:D8 C6:D6" xr:uid="{00000000-0002-0000-0900-000000000000}">
      <formula1>64</formula1>
    </dataValidation>
    <dataValidation type="textLength" imeMode="on" operator="lessThanOrEqual" allowBlank="1" showErrorMessage="1" errorTitle="もう一度入力してください！" error="文字数がオーバーしました。_x000a_（256文字までになるように短くしてください。）" sqref="C16:D16 C5:D5 C7:D7 C9:D9 C12:D12 C14:D14" xr:uid="{00000000-0002-0000-0900-000001000000}">
      <formula1>256</formula1>
    </dataValidation>
  </dataValidations>
  <printOptions horizontalCentered="1"/>
  <pageMargins left="0.59055118110236227" right="0.59055118110236227" top="0.59055118110236227" bottom="0.39370078740157483" header="0.51181102362204722" footer="0.31496062992125984"/>
  <pageSetup paperSize="9" orientation="portrait" blackAndWhite="1"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評価結果報告書</vt:lpstr>
      <vt:lpstr>理念・方針等</vt:lpstr>
      <vt:lpstr>利用者調査Ｄ</vt:lpstr>
      <vt:lpstr>サービス分析</vt:lpstr>
      <vt:lpstr>利用者保護</vt:lpstr>
      <vt:lpstr>事業者が特に力を入れている取り組み</vt:lpstr>
      <vt:lpstr>全体の評価講評</vt:lpstr>
      <vt:lpstr>サービス分析!Print_Area</vt:lpstr>
      <vt:lpstr>事業者が特に力を入れている取り組み!Print_Area</vt:lpstr>
      <vt:lpstr>全体の評価講評!Print_Area</vt:lpstr>
      <vt:lpstr>評価結果報告書!Print_Area</vt:lpstr>
      <vt:lpstr>利用者調査Ｄ!Print_Area</vt:lpstr>
      <vt:lpstr>利用者保護!Print_Area</vt:lpstr>
      <vt:lpstr>理念・方針等!Print_Area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評価結果報告書</dc:title>
  <dc:creator>東京都福祉サービス評価推進機構</dc:creator>
  <cp:lastModifiedBy>on</cp:lastModifiedBy>
  <cp:lastPrinted>2022-03-16T09:40:17Z</cp:lastPrinted>
  <dcterms:created xsi:type="dcterms:W3CDTF">2002-06-03T00:57:06Z</dcterms:created>
  <dcterms:modified xsi:type="dcterms:W3CDTF">2022-03-17T06:53:16Z</dcterms:modified>
</cp:coreProperties>
</file>