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4.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drawings/drawing5.xml" ContentType="application/vnd.openxmlformats-officedocument.drawing+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on\A-BY.Inc. Dropbox\1.職人部\PJ0808006 とうきょう福祉ナビゲーション\20次改修\2122045 福ナビ20次改修評価下期\9.納品物\1.帳票関連\Excel\1.評価結果報告書\標準版\"/>
    </mc:Choice>
  </mc:AlternateContent>
  <xr:revisionPtr revIDLastSave="0" documentId="13_ncr:1_{E31E5DEB-6AD6-4AD8-A2AF-00C7CF8525EE}" xr6:coauthVersionLast="47" xr6:coauthVersionMax="47" xr10:uidLastSave="{00000000-0000-0000-0000-000000000000}"/>
  <bookViews>
    <workbookView xWindow="7125" yWindow="660" windowWidth="18720" windowHeight="14280" tabRatio="902" xr2:uid="{00000000-000D-0000-FFFF-FFFF00000000}"/>
  </bookViews>
  <sheets>
    <sheet name="評価結果報告書" sheetId="76" r:id="rId1"/>
    <sheet name="理念・方針等" sheetId="75" r:id="rId2"/>
    <sheet name="利用者調査Ｃ" sheetId="70" r:id="rId3"/>
    <sheet name="組織マネジメント" sheetId="61" r:id="rId4"/>
    <sheet name="サービス分析" sheetId="53" r:id="rId5"/>
    <sheet name="事業者が特に力を入れている取り組み" sheetId="74" r:id="rId6"/>
    <sheet name="全体の評価講評" sheetId="66" r:id="rId7"/>
  </sheets>
  <definedNames>
    <definedName name="_xlnm._FilterDatabase" localSheetId="5" hidden="1">事業者が特に力を入れている取り組み!$B$14:$AG$17</definedName>
    <definedName name="case1_1">IF(AND(LEN(組織マネジメント!$B$26)=0,LEN(組織マネジメント!$B$27)=0,LEN(組織マネジメント!$B$28)=0,LEN(組織マネジメント!$B$29)=0,LEN(組織マネジメント!$B$30)=0,LEN(組織マネジメント!$B$31)=0),"カテゴリー1の講評を入力してください","")</definedName>
    <definedName name="case1_2">IF(AND(LEN(組織マネジメント!$B$59)=0,LEN(組織マネジメント!$B$60)=0,LEN(組織マネジメント!$B$61)=0,LEN(組織マネジメント!$B$62)=0,LEN(組織マネジメント!$B$63)=0,LEN(組織マネジメント!$B$64)=0),"カテゴリー2の講評を入力してください","")</definedName>
    <definedName name="case1_3">IF(AND(LEN(組織マネジメント!$B$100)=0,LEN(組織マネジメント!$B$101)=0,LEN(組織マネジメント!$B$102)=0,LEN(組織マネジメント!$B$103)=0,LEN(組織マネジメント!$B$104)=0,LEN(組織マネジメント!$B$105)=0),"カテゴリー3の講評を入力してください","")</definedName>
    <definedName name="case1_4">IF(AND(LEN(組織マネジメント!$B$128)=0,LEN(組織マネジメント!$B$129)=0,LEN(組織マネジメント!$B$130)=0,LEN(組織マネジメント!$B$131)=0,LEN(組織マネジメント!$B$132)=0,LEN(組織マネジメント!$B$133)=0),"カテゴリー4の講評を入力してください","")</definedName>
    <definedName name="case1_5">IF(AND(LEN(組織マネジメント!$B$171)=0,LEN(組織マネジメント!$B$172)=0,LEN(組織マネジメント!$B$173)=0,LEN(組織マネジメント!$B$174)=0,LEN(組織マネジメント!$B$175)=0,LEN(組織マネジメント!$B$176)=0),"カテゴリー5の講評を入力してください","")</definedName>
    <definedName name="case2_1">IF(AND(LEN(組織マネジメント!$B$26)=0,LEN(組織マネジメント!$B$27)=0),"講評①は必須、②③は任意","")</definedName>
    <definedName name="case2_2">IF(AND(LEN(組織マネジメント!$B$59)=0,LEN(組織マネジメント!$B$60)=0),"講評①は必須、②③は任意","")</definedName>
    <definedName name="case2_3">IF(AND(LEN(組織マネジメント!$B$100)=0,LEN(組織マネジメント!$B$101)=0),"講評①は必須、②③は任意","")</definedName>
    <definedName name="case2_4">IF(AND(LEN(組織マネジメント!$B$128)=0,LEN(組織マネジメント!$B$129)=0),"講評①は必須、②③は任意","")</definedName>
    <definedName name="case2_5">IF(AND(LEN(組織マネジメント!$B$171)=0,LEN(組織マネジメント!$B$172)=0),"講評①は必須、②③は任意","")</definedName>
    <definedName name="case3_1">IF(AND(LEN(組織マネジメント!$B$26)=0,LEN(組織マネジメント!$B$27)&lt;&gt;0),"講評タイトル①を入力してください",IF(AND(LEN(組織マネジメント!$B$26)&lt;&gt;0,LEN(組織マネジメント!$B$27)=0),"講評本文①を入力してください",""))</definedName>
    <definedName name="case3_2">IF(AND(LEN(組織マネジメント!$B$59)=0,LEN(組織マネジメント!$B$60)&lt;&gt;0),"講評タイトル①を入力してください",IF(AND(LEN(組織マネジメント!$B$59)&lt;&gt;0,LEN(組織マネジメント!$B$60)=0),"講評本文①を入力してください",""))</definedName>
    <definedName name="case3_3">IF(AND(LEN(組織マネジメント!$B$100)=0,LEN(組織マネジメント!$B$101)&lt;&gt;0),"講評タイトル①を入力してください",IF(AND(LEN(組織マネジメント!$B$100)&lt;&gt;0,LEN(組織マネジメント!$B$101)=0),"講評本文①を入力してください",""))</definedName>
    <definedName name="case3_4">IF(AND(LEN(組織マネジメント!$B$128)=0,LEN(組織マネジメント!$B$129)&lt;&gt;0),"講評タイトル①を入力してください",IF(AND(LEN(組織マネジメント!$B$128)&lt;&gt;0,LEN(組織マネジメント!$B$129)=0),"講評本文①を入力してください",""))</definedName>
    <definedName name="case3_5">IF(AND(LEN(組織マネジメント!$B$171)=0,LEN(組織マネジメント!$B$172)&lt;&gt;0),"講評タイトル①を入力してください",IF(AND(LEN(組織マネジメント!$B$171)&lt;&gt;0,LEN(組織マネジメント!$B$172)=0),"講評本文①を入力してください",""))</definedName>
    <definedName name="case4_1">IF(AND(LEN(組織マネジメント!$B$26)&lt;&gt;0,LEN(組織マネジメント!$B$27)&lt;&gt;0,LEN(組織マネジメント!$B$28)&lt;&gt;0,LEN(組織マネジメント!$B$29)=0),"講評本文②を入力してください","")</definedName>
    <definedName name="case4_2">IF(AND(LEN(組織マネジメント!$B$59)&lt;&gt;0,LEN(組織マネジメント!$B$60)&lt;&gt;0,LEN(組織マネジメント!$B$61)&lt;&gt;0,LEN(組織マネジメント!$B$62)=0),"講評本文②を入力してください","")</definedName>
    <definedName name="case4_3">IF(AND(LEN(組織マネジメント!$B$100)&lt;&gt;0,LEN(組織マネジメント!$B$101)&lt;&gt;0,LEN(組織マネジメント!$B$102)&lt;&gt;0,LEN(組織マネジメント!$B$103)=0),"講評本文②を入力してください","")</definedName>
    <definedName name="case4_4">IF(AND(LEN(組織マネジメント!$B$128)&lt;&gt;0,LEN(組織マネジメント!$B$129)&lt;&gt;0,LEN(組織マネジメント!$B$130)&lt;&gt;0,LEN(組織マネジメント!$B$131)=0),"講評本文②を入力してください","")</definedName>
    <definedName name="case4_5">IF(AND(LEN(組織マネジメント!$B$171)&lt;&gt;0,LEN(組織マネジメント!$B$172)&lt;&gt;0,LEN(組織マネジメント!$B$173)&lt;&gt;0,LEN(組織マネジメント!$B$174)=0),"講評本文②を入力してください","")</definedName>
    <definedName name="case5_1">IF(AND(LEN(組織マネジメント!$B$26)&lt;&gt;0,LEN(組織マネジメント!$B$27)&lt;&gt;0,LEN(組織マネジメント!$B$28)=0,LEN(組織マネジメント!$B$29)&lt;&gt;0),"講評タイトル②を入力してください","")</definedName>
    <definedName name="case5_2">IF(AND(LEN(組織マネジメント!$B$59)&lt;&gt;0,LEN(組織マネジメント!$B$60)&lt;&gt;0,LEN(組織マネジメント!$B$61)=0,LEN(組織マネジメント!$B$62)&lt;&gt;0),"講評タイトル②を入力してください","")</definedName>
    <definedName name="case5_3">IF(AND(LEN(組織マネジメント!$B$100)&lt;&gt;0,LEN(組織マネジメント!$B$101)&lt;&gt;0,LEN(組織マネジメント!$B$102)=0,LEN(組織マネジメント!$B$103)&lt;&gt;0),"講評タイトル②を入力してください","")</definedName>
    <definedName name="case5_4">IF(AND(LEN(組織マネジメント!$B$128)&lt;&gt;0,LEN(組織マネジメント!$B$129)&lt;&gt;0,LEN(組織マネジメント!$B$130)=0,LEN(組織マネジメント!$B$131)&lt;&gt;0),"講評タイトル②を入力してください","")</definedName>
    <definedName name="case5_5">IF(AND(LEN(組織マネジメント!$B$171)&lt;&gt;0,LEN(組織マネジメント!$B$172)&lt;&gt;0,LEN(組織マネジメント!$B$173)=0,LEN(組織マネジメント!$B$174)&lt;&gt;0),"講評タイトル②を入力してください","")</definedName>
    <definedName name="case6_1">IF(AND(LEN(組織マネジメント!$B$26)&lt;&gt;0,LEN(組織マネジメント!$B$27)&lt;&gt;0,LEN(組織マネジメント!$B$28)&lt;&gt;0,LEN(組織マネジメント!$B$29)&lt;&gt;0,LEN(組織マネジメント!$B$30)=0,LEN(組織マネジメント!$B$31)&lt;&gt;0),"講評タイトル③を入力してください","")</definedName>
    <definedName name="case6_2">IF(AND(LEN(組織マネジメント!$B$59)&lt;&gt;0,LEN(組織マネジメント!$B$60)&lt;&gt;0,LEN(組織マネジメント!$B$61)&lt;&gt;0,LEN(組織マネジメント!$B$62)&lt;&gt;0,LEN(組織マネジメント!$B$63)=0,LEN(組織マネジメント!$B$64)&lt;&gt;0),"講評タイトル③を入力してください","")</definedName>
    <definedName name="case6_3">IF(AND(LEN(組織マネジメント!$B$100)&lt;&gt;0,LEN(組織マネジメント!$B$101)&lt;&gt;0,LEN(組織マネジメント!$B$102)&lt;&gt;0,LEN(組織マネジメント!$B$103)&lt;&gt;0,LEN(組織マネジメント!$B$104)=0,LEN(組織マネジメント!$B$105)&lt;&gt;0),"講評タイトル③を入力してください","")</definedName>
    <definedName name="case6_4">IF(AND(LEN(組織マネジメント!$B$128)&lt;&gt;0,LEN(組織マネジメント!$B$129)&lt;&gt;0,LEN(組織マネジメント!$B$130)&lt;&gt;0,LEN(組織マネジメント!$B$131)&lt;&gt;0,LEN(組織マネジメント!$B$132)=0,LEN(組織マネジメント!$B$133)&lt;&gt;0),"講評タイトル③を入力してください","")</definedName>
    <definedName name="case6_5">IF(AND(LEN(組織マネジメント!$B$171)&lt;&gt;0,LEN(組織マネジメント!$B$172)&lt;&gt;0,LEN(組織マネジメント!$B$173)&lt;&gt;0,LEN(組織マネジメント!$B$174)&lt;&gt;0,LEN(組織マネジメント!$B$175)=0,LEN(組織マネジメント!$B$176)&lt;&gt;0),"講評タイトル③を入力してください","")</definedName>
    <definedName name="case7_1">IF(AND(LEN(組織マネジメント!$B$26)&lt;&gt;0,LEN(組織マネジメント!$B$27)&lt;&gt;0,LEN(組織マネジメント!$B$28)&lt;&gt;0,LEN(組織マネジメント!$B$29)&lt;&gt;0,LEN(組織マネジメント!$B$30)&lt;&gt;0,LEN(組織マネジメント!$B$31)=0),"講評本文③を入力してください","")</definedName>
    <definedName name="case7_2">IF(AND(LEN(組織マネジメント!$B$59)&lt;&gt;0,LEN(組織マネジメント!$B$60)&lt;&gt;0,LEN(組織マネジメント!$B$61)&lt;&gt;0,LEN(組織マネジメント!$B$62)&lt;&gt;0,LEN(組織マネジメント!$B$63)&lt;&gt;0,LEN(組織マネジメント!$B$64)=0),"講評本文③を入力してください","")</definedName>
    <definedName name="case7_3">IF(AND(LEN(組織マネジメント!$B$100)&lt;&gt;0,LEN(組織マネジメント!$B$101)&lt;&gt;0,LEN(組織マネジメント!$B$102)&lt;&gt;0,LEN(組織マネジメント!$B$103)&lt;&gt;0,LEN(組織マネジメント!$B$104)&lt;&gt;0,LEN(組織マネジメント!$B$105)=0),"講評本文③を入力してください","")</definedName>
    <definedName name="case7_4">IF(AND(LEN(組織マネジメント!$B$128)&lt;&gt;0,LEN(組織マネジメント!$B$129)&lt;&gt;0,LEN(組織マネジメント!$B$130)&lt;&gt;0,LEN(組織マネジメント!$B$131)&lt;&gt;0,LEN(組織マネジメント!$B$132)&lt;&gt;0,LEN(組織マネジメント!$B$133)=0),"講評本文③を入力してください","")</definedName>
    <definedName name="case7_5">IF(AND(LEN(組織マネジメント!$B$171)&lt;&gt;0,LEN(組織マネジメント!$B$172)&lt;&gt;0,LEN(組織マネジメント!$B$173)&lt;&gt;0,LEN(組織マネジメント!$B$174)&lt;&gt;0,LEN(組織マネジメント!$B$175)&lt;&gt;0,LEN(組織マネジメント!$B$176)=0),"講評本文③を入力してください","")</definedName>
    <definedName name="case8_1">IF(AND(LEN(組織マネジメント!$B$26)&lt;&gt;0,LEN(組織マネジメント!$B$27)&lt;&gt;0,LEN(組織マネジメント!$B$30)=0,LEN(組織マネジメント!$B$31)&lt;&gt;0),"講評タイトル③を入力してください","")</definedName>
    <definedName name="case8_2">IF(AND(LEN(組織マネジメント!$B$59)&lt;&gt;0,LEN(組織マネジメント!$B$60)&lt;&gt;0,LEN(組織マネジメント!$B$63)=0,LEN(組織マネジメント!$B$64)&lt;&gt;0),"講評タイトル③を入力してください","")</definedName>
    <definedName name="case8_3">IF(AND(LEN(組織マネジメント!$B$100)&lt;&gt;0,LEN(組織マネジメント!$B$101)&lt;&gt;0,LEN(組織マネジメント!$B$104)=0,LEN(組織マネジメント!$B$105)&lt;&gt;0),"講評タイトル③を入力してください","")</definedName>
    <definedName name="case8_4">IF(AND(LEN(組織マネジメント!$B$128)&lt;&gt;0,LEN(組織マネジメント!$B$129)&lt;&gt;0,LEN(組織マネジメント!$B$132)=0,LEN(組織マネジメント!$B$133)&lt;&gt;0),"講評タイトル③を入力してください","")</definedName>
    <definedName name="case8_5">IF(AND(LEN(組織マネジメント!$B$171)&lt;&gt;0,LEN(組織マネジメント!$B$172)&lt;&gt;0,LEN(組織マネジメント!$B$175)=0,LEN(組織マネジメント!$B$176)&lt;&gt;0),"講評タイトル③を入力してください","")</definedName>
    <definedName name="case9_1">IF(AND(LEN(組織マネジメント!$B$26)&lt;&gt;0,LEN(組織マネジメント!$B$27)&lt;&gt;0,LEN(組織マネジメント!$B$30)&lt;&gt;0,LEN(組織マネジメント!$B$31)=0),"講評本文③を入力してください","")</definedName>
    <definedName name="case9_2">IF(AND(LEN(組織マネジメント!$B$59)&lt;&gt;0,LEN(組織マネジメント!$B$60)&lt;&gt;0,LEN(組織マネジメント!$B$63)&lt;&gt;0,LEN(組織マネジメント!$B$64)=0),"講評本文③を入力してください","")</definedName>
    <definedName name="case9_3">IF(AND(LEN(組織マネジメント!$B$100)&lt;&gt;0,LEN(組織マネジメント!$B$101)&lt;&gt;0,LEN(組織マネジメント!$B$104)&lt;&gt;0,LEN(組織マネジメント!$B$105)=0),"講評本文③を入力してください","")</definedName>
    <definedName name="case9_4">IF(AND(LEN(組織マネジメント!$B$128)&lt;&gt;0,LEN(組織マネジメント!$B$129)&lt;&gt;0,LEN(組織マネジメント!$B$132)&lt;&gt;0,LEN(組織マネジメント!$B$133)=0),"講評本文③を入力してください","")</definedName>
    <definedName name="case9_5">IF(AND(LEN(組織マネジメント!$B$171)&lt;&gt;0,LEN(組織マネジメント!$B$172)&lt;&gt;0,LEN(組織マネジメント!$B$175)&lt;&gt;0,LEN(組織マネジメント!$B$176)=0),"講評本文③を入力してください","")</definedName>
    <definedName name="check1">AND(組織マネジメント!$B$34="",組織マネジメント!$B$35="",組織マネジメント!$B$36="",組織マネジメント!$B$37="",組織マネジメント!$B$38="",組織マネジメント!$B$39="")</definedName>
    <definedName name="check2">IF(OR(AND(組織マネジメント!$B$36="",組織マネジメント!$B$37=""),AND(NOT(組織マネジメント!$B$36=""),NOT(組織マネジメント!$B$37=""))),check3,IF(AND(組織マネジメント!$B$36="",NOT(組織マネジメント!$B$37="")),"講評タイトル②を入力してください",IF(AND(NOT(組織マネジメント!$B$36=""),組織マネジメント!$B$37=""),"講評内容②を入力してください",check3)))</definedName>
    <definedName name="check3">IF(OR(AND(組織マネジメント!$B$38="",組織マネジメント!$B$39=""),AND(NOT(組織マネジメント!$B$38=""),NOT(組織マネジメント!$B$39=""))),"",IF(AND(組織マネジメント!$B$38="",NOT(組織マネジメント!$B$39="")),"講評タイトル③を入力してください",IF(AND(NOT(組織マネジメント!$B$38=""),組織マネジメント!$B$39=""),"講評内容③を入力してください","")))</definedName>
    <definedName name="checkA_1">IF(LEN(case1_1)&lt;&gt;0,case1_1,IF(LEN(case2_1)&lt;&gt;0,case2_1,IF(LEN(case3_1)&lt;&gt;0,case3_1,IF(LEN(case4_1)&lt;&gt;0,case4_1,IF(LEN(case5_1)&lt;&gt;0,case5_1,"")))))</definedName>
    <definedName name="checkA_2">IF(LEN(case1_2)&lt;&gt;0,case1_2,IF(LEN(case2_2)&lt;&gt;0,case2_2,IF(LEN(case3_2)&lt;&gt;0,case3_2,IF(LEN(case4_2)&lt;&gt;0,case4_2,IF(LEN(case5_2)&lt;&gt;0,case5_2,"")))))</definedName>
    <definedName name="checkA_3">IF(LEN(case1_3)&lt;&gt;0,case1_3,IF(LEN(case2_3)&lt;&gt;0,case2_3,IF(LEN(case3_3)&lt;&gt;0,case3_3,IF(LEN(case4_3)&lt;&gt;0,case4_3,IF(LEN(case5_3)&lt;&gt;0,case5_3,"")))))</definedName>
    <definedName name="checkA_4">IF(LEN(case1_4)&lt;&gt;0,case1_4,IF(LEN(case2_4)&lt;&gt;0,case2_4,IF(LEN(case3_4)&lt;&gt;0,case3_4,IF(LEN(case4_4)&lt;&gt;0,case4_4,IF(LEN(case5_4)&lt;&gt;0,case5_4,"")))))</definedName>
    <definedName name="checkA_5">IF(LEN(case1_5)&lt;&gt;0,case1_5,IF(LEN(case2_5)&lt;&gt;0,case2_5,IF(LEN(case3_5)&lt;&gt;0,case3_5,IF(LEN(case4_5)&lt;&gt;0,case4_5,IF(LEN(case5_5)&lt;&gt;0,case5_5,"")))))</definedName>
    <definedName name="checkB_1">IF(LEN(case6_1)&lt;&gt;0,case6_1,IF(LEN(case7_1)&lt;&gt;0,case7_1,IF(LEN(case8_1)&lt;&gt;0,case8_1,IF(LEN(case9_1)&lt;&gt;0,case9_1,""))))</definedName>
    <definedName name="checkB_2">IF(LEN(case6_2)&lt;&gt;0,case6_2,IF(LEN(case7_2)&lt;&gt;0,case7_2,IF(LEN(case8_2)&lt;&gt;0,case8_2,IF(LEN(case9_2)&lt;&gt;0,case9_2,""))))</definedName>
    <definedName name="checkB_3">IF(LEN(case6_3)&lt;&gt;0,case6_3,IF(LEN(case7_3)&lt;&gt;0,case7_3,IF(LEN(case8_3)&lt;&gt;0,case8_3,IF(LEN(case9_3)&lt;&gt;0,case9_3,""))))</definedName>
    <definedName name="checkB_4">IF(LEN(case6_4)&lt;&gt;0,case6_4,IF(LEN(case7_4)&lt;&gt;0,case7_4,IF(LEN(case8_4)&lt;&gt;0,case8_4,IF(LEN(case9_4)&lt;&gt;0,case9_4,""))))</definedName>
    <definedName name="checkB_5">IF(LEN(case6_5)&lt;&gt;0,case6_5,IF(LEN(case7_5)&lt;&gt;0,case7_5,IF(LEN(case8_5)&lt;&gt;0,case8_5,IF(LEN(case9_5)&lt;&gt;0,case9_5,""))))</definedName>
    <definedName name="_xlnm.Print_Area" localSheetId="4">サービス分析!$A$1:$F$246</definedName>
    <definedName name="_xlnm.Print_Area" localSheetId="5">事業者が特に力を入れている取り組み!$A$1:$AG$23</definedName>
    <definedName name="_xlnm.Print_Area" localSheetId="6">全体の評価講評!$A$1:$D$16</definedName>
    <definedName name="_xlnm.Print_Area" localSheetId="3">組織マネジメント!$A$1:$F$198</definedName>
    <definedName name="_xlnm.Print_Area" localSheetId="0">評価結果報告書!$A$2:$O$43</definedName>
    <definedName name="_xlnm.Print_Area" localSheetId="2">利用者調査Ｃ!$A$1:$J$49</definedName>
    <definedName name="_xlnm.Print_Area" localSheetId="1">理念・方針等!$A$1:$D$10</definedName>
    <definedName name="SBcase1_1">IF(AND(LEN(サービス分析!$B$16)=0,LEN(サービス分析!$B$17)=0,LEN(サービス分析!$B$18)=0,LEN(サービス分析!$B$19)=0,LEN(サービス分析!$B$20)=0,LEN(サービス分析!$B$21)=0),"サブカテゴリー1の講評を入力してください","")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IF(AND(LEN(サービス分析!$B$70)=0,LEN(サービス分析!$B$71)=0,LEN(サービス分析!$B$72)=0,LEN(サービス分析!$B$73)=0,LEN(サービス分析!$B$74)=0,LEN(サービス分析!$B$75)=0),"サブカテゴリー3の講評を入力してください","")</definedName>
    <definedName name="SBcase1_5">IF(AND(LEN(サービス分析!$B$90)=0,LEN(サービス分析!$B$91)=0,LEN(サービス分析!$B$92)=0,LEN(サービス分析!$B$93)=0,LEN(サービス分析!$B$94)=0,LEN(サービス分析!$B$95)=0),"サブカテゴリー5の講評を入力してください","")</definedName>
    <definedName name="SBcase1_6">IF(AND(LEN(サービス分析!$B$110)=0,LEN(サービス分析!$B$111)=0,LEN(サービス分析!$B$112)=0,LEN(サービス分析!$B$113)=0,LEN(サービス分析!$B$114)=0,LEN(サービス分析!$B$115)=0),"サブカテゴリー6の講評を入力してください","")</definedName>
    <definedName name="SBcase2_1">IF(AND(LEN(サービス分析!$B$16)=0,LEN(サービス分析!$B$17)=0),"講評①は必須、②③は任意","")</definedName>
    <definedName name="SBcase2_2">IF(AND(LEN(サービス分析!$B$37)=0,LEN(サービス分析!$B$38)=0),"講評①は必須、②③は任意","")</definedName>
    <definedName name="SBcase2_3">IF(AND(LEN(サービス分析!$B$70)=0,LEN(サービス分析!$B$71)=0),"講評①は必須、②③は任意","")</definedName>
    <definedName name="SBcase2_5">IF(AND(LEN(サービス分析!$B$90)=0,LEN(サービス分析!$B$91)=0),"講評①は必須、②③は任意","")</definedName>
    <definedName name="SBcase2_6">IF(AND(LEN(サービス分析!$B$110)=0,LEN(サービス分析!$B$111)=0),"講評①は必須、②③は任意","")</definedName>
    <definedName name="SBcase3_1">IF(AND(LEN(サービス分析!$B$16)=0,LEN(サービス分析!$B$17)&lt;&gt;0),"講評タイトル①を入力してください",IF(AND(LEN(サービス分析!$B$16)&lt;&gt;0,LEN(サービス分析!$B$17)=0),"講評本文①を入力してください",""))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IF(AND(LEN(サービス分析!$B$70)=0,LEN(サービス分析!$B$71)&lt;&gt;0),"講評タイトル①を入力してください",IF(AND(LEN(サービス分析!$B$70)&lt;&gt;0,LEN(サービス分析!$B$71)=0),"講評本文①を入力してください",""))</definedName>
    <definedName name="SBcase3_5">IF(AND(LEN(サービス分析!$B$90)=0,LEN(サービス分析!$B$91)&lt;&gt;0),"講評タイトル①を入力してください",IF(AND(LEN(サービス分析!$B$90)&lt;&gt;0,LEN(サービス分析!$B$91)=0),"講評本文①を入力してください",""))</definedName>
    <definedName name="SBcase3_6">IF(AND(LEN(サービス分析!$B$110)=0,LEN(サービス分析!$B$111)&lt;&gt;0),"講評タイトル①を入力してください",IF(AND(LEN(サービス分析!$B$110)&lt;&gt;0,LEN(サービス分析!$B$111)=0),"講評本文①を入力してください",""))</definedName>
    <definedName name="SBcase4_1">IF(AND(LEN(サービス分析!$B$16)&lt;&gt;0,LEN(サービス分析!$B$17)&lt;&gt;0,LEN(サービス分析!$B$18)&lt;&gt;0,LEN(サービス分析!$B$19)=0),"講評本文②を入力してください","")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IF(AND(LEN(サービス分析!$B$70)&lt;&gt;0,LEN(サービス分析!$B$71)&lt;&gt;0,LEN(サービス分析!$B$72)&lt;&gt;0,LEN(サービス分析!$B$73)=0),"講評本文②を入力してください","")</definedName>
    <definedName name="SBcase4_5">IF(AND(LEN(サービス分析!$B$90)&lt;&gt;0,LEN(サービス分析!$B$91)&lt;&gt;0,LEN(サービス分析!$B$92)&lt;&gt;0,LEN(サービス分析!$B$93)=0),"講評本文②を入力してください","")</definedName>
    <definedName name="SBcase4_6">IF(AND(LEN(サービス分析!$B$110)&lt;&gt;0,LEN(サービス分析!$B$111)&lt;&gt;0,LEN(サービス分析!$B$112)&lt;&gt;0,LEN(サービス分析!$B$113)=0),"講評本文②を入力してください","")</definedName>
    <definedName name="SBcase5_1">IF(AND(LEN(サービス分析!$B$16)&lt;&gt;0,LEN(サービス分析!$B$17)&lt;&gt;0,LEN(サービス分析!$B$18)=0,LEN(サービス分析!$B$19)&lt;&gt;0),"講評タイトル②を入力してください","")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IF(AND(LEN(サービス分析!$B$70)&lt;&gt;0,LEN(サービス分析!$B$71)&lt;&gt;0,LEN(サービス分析!$B$72)=0,LEN(サービス分析!$B$73)&lt;&gt;0),"講評タイトル②を入力してください","")</definedName>
    <definedName name="SBcase5_5">IF(AND(LEN(サービス分析!$B$90)&lt;&gt;0,LEN(サービス分析!$B$91)&lt;&gt;0,LEN(サービス分析!$B$92)=0,LEN(サービス分析!$B$93)&lt;&gt;0),"講評タイトル②を入力してください","")</definedName>
    <definedName name="SBcase5_6">IF(AND(LEN(サービス分析!$B$110)&lt;&gt;0,LEN(サービス分析!$B$111)&lt;&gt;0,LEN(サービス分析!$B$112)=0,LEN(サービス分析!$B$113)&lt;&gt;0),"講評タイトル②を入力してください","")</definedName>
    <definedName name="SBcase6_1">IF(AND(LEN(サービス分析!$B$16)&lt;&gt;0,LEN(サービス分析!$B$17)&lt;&gt;0,LEN(サービス分析!$B$18)&lt;&gt;0,LEN(サービス分析!$B$19)&lt;&gt;0,LEN(サービス分析!$B$20)=0,LEN(サービス分析!$B$21)&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$70)&lt;&gt;0,LEN(サービス分析!$B$71)&lt;&gt;0,LEN(サービス分析!$B$72)&lt;&gt;0,LEN(サービス分析!$B$73)&lt;&gt;0,LEN(サービス分析!$B$74)=0,LEN(サービス分析!$B$75)&lt;&gt;0),"講評タイトル③を入力してください","")</definedName>
    <definedName name="SBcase6_5">IF(AND(LEN(サービス分析!$B$90)&lt;&gt;0,LEN(サービス分析!$B$91)&lt;&gt;0,LEN(サービス分析!$B$92)&lt;&gt;0,LEN(サービス分析!$B$93)&lt;&gt;0,LEN(サービス分析!$B$94)=0,LEN(サービス分析!$B$95)&lt;&gt;0),"講評タイトル③を入力してください","")</definedName>
    <definedName name="SBcase6_6">IF(AND(LEN(サービス分析!$B$110)&lt;&gt;0,LEN(サービス分析!$B$111)&lt;&gt;0,LEN(サービス分析!$B$112)&lt;&gt;0,LEN(サービス分析!$B$113)&lt;&gt;0,LEN(サービス分析!$B$114)=0,LEN(サービス分析!$B$115)&lt;&gt;0),"講評タイトル③を入力してください","")</definedName>
    <definedName name="SBcase7_1">IF(AND(LEN(サービス分析!$B$16)&lt;&gt;0,LEN(サービス分析!$B$17)&lt;&gt;0,LEN(サービス分析!$B$18)&lt;&gt;0,LEN(サービス分析!$B$19)&lt;&gt;0,LEN(サービス分析!$B$20)&lt;&gt;0,LEN(サービス分析!$B$21)=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$70)&lt;&gt;0,LEN(サービス分析!$B$71)&lt;&gt;0,LEN(サービス分析!$B$72)&lt;&gt;0,LEN(サービス分析!$B$73)&lt;&gt;0,LEN(サービス分析!$B$74)&lt;&gt;0,LEN(サービス分析!$B$75)=0),"講評本文③を入力してください","")</definedName>
    <definedName name="SBcase7_5">IF(AND(LEN(サービス分析!$B$90)&lt;&gt;0,LEN(サービス分析!$B$91)&lt;&gt;0,LEN(サービス分析!$B$92)&lt;&gt;0,LEN(サービス分析!$B$93)&lt;&gt;0,LEN(サービス分析!$B$94)&lt;&gt;0,LEN(サービス分析!$B$95)=0),"講評本文③を入力してください","")</definedName>
    <definedName name="SBcase7_6">IF(AND(LEN(サービス分析!$B$110)&lt;&gt;0,LEN(サービス分析!$B$111)&lt;&gt;0,LEN(サービス分析!$B$112)&lt;&gt;0,LEN(サービス分析!$B$113)&lt;&gt;0,LEN(サービス分析!$B$114)&lt;&gt;0,LEN(サービス分析!$B$115)=0),"講評本文③を入力してください","")</definedName>
    <definedName name="SBcase8_1">IF(AND(LEN(サービス分析!$B$16)&lt;&gt;0,LEN(サービス分析!$B$17)&lt;&gt;0,LEN(サービス分析!$B$20)=0,LEN(サービス分析!$B$21)&lt;&gt;0),"講評タイトル③を入力してください","")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IF(AND(LEN(サービス分析!$B$70)&lt;&gt;0,LEN(サービス分析!$B$71)&lt;&gt;0,LEN(サービス分析!$B$74)=0,LEN(サービス分析!$B$75)&lt;&gt;0),"講評タイトル③を入力してください","")</definedName>
    <definedName name="SBcase8_5">IF(AND(LEN(サービス分析!$B$90)&lt;&gt;0,LEN(サービス分析!$B$91)&lt;&gt;0,LEN(サービス分析!$B$94)=0,LEN(サービス分析!$B$95)&lt;&gt;0),"講評タイトル③を入力してください","")</definedName>
    <definedName name="SBcase8_6">IF(AND(LEN(サービス分析!$B$110)&lt;&gt;0,LEN(サービス分析!$B$111)&lt;&gt;0,LEN(サービス分析!$B$114)=0,LEN(サービス分析!$B$115)&lt;&gt;0),"講評タイトル③を入力してください","")</definedName>
    <definedName name="SBcase9_1">IF(AND(LEN(サービス分析!$B$16)&lt;&gt;0,LEN(サービス分析!$B$17)&lt;&gt;0,LEN(サービス分析!$B$20)&lt;&gt;0,LEN(サービス分析!$B$21)=0),"講評本文③を入力してください","")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IF(AND(LEN(サービス分析!$B$70)&lt;&gt;0,LEN(サービス分析!$B$71)&lt;&gt;0,LEN(サービス分析!$B$74)&lt;&gt;0,LEN(サービス分析!$B$75)=0),"講評本文③を入力してください","")</definedName>
    <definedName name="SBcase9_5">IF(AND(LEN(サービス分析!$B$90)&lt;&gt;0,LEN(サービス分析!$B$91)&lt;&gt;0,LEN(サービス分析!$B$94)&lt;&gt;0,LEN(サービス分析!$B$95)=0),"講評本文③を入力してください","")</definedName>
    <definedName name="SBcase9_6">IF(AND(LEN(サービス分析!$B$110)&lt;&gt;0,LEN(サービス分析!$B$111)&lt;&gt;0,LEN(サービス分析!$B$114)&lt;&gt;0,LEN(サービス分析!$B$115)=0),"講評本文③を入力してください","")</definedName>
    <definedName name="SBcaseB1_1">IF(AND(LEN(サービス分析!$B$131)=0,LEN(サービス分析!$B$132)=0,LEN(サービス分析!$B$133)=0,LEN(サービス分析!$B$134)=0,LEN(サービス分析!$B$135)=0,LEN(サービス分析!$B$136)=0),"評価項目1の講評を入力してください","")</definedName>
    <definedName name="SBcaseB1_2">IF(AND(LEN(サービス分析!$B$145)=0,LEN(サービス分析!$B$146)=0,LEN(サービス分析!$B$147)=0,LEN(サービス分析!$B$148)=0,LEN(サービス分析!$B$149)=0,LEN(サービス分析!$B$150)=0),"評価項目2の講評を入力してください","")</definedName>
    <definedName name="SBcaseB1_3">IF(AND(LEN(サービス分析!$B$161)=0,LEN(サービス分析!$B$162)=0,LEN(サービス分析!$B$163)=0,LEN(サービス分析!$B$164)=0,LEN(サービス分析!$B$165)=0,LEN(サービス分析!$B$166)=0),"評価項目3の講評を入力してください","")</definedName>
    <definedName name="SBcaseB1_4">IF(AND(LEN(サービス分析!$B$174)=0,LEN(サービス分析!$B$175)=0,LEN(サービス分析!$B$176)=0,LEN(サービス分析!$B$177)=0,LEN(サービス分析!$B$178)=0,LEN(サービス分析!$B$179)=0),"評価項目4の講評を入力してください","")</definedName>
    <definedName name="SBcaseB1_5">IF(AND(LEN(サービス分析!$B$186)=0,LEN(サービス分析!$B$187)=0,LEN(サービス分析!$B$188)=0,LEN(サービス分析!$B$189)=0,LEN(サービス分析!$B$190)=0,LEN(サービス分析!$B$191)=0),"評価項目5の講評を入力してください","")</definedName>
    <definedName name="SBcaseB1_6">IF(AND(LEN(サービス分析!$B$200)=0,LEN(サービス分析!$B$201)=0,LEN(サービス分析!$B$202)=0,LEN(サービス分析!$B$203)=0,LEN(サービス分析!$B$204)=0,LEN(サービス分析!$B$205)=0),"評価項目6の講評を入力してください","")</definedName>
    <definedName name="SBcaseB1_7">IF(AND(LEN(サービス分析!$B$214)=0,LEN(サービス分析!$B$215)=0,LEN(サービス分析!$B$216)=0,LEN(サービス分析!$B$217)=0,LEN(サービス分析!$B$218)=0,LEN(サービス分析!$B$219)=0),"評価項目7の講評を入力してください","")</definedName>
    <definedName name="SBcaseB1_8">IF(AND(LEN(サービス分析!$B$229)=0,LEN(サービス分析!$B$230)=0,LEN(サービス分析!$B$231)=0,LEN(サービス分析!$B$232)=0,LEN(サービス分析!$B$233)=0,LEN(サービス分析!$B$234)=0),"評価項目8の講評を入力してください","")</definedName>
    <definedName name="SBcaseB1_9">IF(AND(LEN(サービス分析!$B$241)=0,LEN(サービス分析!$B$242)=0,LEN(サービス分析!$B$243)=0,LEN(サービス分析!$B$244)=0,LEN(サービス分析!$B$245)=0,LEN(サービス分析!$B$246)=0),"評価項目9の講評を入力してください","")</definedName>
    <definedName name="SBcaseB2_1">IF(AND(LEN(サービス分析!$B$131)=0,LEN(サービス分析!$B$132)=0),"講評①は必須、②③は任意","")</definedName>
    <definedName name="SBcaseB2_2">IF(AND(LEN(サービス分析!$B$145)=0,LEN(サービス分析!$B$146)=0),"講評①は必須、②③は任意","")</definedName>
    <definedName name="SBcaseB2_3">IF(AND(LEN(サービス分析!$B$161)=0,LEN(サービス分析!$B$162)=0),"講評①は必須、②③は任意","")</definedName>
    <definedName name="SBcaseB2_4">IF(AND(LEN(サービス分析!$B$174)=0,LEN(サービス分析!$B$175)=0),"講評①は必須、②③は任意","")</definedName>
    <definedName name="SBcaseB2_5">IF(AND(LEN(サービス分析!$B$186)=0,LEN(サービス分析!$B$187)=0),"講評①は必須、②③は任意","")</definedName>
    <definedName name="SBcaseB2_6">IF(AND(LEN(サービス分析!$B$200)=0,LEN(サービス分析!$B$201)=0),"講評①は必須、②③は任意","")</definedName>
    <definedName name="SBcaseB2_7">IF(AND(LEN(サービス分析!$B$214)=0,LEN(サービス分析!$B$215)=0),"講評①は必須、②③は任意","")</definedName>
    <definedName name="SBcaseB2_8">IF(AND(LEN(サービス分析!$B$229)=0,LEN(サービス分析!$B$230)=0),"講評①は必須、②③は任意","")</definedName>
    <definedName name="SBcaseB2_9">IF(AND(LEN(サービス分析!$B$241)=0,LEN(サービス分析!$B$242)=0),"講評①は必須、②③は任意","")</definedName>
    <definedName name="SBcaseB3_1">IF(AND(LEN(サービス分析!$B$131)=0,LEN(サービス分析!$B$132)&lt;&gt;0),"講評タイトル①を入力してください",IF(AND(LEN(サービス分析!$B$131)&lt;&gt;0,LEN(サービス分析!$B$132)=0),"講評本文①を入力してください",""))</definedName>
    <definedName name="SBcaseB3_2">IF(AND(LEN(サービス分析!$B$145)=0,LEN(サービス分析!$B$146)&lt;&gt;0),"講評タイトル①を入力してください",IF(AND(LEN(サービス分析!$B$145)&lt;&gt;0,LEN(サービス分析!$B$146)=0),"講評本文①を入力してください",""))</definedName>
    <definedName name="SBcaseB3_3">IF(AND(LEN(サービス分析!$B$161)=0,LEN(サービス分析!$B$162)&lt;&gt;0),"講評タイトル①を入力してください",IF(AND(LEN(サービス分析!$B$161)&lt;&gt;0,LEN(サービス分析!$B$162)=0),"講評本文①を入力してください",""))</definedName>
    <definedName name="SBcaseB3_4">IF(AND(LEN(サービス分析!$B$174)=0,LEN(サービス分析!$B$175)&lt;&gt;0),"講評タイトル①を入力してください",IF(AND(LEN(サービス分析!$B$174)&lt;&gt;0,LEN(サービス分析!$B$175)=0),"講評本文①を入力してください",""))</definedName>
    <definedName name="SBcaseB3_5">IF(AND(LEN(サービス分析!$B$186)=0,LEN(サービス分析!$B$187)&lt;&gt;0),"講評タイトル①を入力してください",IF(AND(LEN(サービス分析!$B$186)&lt;&gt;0,LEN(サービス分析!$B$187)=0),"講評本文①を入力してください",""))</definedName>
    <definedName name="SBcaseB3_6">IF(AND(LEN(サービス分析!$B$200)=0,LEN(サービス分析!$B$201)&lt;&gt;0),"講評タイトル①を入力してください",IF(AND(LEN(サービス分析!$B$200)&lt;&gt;0,LEN(サービス分析!$B$201)=0),"講評本文①を入力してください",""))</definedName>
    <definedName name="SBcaseB3_7">IF(AND(LEN(サービス分析!$B$214)=0,LEN(サービス分析!$B$215)&lt;&gt;0),"講評タイトル①を入力してください",IF(AND(LEN(サービス分析!$B$214)&lt;&gt;0,LEN(サービス分析!$B$215)=0),"講評本文①を入力してください",""))</definedName>
    <definedName name="SBcaseB3_8">IF(AND(LEN(サービス分析!$B$229)=0,LEN(サービス分析!$B$230)&lt;&gt;0),"講評タイトル①を入力してください",IF(AND(LEN(サービス分析!$B$229)&lt;&gt;0,LEN(サービス分析!$B$230)=0),"講評本文①を入力してください",""))</definedName>
    <definedName name="SBcaseB3_9">IF(AND(LEN(サービス分析!$B$241)=0,LEN(サービス分析!$B$242)&lt;&gt;0),"講評タイトル①を入力してください",IF(AND(LEN(サービス分析!$B$241)&lt;&gt;0,LEN(サービス分析!$B$242)=0),"講評本文①を入力してください",""))</definedName>
    <definedName name="SBcaseB4_1">IF(AND(LEN(サービス分析!$B$131)&lt;&gt;0,LEN(サービス分析!$B$132)&lt;&gt;0,LEN(サービス分析!$B$133)&lt;&gt;0,LEN(サービス分析!$B$134)=0),"講評本文②を入力してください","")</definedName>
    <definedName name="SBcaseB4_2">IF(AND(LEN(サービス分析!$B$145)&lt;&gt;0,LEN(サービス分析!$B$146)&lt;&gt;0,LEN(サービス分析!$B$147)&lt;&gt;0,LEN(サービス分析!$B$148)=0),"講評本文②を入力してください","")</definedName>
    <definedName name="SBcaseB4_3">IF(AND(LEN(サービス分析!$B$161)&lt;&gt;0,LEN(サービス分析!$B$162)&lt;&gt;0,LEN(サービス分析!$B$163)&lt;&gt;0,LEN(サービス分析!$B$164)=0),"講評本文②を入力してください","")</definedName>
    <definedName name="SBcaseB4_4">IF(AND(LEN(サービス分析!$B$174)&lt;&gt;0,LEN(サービス分析!$B$175)&lt;&gt;0,LEN(サービス分析!$B$176)&lt;&gt;0,LEN(サービス分析!$B$177)=0),"講評本文②を入力してください","")</definedName>
    <definedName name="SBcaseB4_5">IF(AND(LEN(サービス分析!$B$186)&lt;&gt;0,LEN(サービス分析!$B$187)&lt;&gt;0,LEN(サービス分析!$B$188)&lt;&gt;0,LEN(サービス分析!$B$189)=0),"講評本文②を入力してください","")</definedName>
    <definedName name="SBcaseB4_6">IF(AND(LEN(サービス分析!$B$200)&lt;&gt;0,LEN(サービス分析!$B$201)&lt;&gt;0,LEN(サービス分析!$B$202)&lt;&gt;0,LEN(サービス分析!$B$203)=0),"講評本文②を入力してください","")</definedName>
    <definedName name="SBcaseB4_7">IF(AND(LEN(サービス分析!$B$214)&lt;&gt;0,LEN(サービス分析!$B$215)&lt;&gt;0,LEN(サービス分析!$B$216)&lt;&gt;0,LEN(サービス分析!$B$217)=0),"講評本文②を入力してください","")</definedName>
    <definedName name="SBcaseB4_8">IF(AND(LEN(サービス分析!$B$229)&lt;&gt;0,LEN(サービス分析!$B$230)&lt;&gt;0,LEN(サービス分析!$B$231)&lt;&gt;0,LEN(サービス分析!$B$232)=0),"講評本文②を入力してください","")</definedName>
    <definedName name="SBcaseB4_9">IF(AND(LEN(サービス分析!$B$241)&lt;&gt;0,LEN(サービス分析!$B$242)&lt;&gt;0,LEN(サービス分析!$B$243)&lt;&gt;0,LEN(サービス分析!$B$244)=0),"講評本文②を入力してください","")</definedName>
    <definedName name="SBcaseB5_1">IF(AND(LEN(サービス分析!$B$131)&lt;&gt;0,LEN(サービス分析!$B$132)&lt;&gt;0,LEN(サービス分析!$B$133)=0,LEN(サービス分析!$B$134)&lt;&gt;0),"講評タイトル②を入力してください","")</definedName>
    <definedName name="SBcaseB5_2">IF(AND(LEN(サービス分析!$B$145)&lt;&gt;0,LEN(サービス分析!$B$146)&lt;&gt;0,LEN(サービス分析!$B$147)=0,LEN(サービス分析!$B$148)&lt;&gt;0),"講評タイトル②を入力してください","")</definedName>
    <definedName name="SBcaseB5_3">IF(AND(LEN(サービス分析!$B$161)&lt;&gt;0,LEN(サービス分析!$B$162)&lt;&gt;0,LEN(サービス分析!$B$163)=0,LEN(サービス分析!$B$164)&lt;&gt;0),"講評タイトル②を入力してください","")</definedName>
    <definedName name="SBcaseB5_4">IF(AND(LEN(サービス分析!$B$174)&lt;&gt;0,LEN(サービス分析!$B$175)&lt;&gt;0,LEN(サービス分析!$B$176)=0,LEN(サービス分析!$B$177)&lt;&gt;0),"講評タイトル②を入力してください","")</definedName>
    <definedName name="SBcaseB5_5">IF(AND(LEN(サービス分析!$B$186)&lt;&gt;0,LEN(サービス分析!$B$187)&lt;&gt;0,LEN(サービス分析!$B$188)=0,LEN(サービス分析!$B$189)&lt;&gt;0),"講評タイトル②を入力してください","")</definedName>
    <definedName name="SBcaseB5_6">IF(AND(LEN(サービス分析!$B$200)&lt;&gt;0,LEN(サービス分析!$B$201)&lt;&gt;0,LEN(サービス分析!$B$202)=0,LEN(サービス分析!$B$203)&lt;&gt;0),"講評タイトル②を入力してください","")</definedName>
    <definedName name="SBcaseB5_7">IF(AND(LEN(サービス分析!$B$214)&lt;&gt;0,LEN(サービス分析!$B$215)&lt;&gt;0,LEN(サービス分析!$B$216)=0,LEN(サービス分析!$B$217)&lt;&gt;0),"講評タイトル②を入力してください","")</definedName>
    <definedName name="SBcaseB5_8">IF(AND(LEN(サービス分析!$B$229)&lt;&gt;0,LEN(サービス分析!$B$230)&lt;&gt;0,LEN(サービス分析!$B$231)=0,LEN(サービス分析!$B$232)&lt;&gt;0),"講評タイトル②を入力してください","")</definedName>
    <definedName name="SBcaseB5_9">IF(AND(LEN(サービス分析!$B$241)&lt;&gt;0,LEN(サービス分析!$B$242)&lt;&gt;0,LEN(サービス分析!$B$243)=0,LEN(サービス分析!$B$244)&lt;&gt;0),"講評タイトル②を入力してください","")</definedName>
    <definedName name="SBcaseB6_1">IF(AND(LEN(サービス分析!$B$131)&lt;&gt;0,LEN(サービス分析!$B$132)&lt;&gt;0,LEN(サービス分析!$B$133)&lt;&gt;0,LEN(サービス分析!$B$134)&lt;&gt;0,LEN(サービス分析!$B$135)=0,LEN(サービス分析!$B$136)&lt;&gt;0),"講評タイトル③を入力してください","")</definedName>
    <definedName name="SBcaseB6_2">IF(AND(LEN(サービス分析!$B$145)&lt;&gt;0,LEN(サービス分析!$B$146)&lt;&gt;0,LEN(サービス分析!$B$147)&lt;&gt;0,LEN(サービス分析!$B$148)&lt;&gt;0,LEN(サービス分析!$B$149)=0,LEN(サービス分析!$B$150)&lt;&gt;0),"講評タイトル③を入力してください","")</definedName>
    <definedName name="SBcaseB6_3">IF(AND(LEN(サービス分析!$B$161)&lt;&gt;0,LEN(サービス分析!$B$162)&lt;&gt;0,LEN(サービス分析!$B$163)&lt;&gt;0,LEN(サービス分析!$B$164)&lt;&gt;0,LEN(サービス分析!$B$165)=0,LEN(サービス分析!$B$166)&lt;&gt;0),"講評タイトル③を入力してください","")</definedName>
    <definedName name="SBcaseB6_4">IF(AND(LEN(サービス分析!$B$174)&lt;&gt;0,LEN(サービス分析!$B$175)&lt;&gt;0,LEN(サービス分析!$B$176)&lt;&gt;0,LEN(サービス分析!$B$177)&lt;&gt;0,LEN(サービス分析!$B$178)=0,LEN(サービス分析!$B$179)&lt;&gt;0),"講評タイトル③を入力してください","")</definedName>
    <definedName name="SBcaseB6_5">IF(AND(LEN(サービス分析!$B$186)&lt;&gt;0,LEN(サービス分析!$B$187)&lt;&gt;0,LEN(サービス分析!$B$188)&lt;&gt;0,LEN(サービス分析!$B$189)&lt;&gt;0,LEN(サービス分析!$B$190)=0,LEN(サービス分析!$B$191)&lt;&gt;0),"講評タイトル③を入力してください","")</definedName>
    <definedName name="SBcaseB6_6">IF(AND(LEN(サービス分析!$B$200)&lt;&gt;0,LEN(サービス分析!$B$201)&lt;&gt;0,LEN(サービス分析!$B$202)&lt;&gt;0,LEN(サービス分析!$B$203)&lt;&gt;0,LEN(サービス分析!$B$204)=0,LEN(サービス分析!$B$205)&lt;&gt;0),"講評タイトル③を入力してください","")</definedName>
    <definedName name="SBcaseB6_7">IF(AND(LEN(サービス分析!$B$214)&lt;&gt;0,LEN(サービス分析!$B$215)&lt;&gt;0,LEN(サービス分析!$B$216)&lt;&gt;0,LEN(サービス分析!$B$217)&lt;&gt;0,LEN(サービス分析!$B$218)=0,LEN(サービス分析!$B$219)&lt;&gt;0),"講評タイトル③を入力してください","")</definedName>
    <definedName name="SBcaseB6_8">IF(AND(LEN(サービス分析!$B$229)&lt;&gt;0,LEN(サービス分析!$B$230)&lt;&gt;0,LEN(サービス分析!$B$231)&lt;&gt;0,LEN(サービス分析!$B$232)&lt;&gt;0,LEN(サービス分析!$B$233)=0,LEN(サービス分析!$B$234)&lt;&gt;0),"講評タイトル③を入力してください","")</definedName>
    <definedName name="SBcaseB6_9">IF(AND(LEN(サービス分析!$B$241)&lt;&gt;0,LEN(サービス分析!$B$242)&lt;&gt;0,LEN(サービス分析!$B$243)&lt;&gt;0,LEN(サービス分析!$B$244)&lt;&gt;0,LEN(サービス分析!$B$245)=0,LEN(サービス分析!$B$246)&lt;&gt;0),"講評タイトル③を入力してください","")</definedName>
    <definedName name="SBcaseB7_1">IF(AND(LEN(サービス分析!$B$131)&lt;&gt;0,LEN(サービス分析!$B$132)&lt;&gt;0,LEN(サービス分析!$B$133)&lt;&gt;0,LEN(サービス分析!$B$134)&lt;&gt;0,LEN(サービス分析!$B$135)&lt;&gt;0,LEN(サービス分析!$B$136)=0),"講評本文③を入力してください","")</definedName>
    <definedName name="SBcaseB7_2">IF(AND(LEN(サービス分析!$B$145)&lt;&gt;0,LEN(サービス分析!$B$146)&lt;&gt;0,LEN(サービス分析!$B$147)&lt;&gt;0,LEN(サービス分析!$B$148)&lt;&gt;0,LEN(サービス分析!$B$149)&lt;&gt;0,LEN(サービス分析!$B$150)=0),"講評本文③を入力してください","")</definedName>
    <definedName name="SBcaseB7_3">IF(AND(LEN(サービス分析!$B$161)&lt;&gt;0,LEN(サービス分析!$B$162)&lt;&gt;0,LEN(サービス分析!$B$163)&lt;&gt;0,LEN(サービス分析!$B$164)&lt;&gt;0,LEN(サービス分析!$B$165)&lt;&gt;0,LEN(サービス分析!$B$166)=0),"講評本文③を入力してください","")</definedName>
    <definedName name="SBcaseB7_4">IF(AND(LEN(サービス分析!$B$174)&lt;&gt;0,LEN(サービス分析!$B$175)&lt;&gt;0,LEN(サービス分析!$B$176)&lt;&gt;0,LEN(サービス分析!$B$177)&lt;&gt;0,LEN(サービス分析!$B$178)&lt;&gt;0,LEN(サービス分析!$B$179)=0),"講評本文③を入力してください","")</definedName>
    <definedName name="SBcaseB7_5">IF(AND(LEN(サービス分析!$B$186)&lt;&gt;0,LEN(サービス分析!$B$187)&lt;&gt;0,LEN(サービス分析!$B$188)&lt;&gt;0,LEN(サービス分析!$B$189)&lt;&gt;0,LEN(サービス分析!$B$190)&lt;&gt;0,LEN(サービス分析!$B$191)=0),"講評本文③を入力してください","")</definedName>
    <definedName name="SBcaseB7_6">IF(AND(LEN(サービス分析!$B$200)&lt;&gt;0,LEN(サービス分析!$B$201)&lt;&gt;0,LEN(サービス分析!$B$202)&lt;&gt;0,LEN(サービス分析!$B$203)&lt;&gt;0,LEN(サービス分析!$B$204)&lt;&gt;0,LEN(サービス分析!$B$205)=0),"講評本文③を入力してください","")</definedName>
    <definedName name="SBcaseB7_7">IF(AND(LEN(サービス分析!$B$214)&lt;&gt;0,LEN(サービス分析!$B$215)&lt;&gt;0,LEN(サービス分析!$B$216)&lt;&gt;0,LEN(サービス分析!$B$217)&lt;&gt;0,LEN(サービス分析!$B$218)&lt;&gt;0,LEN(サービス分析!$B$219)=0),"講評本文③を入力してください","")</definedName>
    <definedName name="SBcaseB7_8">IF(AND(LEN(サービス分析!$B$229)&lt;&gt;0,LEN(サービス分析!$B$230)&lt;&gt;0,LEN(サービス分析!$B$231)&lt;&gt;0,LEN(サービス分析!$B$232)&lt;&gt;0,LEN(サービス分析!$B$233)&lt;&gt;0,LEN(サービス分析!$B$234)=0),"講評本文③を入力してください","")</definedName>
    <definedName name="SBcaseB7_9">IF(AND(LEN(サービス分析!$B$241)&lt;&gt;0,LEN(サービス分析!$B$242)&lt;&gt;0,LEN(サービス分析!$B$243)&lt;&gt;0,LEN(サービス分析!$B$244)&lt;&gt;0,LEN(サービス分析!$B$245)&lt;&gt;0,LEN(サービス分析!$B$246)=0),"講評本文③を入力してください","")</definedName>
    <definedName name="SBcaseB8_1">IF(AND(LEN(サービス分析!$B$131)&lt;&gt;0,LEN(サービス分析!$B$132)&lt;&gt;0,LEN(サービス分析!$B$135)=0,LEN(サービス分析!$B$136)&lt;&gt;0),"講評タイトル③を入力してください","")</definedName>
    <definedName name="SBcaseB8_2">IF(AND(LEN(サービス分析!$B$145)&lt;&gt;0,LEN(サービス分析!$B$146)&lt;&gt;0,LEN(サービス分析!$B$149)=0,LEN(サービス分析!$B$150)&lt;&gt;0),"講評タイトル③を入力してください","")</definedName>
    <definedName name="SBcaseB8_3">IF(AND(LEN(サービス分析!$B$161)&lt;&gt;0,LEN(サービス分析!$B$162)&lt;&gt;0,LEN(サービス分析!$B$165)=0,LEN(サービス分析!$B$166)&lt;&gt;0),"講評タイトル③を入力してください","")</definedName>
    <definedName name="SBcaseB8_4">IF(AND(LEN(サービス分析!$B$174)&lt;&gt;0,LEN(サービス分析!$B$175)&lt;&gt;0,LEN(サービス分析!$B$178)=0,LEN(サービス分析!$B$179)&lt;&gt;0),"講評タイトル③を入力してください","")</definedName>
    <definedName name="SBcaseB8_5">IF(AND(LEN(サービス分析!$B$186)&lt;&gt;0,LEN(サービス分析!$B$187)&lt;&gt;0,LEN(サービス分析!$B$190)=0,LEN(サービス分析!$B$191)&lt;&gt;0),"講評タイトル③を入力してください","")</definedName>
    <definedName name="SBcaseB8_6">IF(AND(LEN(サービス分析!$B$200)&lt;&gt;0,LEN(サービス分析!$B$201)&lt;&gt;0,LEN(サービス分析!$B$204)=0,LEN(サービス分析!$B$205)&lt;&gt;0),"講評タイトル③を入力してください","")</definedName>
    <definedName name="SBcaseB8_7">IF(AND(LEN(サービス分析!$B$214)&lt;&gt;0,LEN(サービス分析!$B$215)&lt;&gt;0,LEN(サービス分析!$B$218)=0,LEN(サービス分析!$B$219)&lt;&gt;0),"講評タイトル③を入力してください","")</definedName>
    <definedName name="SBcaseB8_8">IF(AND(LEN(サービス分析!$B$229)&lt;&gt;0,LEN(サービス分析!$B$230)&lt;&gt;0,LEN(サービス分析!$B$233)=0,LEN(サービス分析!$B$234)&lt;&gt;0),"講評タイトル③を入力してください","")</definedName>
    <definedName name="SBcaseB8_9">IF(AND(LEN(サービス分析!$B$241)&lt;&gt;0,LEN(サービス分析!$B$242)&lt;&gt;0,LEN(サービス分析!$B$245)=0,LEN(サービス分析!$B$246)&lt;&gt;0),"講評タイトル③を入力してください","")</definedName>
    <definedName name="SBcaseB9_1">IF(AND(LEN(サービス分析!$B$131)&lt;&gt;0,LEN(サービス分析!$B$132)&lt;&gt;0,LEN(サービス分析!$B$135)&lt;&gt;0,LEN(サービス分析!$B$136)=0),"講評本文③を入力してください","")</definedName>
    <definedName name="SBcaseB9_2">IF(AND(LEN(サービス分析!$B$145)&lt;&gt;0,LEN(サービス分析!$B$146)&lt;&gt;0,LEN(サービス分析!$B$149)&lt;&gt;0,LEN(サービス分析!$B$150)=0),"講評本文③を入力してください","")</definedName>
    <definedName name="SBcaseB9_3">IF(AND(LEN(サービス分析!$B$161)&lt;&gt;0,LEN(サービス分析!$B$162)&lt;&gt;0,LEN(サービス分析!$B$165)&lt;&gt;0,LEN(サービス分析!$B$166)=0),"講評本文③を入力してください","")</definedName>
    <definedName name="SBcaseB9_4">IF(AND(LEN(サービス分析!$B$174)&lt;&gt;0,LEN(サービス分析!$B$175)&lt;&gt;0,LEN(サービス分析!$B$178)&lt;&gt;0,LEN(サービス分析!$B$179)=0),"講評本文③を入力してください","")</definedName>
    <definedName name="SBcaseB9_5">IF(AND(LEN(サービス分析!$B$186)&lt;&gt;0,LEN(サービス分析!$B$187)&lt;&gt;0,LEN(サービス分析!$B$190)&lt;&gt;0,LEN(サービス分析!$B$191)=0),"講評本文③を入力してください","")</definedName>
    <definedName name="SBcaseB9_6">IF(AND(LEN(サービス分析!$B$200)&lt;&gt;0,LEN(サービス分析!$B$201)&lt;&gt;0,LEN(サービス分析!$B$204)&lt;&gt;0,LEN(サービス分析!$B$205)=0),"講評本文③を入力してください","")</definedName>
    <definedName name="SBcaseB9_7">IF(AND(LEN(サービス分析!$B$214)&lt;&gt;0,LEN(サービス分析!$B$215)&lt;&gt;0,LEN(サービス分析!$B$218)&lt;&gt;0,LEN(サービス分析!$B$219)=0),"講評本文③を入力してください","")</definedName>
    <definedName name="SBcaseB9_8">IF(AND(LEN(サービス分析!$B$229)&lt;&gt;0,LEN(サービス分析!$B$230)&lt;&gt;0,LEN(サービス分析!$B$233)&lt;&gt;0,LEN(サービス分析!$B$234)=0),"講評本文③を入力してください","")</definedName>
    <definedName name="SBcaseB9_9">IF(AND(LEN(サービス分析!$B$241)&lt;&gt;0,LEN(サービス分析!$B$242)&lt;&gt;0,LEN(サービス分析!$B$245)&lt;&gt;0,LEN(サービス分析!$B$246)=0),"講評本文③を入力してください","")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A_7">IF(LEN(SBcaseB1_7)&lt;&gt;0,SBcaseB1_7,IF(LEN(SBcaseB2_7)&lt;&gt;0,SBcaseB2_7,IF(LEN(SBcaseB3_7)&lt;&gt;0,SBcaseB3_7,IF(LEN(SBcaseB4_7)&lt;&gt;0,SBcaseB4_7,IF(LEN(SBcaseB5_7)&lt;&gt;0,SBcaseB5_7,"")))))</definedName>
    <definedName name="SBcheckBA_8">IF(LEN(SBcaseB1_8)&lt;&gt;0,SBcaseB1_8,IF(LEN(SBcaseB2_8)&lt;&gt;0,SBcaseB2_8,IF(LEN(SBcaseB3_8)&lt;&gt;0,SBcaseB3_8,IF(LEN(SBcaseB4_8)&lt;&gt;0,SBcaseB4_8,IF(LEN(SBcaseB5_8)&lt;&gt;0,SBcaseB5_8,"")))))</definedName>
    <definedName name="SBcheckBA_9">IF(LEN(SBcaseB1_9)&lt;&gt;0,SBcaseB1_9,IF(LEN(SBcaseB2_9)&lt;&gt;0,SBcaseB2_9,IF(LEN(SBcaseB3_9)&lt;&gt;0,SBcaseB3_9,IF(LEN(SBcaseB4_9)&lt;&gt;0,SBcaseB4_9,IF(LEN(SBcaseB5_9)&lt;&gt;0,SBcaseB5_9,"")))))</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 name="SBcheckBB_7">IF(LEN(SBcaseB6_7)&lt;&gt;0,SBcaseB6_7,IF(LEN(SBcaseB7_7)&lt;&gt;0,SBcaseB7_7,IF(LEN(SBcaseB8_7)&lt;&gt;0,SBcaseB8_7,IF(LEN(SBcaseB9_7)&lt;&gt;0,SBcaseB9_7,""))))</definedName>
    <definedName name="SBcheckBB_8">IF(LEN(SBcaseB6_8)&lt;&gt;0,SBcaseB6_8,IF(LEN(SBcaseB7_8)&lt;&gt;0,SBcaseB7_8,IF(LEN(SBcaseB8_8)&lt;&gt;0,SBcaseB8_8,IF(LEN(SBcaseB9_8)&lt;&gt;0,SBcaseB9_8,""))))</definedName>
    <definedName name="SBcheckBB_9">IF(LEN(SBcaseB6_9)&lt;&gt;0,SBcaseB6_9,IF(LEN(SBcaseB7_9)&lt;&gt;0,SBcaseB7_9,IF(LEN(SBcaseB8_9)&lt;&gt;0,SBcaseB8_9,IF(LEN(SBcaseB9_9)&lt;&gt;0,SBcaseB9_9,""))))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4" l="1"/>
  <c r="AP10" i="74"/>
  <c r="AP5" i="74"/>
  <c r="AO15" i="74"/>
  <c r="AO10" i="74"/>
  <c r="AO5" i="74"/>
  <c r="AN15" i="74"/>
  <c r="AN10" i="74"/>
  <c r="AN5" i="74"/>
  <c r="F15" i="74"/>
  <c r="F10" i="74"/>
  <c r="F5" i="74"/>
  <c r="L15" i="74"/>
  <c r="L10" i="74"/>
  <c r="L5" i="74"/>
  <c r="D240" i="53"/>
  <c r="G246" i="53"/>
  <c r="G245" i="53"/>
  <c r="G244" i="53"/>
  <c r="G243" i="53"/>
  <c r="G242" i="53"/>
  <c r="G241" i="53"/>
  <c r="F120" i="53"/>
  <c r="I236" i="53"/>
  <c r="C235" i="53"/>
  <c r="F236" i="53"/>
  <c r="D236" i="53"/>
  <c r="R239" i="53"/>
  <c r="Q239" i="53"/>
  <c r="P239" i="53"/>
  <c r="R238" i="53"/>
  <c r="Q238" i="53"/>
  <c r="P238" i="53"/>
  <c r="D228" i="53"/>
  <c r="G234" i="53"/>
  <c r="G233" i="53"/>
  <c r="G232" i="53"/>
  <c r="G231" i="53"/>
  <c r="G230" i="53"/>
  <c r="G229" i="53"/>
  <c r="I221" i="53"/>
  <c r="C220" i="53"/>
  <c r="F221" i="53"/>
  <c r="D221" i="53"/>
  <c r="R227" i="53"/>
  <c r="Q227" i="53"/>
  <c r="P227" i="53"/>
  <c r="R226" i="53"/>
  <c r="Q226" i="53"/>
  <c r="P226" i="53"/>
  <c r="R225" i="53"/>
  <c r="Q225" i="53"/>
  <c r="P225" i="53"/>
  <c r="R224" i="53"/>
  <c r="Q224" i="53"/>
  <c r="P224" i="53"/>
  <c r="R223" i="53"/>
  <c r="Q223" i="53"/>
  <c r="P223" i="53"/>
  <c r="D213" i="53"/>
  <c r="G219" i="53"/>
  <c r="G218" i="53"/>
  <c r="G217" i="53"/>
  <c r="G216" i="53"/>
  <c r="G215" i="53"/>
  <c r="G214" i="53"/>
  <c r="I207" i="53"/>
  <c r="C206" i="53"/>
  <c r="F207" i="53"/>
  <c r="D207" i="53"/>
  <c r="R212" i="53"/>
  <c r="Q212" i="53"/>
  <c r="P212" i="53"/>
  <c r="R211" i="53"/>
  <c r="Q211" i="53"/>
  <c r="P211" i="53"/>
  <c r="R210" i="53"/>
  <c r="Q210" i="53"/>
  <c r="P210" i="53"/>
  <c r="R209" i="53"/>
  <c r="Q209" i="53"/>
  <c r="P209" i="53"/>
  <c r="D199" i="53"/>
  <c r="G205" i="53"/>
  <c r="G204" i="53"/>
  <c r="G203" i="53"/>
  <c r="G202" i="53"/>
  <c r="G201" i="53"/>
  <c r="G200" i="53"/>
  <c r="I193" i="53"/>
  <c r="C192" i="53"/>
  <c r="F193" i="53"/>
  <c r="D193" i="53"/>
  <c r="R198" i="53"/>
  <c r="Q198" i="53"/>
  <c r="P198" i="53"/>
  <c r="R197" i="53"/>
  <c r="Q197" i="53"/>
  <c r="P197" i="53"/>
  <c r="R196" i="53"/>
  <c r="Q196" i="53"/>
  <c r="P196" i="53"/>
  <c r="R195" i="53"/>
  <c r="Q195" i="53"/>
  <c r="P195" i="53"/>
  <c r="D185" i="53"/>
  <c r="G191" i="53"/>
  <c r="G190" i="53"/>
  <c r="G189" i="53"/>
  <c r="G188" i="53"/>
  <c r="G187" i="53"/>
  <c r="G186" i="53"/>
  <c r="I181" i="53"/>
  <c r="C180" i="53"/>
  <c r="F181" i="53"/>
  <c r="D181" i="53"/>
  <c r="R184" i="53"/>
  <c r="Q184" i="53"/>
  <c r="P184" i="53"/>
  <c r="R183" i="53"/>
  <c r="Q183" i="53"/>
  <c r="P183" i="53"/>
  <c r="D173" i="53"/>
  <c r="G179" i="53"/>
  <c r="G178" i="53"/>
  <c r="G177" i="53"/>
  <c r="G176" i="53"/>
  <c r="G175" i="53"/>
  <c r="G174" i="53"/>
  <c r="I168" i="53"/>
  <c r="C167" i="53"/>
  <c r="F168" i="53"/>
  <c r="D168" i="53"/>
  <c r="R172" i="53"/>
  <c r="Q172" i="53"/>
  <c r="P172" i="53"/>
  <c r="R171" i="53"/>
  <c r="Q171" i="53"/>
  <c r="P171" i="53"/>
  <c r="R170" i="53"/>
  <c r="Q170" i="53"/>
  <c r="P170" i="53"/>
  <c r="D160" i="53"/>
  <c r="G166" i="53"/>
  <c r="G165" i="53"/>
  <c r="G164" i="53"/>
  <c r="G163" i="53"/>
  <c r="G162" i="53"/>
  <c r="G161" i="53"/>
  <c r="I152" i="53"/>
  <c r="C151" i="53"/>
  <c r="F152" i="53"/>
  <c r="D152" i="53"/>
  <c r="R159" i="53"/>
  <c r="Q159" i="53"/>
  <c r="P159" i="53"/>
  <c r="R158" i="53"/>
  <c r="Q158" i="53"/>
  <c r="P158" i="53"/>
  <c r="R157" i="53"/>
  <c r="Q157" i="53"/>
  <c r="P157" i="53"/>
  <c r="R156" i="53"/>
  <c r="Q156" i="53"/>
  <c r="P156" i="53"/>
  <c r="R155" i="53"/>
  <c r="Q155" i="53"/>
  <c r="P155" i="53"/>
  <c r="R154" i="53"/>
  <c r="Q154" i="53"/>
  <c r="P154" i="53"/>
  <c r="D144" i="53"/>
  <c r="G150" i="53"/>
  <c r="G149" i="53"/>
  <c r="G148" i="53"/>
  <c r="G147" i="53"/>
  <c r="G146" i="53"/>
  <c r="G145" i="53"/>
  <c r="I138" i="53"/>
  <c r="C137" i="53"/>
  <c r="F138" i="53"/>
  <c r="D138" i="53"/>
  <c r="R143" i="53"/>
  <c r="Q143" i="53"/>
  <c r="P143" i="53"/>
  <c r="R142" i="53"/>
  <c r="Q142" i="53"/>
  <c r="P142" i="53"/>
  <c r="R141" i="53"/>
  <c r="Q141" i="53"/>
  <c r="P141" i="53"/>
  <c r="R140" i="53"/>
  <c r="Q140" i="53"/>
  <c r="P140" i="53"/>
  <c r="D130" i="53"/>
  <c r="G136" i="53"/>
  <c r="G135" i="53"/>
  <c r="G134" i="53"/>
  <c r="G133" i="53"/>
  <c r="G132" i="53"/>
  <c r="G131" i="53"/>
  <c r="I122" i="53"/>
  <c r="C121" i="53"/>
  <c r="F122" i="53"/>
  <c r="D122" i="53"/>
  <c r="R129" i="53"/>
  <c r="Q129" i="53"/>
  <c r="P129" i="53"/>
  <c r="R128" i="53"/>
  <c r="Q128" i="53"/>
  <c r="P128" i="53"/>
  <c r="R127" i="53"/>
  <c r="Q127" i="53"/>
  <c r="P127" i="53"/>
  <c r="R126" i="53"/>
  <c r="Q126" i="53"/>
  <c r="P126" i="53"/>
  <c r="R125" i="53"/>
  <c r="Q125" i="53"/>
  <c r="P125" i="53"/>
  <c r="R124" i="53"/>
  <c r="Q124" i="53"/>
  <c r="P124" i="53"/>
  <c r="D109" i="53"/>
  <c r="G115" i="53"/>
  <c r="G114" i="53"/>
  <c r="G113" i="53"/>
  <c r="G112" i="53"/>
  <c r="G111" i="53"/>
  <c r="G110" i="53"/>
  <c r="F97" i="53"/>
  <c r="I105" i="53"/>
  <c r="C104" i="53"/>
  <c r="F105" i="53"/>
  <c r="D105" i="53"/>
  <c r="R108" i="53"/>
  <c r="Q108" i="53"/>
  <c r="P108" i="53"/>
  <c r="R107" i="53"/>
  <c r="Q107" i="53"/>
  <c r="P107" i="53"/>
  <c r="I99" i="53"/>
  <c r="C98" i="53"/>
  <c r="F99" i="53"/>
  <c r="D99" i="53"/>
  <c r="R103" i="53"/>
  <c r="Q103" i="53"/>
  <c r="P103" i="53"/>
  <c r="R102" i="53"/>
  <c r="Q102" i="53"/>
  <c r="P102" i="53"/>
  <c r="R101" i="53"/>
  <c r="Q101" i="53"/>
  <c r="P101" i="53"/>
  <c r="D89" i="53"/>
  <c r="G95" i="53"/>
  <c r="G94" i="53"/>
  <c r="G93" i="53"/>
  <c r="G92" i="53"/>
  <c r="G91" i="53"/>
  <c r="G90" i="53"/>
  <c r="F77" i="53"/>
  <c r="I84" i="53"/>
  <c r="C83" i="53"/>
  <c r="F84" i="53"/>
  <c r="D84" i="53"/>
  <c r="R88" i="53"/>
  <c r="Q88" i="53"/>
  <c r="P88" i="53"/>
  <c r="R87" i="53"/>
  <c r="Q87" i="53"/>
  <c r="P87" i="53"/>
  <c r="R86" i="53"/>
  <c r="Q86" i="53"/>
  <c r="P86" i="53"/>
  <c r="I79" i="53"/>
  <c r="C78" i="53"/>
  <c r="F79" i="53"/>
  <c r="D79" i="53"/>
  <c r="R82" i="53"/>
  <c r="Q82" i="53"/>
  <c r="P82" i="53"/>
  <c r="R81" i="53"/>
  <c r="Q81" i="53"/>
  <c r="P81" i="53"/>
  <c r="D69" i="53"/>
  <c r="G75" i="53"/>
  <c r="G74" i="53"/>
  <c r="G73" i="53"/>
  <c r="G72" i="53"/>
  <c r="G71" i="53"/>
  <c r="G70" i="53"/>
  <c r="F44" i="53"/>
  <c r="I65" i="53"/>
  <c r="C64" i="53"/>
  <c r="F65" i="53"/>
  <c r="D65" i="53"/>
  <c r="R68" i="53"/>
  <c r="Q68" i="53"/>
  <c r="P68" i="53"/>
  <c r="R67" i="53"/>
  <c r="Q67" i="53"/>
  <c r="P67" i="53"/>
  <c r="I60" i="53"/>
  <c r="C59" i="53"/>
  <c r="F60" i="53"/>
  <c r="D60" i="53"/>
  <c r="R63" i="53"/>
  <c r="Q63" i="53"/>
  <c r="P63" i="53"/>
  <c r="R62" i="53"/>
  <c r="Q62" i="53"/>
  <c r="P62" i="53"/>
  <c r="I52" i="53"/>
  <c r="C51" i="53"/>
  <c r="F52" i="53"/>
  <c r="D52" i="53"/>
  <c r="R58" i="53"/>
  <c r="Q58" i="53"/>
  <c r="P58" i="53"/>
  <c r="R57" i="53"/>
  <c r="Q57" i="53"/>
  <c r="P57"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3" i="53"/>
  <c r="I31" i="53"/>
  <c r="C30" i="53"/>
  <c r="F31" i="53"/>
  <c r="D31" i="53"/>
  <c r="R35" i="53"/>
  <c r="Q35" i="53"/>
  <c r="P35" i="53"/>
  <c r="R34" i="53"/>
  <c r="Q34" i="53"/>
  <c r="P34" i="53"/>
  <c r="R33" i="53"/>
  <c r="Q33" i="53"/>
  <c r="P33" i="53"/>
  <c r="I25" i="53"/>
  <c r="C24" i="53"/>
  <c r="F25" i="53"/>
  <c r="D25" i="53"/>
  <c r="R29" i="53"/>
  <c r="Q29" i="53"/>
  <c r="P29" i="53"/>
  <c r="R28" i="53"/>
  <c r="Q28" i="53"/>
  <c r="P28" i="53"/>
  <c r="R27" i="53"/>
  <c r="Q27" i="53"/>
  <c r="P27" i="53"/>
  <c r="D15" i="53"/>
  <c r="G21" i="53"/>
  <c r="G20" i="53"/>
  <c r="G19" i="53"/>
  <c r="G18" i="53"/>
  <c r="G17" i="53"/>
  <c r="G16" i="53"/>
  <c r="F6" i="53"/>
  <c r="I8" i="53"/>
  <c r="C7" i="53"/>
  <c r="F8" i="53"/>
  <c r="D8" i="53"/>
  <c r="R14" i="53"/>
  <c r="Q14" i="53"/>
  <c r="P14" i="53"/>
  <c r="R13" i="53"/>
  <c r="Q13" i="53"/>
  <c r="P13" i="53"/>
  <c r="R12" i="53"/>
  <c r="Q12" i="53"/>
  <c r="P12" i="53"/>
  <c r="R11" i="53"/>
  <c r="Q11" i="53"/>
  <c r="P11" i="53"/>
  <c r="R10" i="53"/>
  <c r="Q10" i="53"/>
  <c r="P10" i="53"/>
  <c r="E197" i="61"/>
  <c r="E192" i="61"/>
  <c r="G198" i="61"/>
  <c r="G193" i="61"/>
  <c r="E188" i="61"/>
  <c r="E183" i="61"/>
  <c r="G189" i="61"/>
  <c r="G184" i="61"/>
  <c r="D170" i="61"/>
  <c r="G176" i="61"/>
  <c r="G175" i="61"/>
  <c r="G174" i="61"/>
  <c r="G173" i="61"/>
  <c r="G172" i="61"/>
  <c r="G171" i="61"/>
  <c r="F163" i="61"/>
  <c r="I165" i="61"/>
  <c r="C164" i="61"/>
  <c r="F165" i="61"/>
  <c r="D165" i="61"/>
  <c r="R169" i="61"/>
  <c r="Q169" i="61"/>
  <c r="P169" i="61"/>
  <c r="R168" i="61"/>
  <c r="Q168" i="61"/>
  <c r="P168" i="61"/>
  <c r="R167" i="61"/>
  <c r="Q167" i="61"/>
  <c r="P167" i="61"/>
  <c r="F137" i="61"/>
  <c r="I156" i="61"/>
  <c r="C155" i="61"/>
  <c r="F156" i="61"/>
  <c r="D156" i="61"/>
  <c r="R161" i="61"/>
  <c r="Q161" i="61"/>
  <c r="P161" i="61"/>
  <c r="R160" i="61"/>
  <c r="Q160" i="61"/>
  <c r="P160" i="61"/>
  <c r="R159" i="61"/>
  <c r="Q159" i="61"/>
  <c r="P159" i="61"/>
  <c r="R158" i="61"/>
  <c r="Q158" i="61"/>
  <c r="P158" i="61"/>
  <c r="I149" i="61"/>
  <c r="C148" i="61"/>
  <c r="F149" i="61"/>
  <c r="D149" i="61"/>
  <c r="R154" i="61"/>
  <c r="Q154" i="61"/>
  <c r="P154" i="61"/>
  <c r="R153" i="61"/>
  <c r="Q153" i="61"/>
  <c r="P153" i="61"/>
  <c r="R152" i="61"/>
  <c r="Q152" i="61"/>
  <c r="P152" i="61"/>
  <c r="R151" i="61"/>
  <c r="Q151" i="61"/>
  <c r="P151" i="61"/>
  <c r="I144" i="61"/>
  <c r="C143" i="61"/>
  <c r="F144" i="61"/>
  <c r="D144" i="61"/>
  <c r="R147" i="61"/>
  <c r="Q147" i="61"/>
  <c r="P147" i="61"/>
  <c r="R146" i="61"/>
  <c r="Q146" i="61"/>
  <c r="P146" i="61"/>
  <c r="I139" i="61"/>
  <c r="C138" i="61"/>
  <c r="F139" i="61"/>
  <c r="D139" i="61"/>
  <c r="R142" i="61"/>
  <c r="Q142" i="61"/>
  <c r="P142" i="61"/>
  <c r="R141" i="61"/>
  <c r="Q141" i="61"/>
  <c r="P141" i="61"/>
  <c r="D127" i="61"/>
  <c r="G133" i="61"/>
  <c r="G132" i="61"/>
  <c r="G131" i="61"/>
  <c r="G130" i="61"/>
  <c r="G129" i="61"/>
  <c r="G128" i="61"/>
  <c r="F119" i="61"/>
  <c r="I121" i="61"/>
  <c r="C120" i="61"/>
  <c r="F121" i="61"/>
  <c r="D121" i="61"/>
  <c r="R126" i="61"/>
  <c r="Q126" i="61"/>
  <c r="P126" i="61"/>
  <c r="R125" i="61"/>
  <c r="Q125" i="61"/>
  <c r="P125" i="61"/>
  <c r="R124" i="61"/>
  <c r="Q124" i="61"/>
  <c r="P124" i="61"/>
  <c r="R123" i="61"/>
  <c r="Q123" i="61"/>
  <c r="P123" i="61"/>
  <c r="F109" i="61"/>
  <c r="I111" i="61"/>
  <c r="C110" i="61"/>
  <c r="F111" i="61"/>
  <c r="D111" i="61"/>
  <c r="R117" i="61"/>
  <c r="Q117" i="61"/>
  <c r="P117" i="61"/>
  <c r="R116" i="61"/>
  <c r="Q116" i="61"/>
  <c r="P116" i="61"/>
  <c r="R115" i="61"/>
  <c r="Q115" i="61"/>
  <c r="P115" i="61"/>
  <c r="R114" i="61"/>
  <c r="Q114" i="61"/>
  <c r="P114" i="61"/>
  <c r="R113" i="61"/>
  <c r="Q113" i="61"/>
  <c r="P113" i="61"/>
  <c r="D99" i="61"/>
  <c r="G105" i="61"/>
  <c r="G104" i="61"/>
  <c r="G103" i="61"/>
  <c r="G102" i="61"/>
  <c r="G101" i="61"/>
  <c r="G100" i="61"/>
  <c r="F87" i="61"/>
  <c r="I94" i="61"/>
  <c r="C93" i="61"/>
  <c r="F94" i="61"/>
  <c r="D94" i="61"/>
  <c r="R98" i="61"/>
  <c r="Q98" i="61"/>
  <c r="P98" i="61"/>
  <c r="R97" i="61"/>
  <c r="Q97" i="61"/>
  <c r="P97" i="61"/>
  <c r="R96" i="61"/>
  <c r="Q96" i="61"/>
  <c r="P96" i="61"/>
  <c r="I89" i="61"/>
  <c r="C88" i="61"/>
  <c r="F89" i="61"/>
  <c r="D89" i="61"/>
  <c r="R92" i="61"/>
  <c r="Q92" i="61"/>
  <c r="P92" i="61"/>
  <c r="R91" i="61"/>
  <c r="Q91" i="61"/>
  <c r="P91" i="61"/>
  <c r="F75" i="61"/>
  <c r="I82" i="61"/>
  <c r="C81" i="61"/>
  <c r="F82" i="61"/>
  <c r="D82" i="61"/>
  <c r="R85" i="61"/>
  <c r="Q85" i="61"/>
  <c r="P85" i="61"/>
  <c r="R84" i="61"/>
  <c r="Q84" i="61"/>
  <c r="P84" i="61"/>
  <c r="I77" i="61"/>
  <c r="C76" i="61"/>
  <c r="F77" i="61"/>
  <c r="D77" i="61"/>
  <c r="R80" i="61"/>
  <c r="Q80" i="61"/>
  <c r="P80" i="61"/>
  <c r="R79" i="61"/>
  <c r="Q79" i="61"/>
  <c r="P79" i="61"/>
  <c r="F68" i="61"/>
  <c r="I70" i="61"/>
  <c r="C69" i="61"/>
  <c r="F70" i="61"/>
  <c r="D70" i="61"/>
  <c r="R73" i="61"/>
  <c r="Q73" i="61"/>
  <c r="P73" i="61"/>
  <c r="R72" i="61"/>
  <c r="Q72" i="61"/>
  <c r="P72" i="61"/>
  <c r="D58" i="61"/>
  <c r="G64" i="61"/>
  <c r="G63" i="61"/>
  <c r="G62" i="61"/>
  <c r="G61" i="61"/>
  <c r="G60" i="61"/>
  <c r="G59" i="61"/>
  <c r="F46" i="61"/>
  <c r="I54" i="61"/>
  <c r="C53" i="61"/>
  <c r="F54" i="61"/>
  <c r="D54" i="61"/>
  <c r="R57" i="61"/>
  <c r="Q57" i="61"/>
  <c r="P57" i="61"/>
  <c r="R56" i="61"/>
  <c r="Q56" i="61"/>
  <c r="P56" i="61"/>
  <c r="I48" i="61"/>
  <c r="C47" i="61"/>
  <c r="F48" i="61"/>
  <c r="D48" i="61"/>
  <c r="R52" i="61"/>
  <c r="Q52" i="61"/>
  <c r="P52" i="61"/>
  <c r="R51" i="61"/>
  <c r="Q51" i="61"/>
  <c r="P51" i="61"/>
  <c r="R50" i="61"/>
  <c r="Q50" i="61"/>
  <c r="P50" i="61"/>
  <c r="F35" i="61"/>
  <c r="I37" i="61"/>
  <c r="C36" i="61"/>
  <c r="F37" i="61"/>
  <c r="D37" i="61"/>
  <c r="R44" i="61"/>
  <c r="Q44" i="61"/>
  <c r="P44" i="61"/>
  <c r="R43" i="61"/>
  <c r="Q43" i="61"/>
  <c r="P43" i="61"/>
  <c r="R42" i="61"/>
  <c r="Q42" i="61"/>
  <c r="P42" i="61"/>
  <c r="R41" i="61"/>
  <c r="Q41" i="61"/>
  <c r="P41" i="61"/>
  <c r="R40" i="61"/>
  <c r="Q40" i="61"/>
  <c r="P40" i="61"/>
  <c r="R39" i="61"/>
  <c r="Q39" i="61"/>
  <c r="P39" i="61"/>
  <c r="D25" i="61"/>
  <c r="G31" i="61"/>
  <c r="G30" i="61"/>
  <c r="G29" i="61"/>
  <c r="G28" i="61"/>
  <c r="G27" i="61"/>
  <c r="G26" i="61"/>
  <c r="F8" i="61"/>
  <c r="I20" i="61"/>
  <c r="C19" i="61"/>
  <c r="F20" i="61"/>
  <c r="D20" i="61"/>
  <c r="R24" i="61"/>
  <c r="Q24" i="61"/>
  <c r="P24" i="61"/>
  <c r="R23" i="61"/>
  <c r="Q23" i="61"/>
  <c r="P23" i="61"/>
  <c r="R22" i="61"/>
  <c r="Q22" i="61"/>
  <c r="P22" i="61"/>
  <c r="I15" i="61"/>
  <c r="C14" i="61"/>
  <c r="F15" i="61"/>
  <c r="D15" i="61"/>
  <c r="R18" i="61"/>
  <c r="Q18" i="61"/>
  <c r="P18" i="61"/>
  <c r="R17" i="61"/>
  <c r="Q17" i="61"/>
  <c r="P17" i="61"/>
  <c r="I10" i="61"/>
  <c r="C9" i="61"/>
  <c r="F10" i="61"/>
  <c r="D10" i="61"/>
  <c r="R13" i="61"/>
  <c r="Q13" i="61"/>
  <c r="P13" i="61"/>
  <c r="R12" i="61"/>
  <c r="Q12" i="61"/>
  <c r="P12" i="61"/>
  <c r="J13" i="70"/>
  <c r="G9" i="70"/>
  <c r="A2" i="76"/>
  <c r="A2" i="66" l="1"/>
  <c r="A1" i="66"/>
  <c r="AG2" i="74"/>
  <c r="A1" i="74"/>
  <c r="F2" i="53"/>
  <c r="A1" i="53"/>
  <c r="F2" i="61"/>
  <c r="A1" i="61"/>
  <c r="A2" i="70"/>
  <c r="A1" i="70"/>
  <c r="D2" i="75"/>
  <c r="A1" i="75"/>
  <c r="P36" i="76"/>
  <c r="I35" i="76"/>
  <c r="I34" i="76"/>
  <c r="I33" i="76"/>
  <c r="I32" i="76"/>
  <c r="I31" i="76"/>
  <c r="I30" i="76"/>
  <c r="I29" i="76"/>
  <c r="I22" i="76"/>
  <c r="I21" i="76"/>
  <c r="I20" i="76"/>
  <c r="I19" i="76"/>
  <c r="I18" i="76"/>
  <c r="I17" i="76"/>
  <c r="X10" i="76"/>
  <c r="X9" i="76"/>
  <c r="X8" i="76"/>
  <c r="X7" i="76"/>
  <c r="X6" i="76"/>
  <c r="X5" i="76"/>
  <c r="X4" i="76"/>
  <c r="X3" i="76"/>
  <c r="X2" i="76"/>
  <c r="X1" i="76"/>
  <c r="K49" i="70"/>
  <c r="K47" i="70"/>
  <c r="K45" i="70"/>
  <c r="K43" i="70"/>
  <c r="K41" i="70"/>
  <c r="K39" i="70"/>
  <c r="K37" i="70"/>
  <c r="K35" i="70"/>
  <c r="K33" i="70"/>
  <c r="K31" i="70"/>
  <c r="K29" i="70"/>
  <c r="K27" i="70"/>
  <c r="K25" i="70"/>
  <c r="K23" i="70"/>
  <c r="K21" i="70"/>
  <c r="K19" i="70"/>
  <c r="E10" i="75"/>
  <c r="E8" i="75"/>
  <c r="E5" i="75"/>
  <c r="K17" i="70"/>
  <c r="K11" i="70"/>
  <c r="K4" i="70"/>
  <c r="K3" i="70"/>
  <c r="AH17" i="74"/>
  <c r="AH12" i="74"/>
  <c r="AH7" i="74"/>
  <c r="AH16" i="74"/>
  <c r="AH11" i="74"/>
  <c r="AH6" i="74"/>
  <c r="E16" i="66"/>
  <c r="E14" i="66"/>
  <c r="E12" i="66"/>
  <c r="E9" i="66"/>
  <c r="E7" i="66"/>
  <c r="E5" i="66"/>
  <c r="E15" i="66"/>
  <c r="E13" i="66"/>
  <c r="E11" i="66"/>
  <c r="E8" i="66"/>
  <c r="E6" i="66"/>
  <c r="E4" i="66"/>
  <c r="C9" i="75"/>
  <c r="C7" i="75"/>
  <c r="C4" i="75"/>
  <c r="P14" i="74"/>
  <c r="P9" i="74"/>
  <c r="P4" i="74"/>
  <c r="AJ17" i="74"/>
  <c r="AJ12" i="74"/>
  <c r="AJ7" i="74"/>
  <c r="K16" i="70"/>
  <c r="K18" i="70"/>
  <c r="K20" i="70"/>
  <c r="K22" i="70"/>
  <c r="K24" i="70"/>
  <c r="K26" i="70"/>
  <c r="K28" i="70"/>
  <c r="K30" i="70"/>
  <c r="K32" i="70"/>
  <c r="K34" i="70"/>
  <c r="K36" i="70"/>
  <c r="K38" i="70"/>
  <c r="K40" i="70"/>
  <c r="K42" i="70"/>
  <c r="K44" i="70"/>
  <c r="K46" i="70"/>
  <c r="K48" i="70"/>
</calcChain>
</file>

<file path=xl/sharedStrings.xml><?xml version="1.0" encoding="utf-8"?>
<sst xmlns="http://schemas.openxmlformats.org/spreadsheetml/2006/main" count="1232" uniqueCount="493">
  <si>
    <t>№</t>
  </si>
  <si>
    <t>実数</t>
    <rPh sb="0" eb="2">
      <t>ジッスウ</t>
    </rPh>
    <phoneticPr fontId="2"/>
  </si>
  <si>
    <t>特に良いと思う点</t>
  </si>
  <si>
    <t>タイトル</t>
  </si>
  <si>
    <t>内容</t>
  </si>
  <si>
    <t>内容</t>
    <phoneticPr fontId="2"/>
  </si>
  <si>
    <t>さらなる改善が望まれる点</t>
    <phoneticPr fontId="2"/>
  </si>
  <si>
    <t>調査対象</t>
    <rPh sb="0" eb="2">
      <t>チョウサ</t>
    </rPh>
    <rPh sb="2" eb="4">
      <t>タイショウシャ</t>
    </rPh>
    <phoneticPr fontId="2"/>
  </si>
  <si>
    <t>調査方法</t>
    <rPh sb="0" eb="2">
      <t>チョウサ</t>
    </rPh>
    <rPh sb="2" eb="4">
      <t>ホウホウ</t>
    </rPh>
    <phoneticPr fontId="2"/>
  </si>
  <si>
    <t>利用者調査全体のコメント</t>
  </si>
  <si>
    <t>利用者調査結果</t>
    <rPh sb="0" eb="3">
      <t>リヨウシャ</t>
    </rPh>
    <rPh sb="3" eb="5">
      <t>チョウサ</t>
    </rPh>
    <phoneticPr fontId="2"/>
  </si>
  <si>
    <t>共通評価項目</t>
  </si>
  <si>
    <t>は い</t>
  </si>
  <si>
    <t>無回答
非該当</t>
    <rPh sb="0" eb="3">
      <t>ムカイトウ</t>
    </rPh>
    <rPh sb="4" eb="7">
      <t>ヒガイトウ</t>
    </rPh>
    <phoneticPr fontId="2"/>
  </si>
  <si>
    <t>コメント</t>
    <phoneticPr fontId="2"/>
  </si>
  <si>
    <t>どちらとも
いえない</t>
    <phoneticPr fontId="2"/>
  </si>
  <si>
    <t>いいえ</t>
    <phoneticPr fontId="2"/>
  </si>
  <si>
    <t>年</t>
  </si>
  <si>
    <t>月</t>
  </si>
  <si>
    <t>日</t>
    <rPh sb="0" eb="1">
      <t>ニチ</t>
    </rPh>
    <phoneticPr fontId="2"/>
  </si>
  <si>
    <t>東京都福祉サービス評価推進機構</t>
  </si>
  <si>
    <t>所在地</t>
    <rPh sb="0" eb="3">
      <t>ショザイチ</t>
    </rPh>
    <phoneticPr fontId="2"/>
  </si>
  <si>
    <t>機構</t>
    <rPh sb="0" eb="2">
      <t>キコウ</t>
    </rPh>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</si>
  <si>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</si>
  <si>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</si>
  <si>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</si>
  <si>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</si>
  <si>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</si>
  <si>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</si>
  <si>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②</t>
  </si>
  <si>
    <t>③</t>
  </si>
  <si>
    <t>評価対象事業所名称</t>
    <rPh sb="6" eb="7">
      <t>ショ</t>
    </rPh>
    <phoneticPr fontId="2"/>
  </si>
  <si>
    <t>事業所連絡先</t>
    <rPh sb="2" eb="3">
      <t>ショ</t>
    </rPh>
    <phoneticPr fontId="2"/>
  </si>
  <si>
    <t>〒</t>
  </si>
  <si>
    <t>℡</t>
  </si>
  <si>
    <t>事業所代表者氏名</t>
    <rPh sb="2" eb="3">
      <t>ショ</t>
    </rPh>
    <phoneticPr fontId="2"/>
  </si>
  <si>
    <t>日</t>
  </si>
  <si>
    <t>利用者調査票配付日（実施日）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</si>
  <si>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</si>
  <si>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自己評価の調査票配付日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</si>
  <si>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</si>
  <si>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</si>
  <si>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</si>
  <si>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</si>
  <si>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月</t>
    <rPh sb="0" eb="1">
      <t>ツキ</t>
    </rPh>
    <phoneticPr fontId="2"/>
  </si>
  <si>
    <t>日</t>
    <rPh sb="0" eb="1">
      <t>ヒ</t>
    </rPh>
    <phoneticPr fontId="2"/>
  </si>
  <si>
    <t>事業者代表者氏名</t>
  </si>
  <si>
    <t>印</t>
  </si>
  <si>
    <t>評価推進機構入力欄</t>
    <rPh sb="0" eb="2">
      <t>ヒョウカ</t>
    </rPh>
    <rPh sb="2" eb="4">
      <t>スイシン</t>
    </rPh>
    <rPh sb="4" eb="6">
      <t>キコウ</t>
    </rPh>
    <rPh sb="6" eb="8">
      <t>ニュウリョク</t>
    </rPh>
    <rPh sb="8" eb="9">
      <t>ラン</t>
    </rPh>
    <phoneticPr fontId="2"/>
  </si>
  <si>
    <t>④</t>
    <phoneticPr fontId="2"/>
  </si>
  <si>
    <t>⑥</t>
    <phoneticPr fontId="2"/>
  </si>
  <si>
    <t>s_hyoka</t>
    <phoneticPr fontId="2"/>
  </si>
  <si>
    <t>評価</t>
    <rPh sb="0" eb="2">
      <t>ヒョウカ</t>
    </rPh>
    <phoneticPr fontId="2"/>
  </si>
  <si>
    <t>標準項目</t>
    <rPh sb="0" eb="2">
      <t>ヒョウジュン</t>
    </rPh>
    <rPh sb="2" eb="4">
      <t>コウモク</t>
    </rPh>
    <phoneticPr fontId="2"/>
  </si>
  <si>
    <t>head_hyojyun</t>
    <phoneticPr fontId="2"/>
  </si>
  <si>
    <t>s_hyojyun</t>
    <phoneticPr fontId="2"/>
  </si>
  <si>
    <t>head_c</t>
    <phoneticPr fontId="2"/>
  </si>
  <si>
    <t>　　</t>
    <phoneticPr fontId="2"/>
  </si>
  <si>
    <t>Ⅱ</t>
  </si>
  <si>
    <t>Ⅲ</t>
  </si>
  <si>
    <t>h_main</t>
    <phoneticPr fontId="2"/>
  </si>
  <si>
    <t>head_main</t>
    <phoneticPr fontId="2"/>
  </si>
  <si>
    <t>head_page</t>
    <phoneticPr fontId="2"/>
  </si>
  <si>
    <t>name_c</t>
    <phoneticPr fontId="2"/>
  </si>
  <si>
    <t>head_sv</t>
    <phoneticPr fontId="2"/>
  </si>
  <si>
    <t>name_sv</t>
    <phoneticPr fontId="2"/>
  </si>
  <si>
    <t>head_hyoka</t>
    <phoneticPr fontId="2"/>
  </si>
  <si>
    <t>head_no</t>
    <phoneticPr fontId="2"/>
  </si>
  <si>
    <t>head_page_next</t>
    <phoneticPr fontId="2"/>
  </si>
  <si>
    <t>Ⅰ</t>
    <phoneticPr fontId="2"/>
  </si>
  <si>
    <t>回答数合計</t>
    <phoneticPr fontId="2"/>
  </si>
  <si>
    <t>利用者総数</t>
    <phoneticPr fontId="2"/>
  </si>
  <si>
    <t>共通評価項目による調査対象者数</t>
    <phoneticPr fontId="2"/>
  </si>
  <si>
    <t>共通評価項目による調査の有効回答者数</t>
    <phoneticPr fontId="2"/>
  </si>
  <si>
    <t>サービスの実施項目（カテゴリー６-４）</t>
    <phoneticPr fontId="2"/>
  </si>
  <si>
    <t>サービス提供のプロセス項目（カテゴリー６-１～３、６-５～６）</t>
    <phoneticPr fontId="2"/>
  </si>
  <si>
    <t>共通評価項目</t>
    <phoneticPr fontId="2"/>
  </si>
  <si>
    <t>tit_c_1</t>
    <phoneticPr fontId="2"/>
  </si>
  <si>
    <t>tit_c_2</t>
    <phoneticPr fontId="2"/>
  </si>
  <si>
    <t>tit_c_3</t>
    <phoneticPr fontId="2"/>
  </si>
  <si>
    <t>cmt_c_1</t>
    <phoneticPr fontId="2"/>
  </si>
  <si>
    <t>cmt_c_2</t>
    <phoneticPr fontId="2"/>
  </si>
  <si>
    <t>cmt_c_3</t>
    <phoneticPr fontId="2"/>
  </si>
  <si>
    <t>サブカテゴリー毎の
標準項目実施状況</t>
    <phoneticPr fontId="2"/>
  </si>
  <si>
    <t>head_hykorg</t>
    <phoneticPr fontId="2"/>
  </si>
  <si>
    <t>評価項目</t>
    <rPh sb="0" eb="2">
      <t>ヒョウカ</t>
    </rPh>
    <rPh sb="2" eb="4">
      <t>コウモク</t>
    </rPh>
    <phoneticPr fontId="2"/>
  </si>
  <si>
    <t>タイトル①</t>
    <phoneticPr fontId="2"/>
  </si>
  <si>
    <t>内容①</t>
    <rPh sb="0" eb="2">
      <t>ナイヨウ</t>
    </rPh>
    <phoneticPr fontId="2"/>
  </si>
  <si>
    <t>タイトル②</t>
    <phoneticPr fontId="2"/>
  </si>
  <si>
    <t>内容②</t>
    <rPh sb="0" eb="2">
      <t>ナイヨウ</t>
    </rPh>
    <phoneticPr fontId="2"/>
  </si>
  <si>
    <t>タイトル③</t>
    <phoneticPr fontId="2"/>
  </si>
  <si>
    <t>内容③</t>
    <rPh sb="0" eb="2">
      <t>ナイヨウ</t>
    </rPh>
    <phoneticPr fontId="2"/>
  </si>
  <si>
    <t>s_hykorg</t>
    <phoneticPr fontId="2"/>
  </si>
  <si>
    <t>tit_hykorg</t>
    <phoneticPr fontId="2"/>
  </si>
  <si>
    <t>cmt_hykorg</t>
    <phoneticPr fontId="2"/>
  </si>
  <si>
    <t>spc_row</t>
    <phoneticPr fontId="2"/>
  </si>
  <si>
    <t>事業者が特に力を入れている取り組み①</t>
    <phoneticPr fontId="2"/>
  </si>
  <si>
    <t>事業者が特に力を入れている取り組み②</t>
    <phoneticPr fontId="2"/>
  </si>
  <si>
    <t>事業者が特に力を入れている取り組み③</t>
    <phoneticPr fontId="2"/>
  </si>
  <si>
    <t>〒　</t>
    <phoneticPr fontId="2"/>
  </si>
  <si>
    <t>所在地　</t>
    <rPh sb="0" eb="3">
      <t>ショザイチ</t>
    </rPh>
    <phoneticPr fontId="2"/>
  </si>
  <si>
    <t>認証評価機関番号　</t>
    <phoneticPr fontId="2"/>
  </si>
  <si>
    <t>電話番号　</t>
    <rPh sb="0" eb="2">
      <t>デンワ</t>
    </rPh>
    <rPh sb="2" eb="4">
      <t>バンゴウ</t>
    </rPh>
    <phoneticPr fontId="2"/>
  </si>
  <si>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</si>
  <si>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</si>
  <si>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</si>
  <si>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</si>
  <si>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内容</t>
    <phoneticPr fontId="2"/>
  </si>
  <si>
    <t>title</t>
    <phoneticPr fontId="2"/>
  </si>
  <si>
    <t>事業者が大切にしている考え（事業者の理念・ビジョン・使命など）のうち、
特に重要なもの（上位５つ程度）を簡潔に記述　
（関連　カテゴリー１　リーダーシップと意思決定）</t>
    <phoneticPr fontId="2"/>
  </si>
  <si>
    <t>公益財団法人　東京都福祉保健財団理事長　殿</t>
    <rPh sb="0" eb="2">
      <t>コウエキ</t>
    </rPh>
    <phoneticPr fontId="2"/>
  </si>
  <si>
    <t>評価機関名　</t>
    <phoneticPr fontId="2"/>
  </si>
  <si>
    <t>－</t>
    <phoneticPr fontId="2"/>
  </si>
  <si>
    <t>代表者氏名　</t>
    <phoneticPr fontId="2"/>
  </si>
  <si>
    <t>以下のとおり評価を行いましたので報告します。</t>
    <phoneticPr fontId="2"/>
  </si>
  <si>
    <t>⑤</t>
    <phoneticPr fontId="2"/>
  </si>
  <si>
    <t>福祉サービス種別</t>
    <phoneticPr fontId="2"/>
  </si>
  <si>
    <t>契約日</t>
    <phoneticPr fontId="2"/>
  </si>
  <si>
    <t>訪問調査日</t>
    <phoneticPr fontId="2"/>
  </si>
  <si>
    <t>評価合議日</t>
    <phoneticPr fontId="2"/>
  </si>
  <si>
    <t>コメント 
(利用者調査・事業評価の工夫点、補助者・専門家等の活用、第三者性確保のための措置などを記入）</t>
    <phoneticPr fontId="2"/>
  </si>
  <si>
    <t>評価機関から上記及び別紙の評価結果を含む評価結果報告書を受け取りました。
本報告書の内容のうち、
　　　　　　　　　　　　　　　　</t>
    <phoneticPr fontId="2"/>
  </si>
  <si>
    <t>利用者家族総数（世帯）</t>
    <rPh sb="3" eb="5">
      <t>カゾク</t>
    </rPh>
    <rPh sb="8" eb="10">
      <t>セタイ</t>
    </rPh>
    <phoneticPr fontId="2"/>
  </si>
  <si>
    <t>head_c7</t>
    <phoneticPr fontId="2"/>
  </si>
  <si>
    <t>s_c7</t>
    <phoneticPr fontId="2"/>
  </si>
  <si>
    <t>目標の設定と
取り組み</t>
    <rPh sb="0" eb="2">
      <t>モクヒョウ</t>
    </rPh>
    <rPh sb="3" eb="5">
      <t>セッテイ</t>
    </rPh>
    <rPh sb="7" eb="8">
      <t>ト</t>
    </rPh>
    <rPh sb="9" eb="10">
      <t>ク</t>
    </rPh>
    <phoneticPr fontId="2"/>
  </si>
  <si>
    <t>取り組みの検証</t>
    <rPh sb="0" eb="1">
      <t>ト</t>
    </rPh>
    <rPh sb="2" eb="3">
      <t>ク</t>
    </rPh>
    <rPh sb="5" eb="7">
      <t>ケンショウ</t>
    </rPh>
    <phoneticPr fontId="2"/>
  </si>
  <si>
    <t>検証結果の反映</t>
    <rPh sb="0" eb="2">
      <t>ケンショウ</t>
    </rPh>
    <rPh sb="2" eb="4">
      <t>ケッカ</t>
    </rPh>
    <rPh sb="5" eb="7">
      <t>ハンエイ</t>
    </rPh>
    <phoneticPr fontId="2"/>
  </si>
  <si>
    <t>前年度の重要課題に対する組織的な活動（評価機関によるまとめ）</t>
    <rPh sb="0" eb="3">
      <t>ゼンネンド</t>
    </rPh>
    <rPh sb="4" eb="6">
      <t>ジュウヨウ</t>
    </rPh>
    <rPh sb="6" eb="8">
      <t>カダイ</t>
    </rPh>
    <rPh sb="9" eb="10">
      <t>タイ</t>
    </rPh>
    <rPh sb="12" eb="15">
      <t>ソシキテキ</t>
    </rPh>
    <rPh sb="16" eb="18">
      <t>カツドウ</t>
    </rPh>
    <rPh sb="19" eb="21">
      <t>ヒョウカ</t>
    </rPh>
    <rPh sb="21" eb="23">
      <t>キカン</t>
    </rPh>
    <phoneticPr fontId="2"/>
  </si>
  <si>
    <t>head_c_c7</t>
    <phoneticPr fontId="2"/>
  </si>
  <si>
    <t>組織マネジメント項目（カテゴリー１～５、７）</t>
    <rPh sb="0" eb="2">
      <t>ソシキ</t>
    </rPh>
    <rPh sb="8" eb="10">
      <t>コウモク</t>
    </rPh>
    <phoneticPr fontId="2"/>
  </si>
  <si>
    <t>cmt1_c_c7</t>
    <phoneticPr fontId="2"/>
  </si>
  <si>
    <t>cmt2_c_c7</t>
    <phoneticPr fontId="2"/>
  </si>
  <si>
    <t>hyoka_c7</t>
    <phoneticPr fontId="2"/>
  </si>
  <si>
    <t>032</t>
    <phoneticPr fontId="2"/>
  </si>
  <si>
    <t>認証保育所Ａ型・Ｂ型</t>
  </si>
  <si>
    <t>2022</t>
    <phoneticPr fontId="2"/>
  </si>
  <si>
    <t>1</t>
    <phoneticPr fontId="2"/>
  </si>
  <si>
    <t>C</t>
  </si>
  <si>
    <t>令和4年度</t>
  </si>
  <si>
    <t>令和4年度</t>
    <phoneticPr fontId="2"/>
  </si>
  <si>
    <t>1．保育所での活動は、子どもの心身の発達に役立っているか</t>
  </si>
  <si>
    <t>2．保育所での活動は、子どもが興味や関心を持って行えるようになっているか</t>
  </si>
  <si>
    <t>3．提供される食事は、子どもの状況に配慮されているか</t>
  </si>
  <si>
    <t>4．保育所の生活で身近な自然や社会と十分関わっているか</t>
  </si>
  <si>
    <t>5．保育時間の変更は、保護者の状況に柔軟に対応されているか</t>
  </si>
  <si>
    <t>6．安全対策が十分取られていると思うか</t>
  </si>
  <si>
    <t>7．行事日程の設定は、保護者の状況に対する配慮は十分か</t>
  </si>
  <si>
    <t>8．子どもの保育について家庭と保育所に信頼関係があるか</t>
  </si>
  <si>
    <t>9．施設内の清掃、整理整頓は行き届いているか</t>
  </si>
  <si>
    <t>10．職員の接遇・態度は適切か</t>
  </si>
  <si>
    <t>11．病気やけがをした際の職員の対応は信頼できるか</t>
  </si>
  <si>
    <t>12．子ども同士のトラブルに関する対応は信頼できるか</t>
  </si>
  <si>
    <t>13．子どもの気持ちを尊重した対応がされているか</t>
  </si>
  <si>
    <t>14．子どもと保護者のプライバシーは守られているか</t>
  </si>
  <si>
    <t>15．保育内容に関する職員の説明はわかりやすいか</t>
  </si>
  <si>
    <t>16．利用者の不満や要望は対応されているか</t>
  </si>
  <si>
    <t>17．外部の苦情窓口（行政や第三者委員等）にも相談できることを伝えられているか</t>
  </si>
  <si>
    <t>利用者家族総数に対する回答者割合（％）</t>
    <phoneticPr fontId="2"/>
  </si>
  <si>
    <t>リーダーシップと意思決定</t>
  </si>
  <si>
    <t>カテゴリー1</t>
  </si>
  <si>
    <t>事業所が目指していることの実現に向けて一丸となっている</t>
  </si>
  <si>
    <t>サブカテゴリー1（1-1）</t>
  </si>
  <si>
    <t>評価項目1</t>
  </si>
  <si>
    <t>事業所が目指していること（理念・ビジョン、基本方針など）を周知している</t>
  </si>
  <si>
    <t>1. 事業所が目指していること（理念・ビジョン、基本方針など）について、職員の理解が深まるような取り組みを行っている</t>
  </si>
  <si>
    <t>2. 事業所が目指していること（理念・ビジョン、基本方針など）について、利用者本人や家族等の理解が深まるような取り組みを行っている</t>
  </si>
  <si>
    <t>評価項目2</t>
  </si>
  <si>
    <t>経営層（運営管理者含む）は自らの役割と責任を職員に対して表明し、事業所をリードしている</t>
  </si>
  <si>
    <t>1. 経営層は、事業所が目指していること（理念・ビジョン、基本方針など）の実現に向けて、自らの役割と責任を職員に伝えている</t>
  </si>
  <si>
    <t>2. 経営層は、事業所が目指していること（理念・ビジョン、基本方針など）の実現に向けて、自らの役割と責任に基づいて職員が取り組むべき方向性を提示し、リーダーシップを発揮している</t>
  </si>
  <si>
    <t>評価項目3</t>
  </si>
  <si>
    <t>重要な案件について、経営層（運営管理者含む）は実情を踏まえて意思決定し、その内容を関係者に周知している</t>
  </si>
  <si>
    <t>1. 重要な案件の検討や決定の手順があらかじめ決まっている</t>
  </si>
  <si>
    <t>2. 重要な意思決定に関し、その内容と決定経緯について職員に周知している</t>
  </si>
  <si>
    <t>3. 利用者等に対し、重要な案件に関する決定事項について、必要に応じてその内容と決定経緯を伝えている</t>
  </si>
  <si>
    <t>カテゴリー1の講評</t>
  </si>
  <si>
    <t>事業所を取り巻く環境の把握・活用及び計画の策定と実行</t>
  </si>
  <si>
    <t>カテゴリー2</t>
  </si>
  <si>
    <t>事業所を取り巻く環境について情報を把握・検討し、課題を抽出している</t>
  </si>
  <si>
    <t>サブカテゴリー1（2-1）</t>
  </si>
  <si>
    <t>1. 利用者アンケートなど、事業所側からの働きかけにより利用者の意向について情報を収集し、ニーズを把握している</t>
  </si>
  <si>
    <t>2. 事業所運営に対する職員の意向を把握・検討している</t>
  </si>
  <si>
    <t>3. 地域の福祉の現状について情報を収集し、ニーズを把握している</t>
  </si>
  <si>
    <t>4. 福祉事業全体の動向（行政や業界などの動き）について情報を収集し、課題やニーズを把握している</t>
  </si>
  <si>
    <t>5. 事業所の経営状況を把握・検討している</t>
  </si>
  <si>
    <t>6. 把握したニーズ等や検討内容を踏まえ、事業所として対応すべき課題を抽出している</t>
  </si>
  <si>
    <t>実践的な計画策定に取り組んでいる</t>
  </si>
  <si>
    <t>サブカテゴリー2（2-2）</t>
  </si>
  <si>
    <t>事業所が目指していること（理念・ビジョン、基本方針など）の実現に向けた中・長期計画及び単年度計画を策定している</t>
  </si>
  <si>
    <t>1. 課題をふまえ、事業所が目指していること（理念・ビジョン、基本方針など）の実現に向けた中・長期計画を策定している</t>
  </si>
  <si>
    <t>2. 中・長期計画をふまえた単年度計画を策定している</t>
  </si>
  <si>
    <t>3. 策定している計画に合わせた予算編成を行っている</t>
  </si>
  <si>
    <t>着実な計画の実行に取り組んでいる</t>
  </si>
  <si>
    <t>1. 事業所が目指していること（理念・ビジョン、基本方針など）の実現に向けた、計画の推進方法（体制、職員の役割や活動内容など）、目指す目標、達成度合いを測る指標を明示している</t>
  </si>
  <si>
    <t>2. 計画推進にあたり、進捗状況を確認し（半期・月単位など）、必要に応じて見直しをしながら取り組んでいる</t>
  </si>
  <si>
    <t>カテゴリー2の講評</t>
  </si>
  <si>
    <t>経営における社会的責任</t>
  </si>
  <si>
    <t>カテゴリー3</t>
  </si>
  <si>
    <t>社会人・福祉サービス事業者として守るべきことを明確にし、その達成に取り組んでいる</t>
  </si>
  <si>
    <t>サブカテゴリー1（3-1）</t>
  </si>
  <si>
    <t>社会人・福祉サービスに従事する者として守るべき法・規範・倫理などを周知し、遵守されるよう取り組んでいる</t>
  </si>
  <si>
    <t>1. 全職員に対して、社会人・福祉サービスに従事する者として守るべき法・規範・倫理（個人の尊厳を含む）などを周知し、理解が深まるように取り組んでいる</t>
  </si>
  <si>
    <t>2. 全職員に対して、守るべき法・規範・倫理（個人の尊厳を含む）などが遵守されるように取り組み、定期的に確認している。</t>
  </si>
  <si>
    <t>利用者の権利擁護のために、組織的な取り組みを行っている</t>
  </si>
  <si>
    <t>サブカテゴリー2（3-2）</t>
  </si>
  <si>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</si>
  <si>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</si>
  <si>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</si>
  <si>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</si>
  <si>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</si>
  <si>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</si>
  <si>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地域の福祉に役立つ取り組みを行っている</t>
  </si>
  <si>
    <t>サブカテゴリー3（3-3）</t>
  </si>
  <si>
    <t>透明性を高め、地域との関係づくりに向けて取り組んでいる</t>
  </si>
  <si>
    <t>1. 透明性を高めるために、事業所の活動内容を開示するなど開かれた組織となるよう取り組んでいる</t>
  </si>
  <si>
    <t>2. ボランティア、実習生及び見学・体験する小・中学生などの受け入れ体制を整備している</t>
  </si>
  <si>
    <t>地域の福祉ニーズにもとづき、地域貢献の取り組みをしている</t>
  </si>
  <si>
    <t>1. 地域の福祉ニーズにもとづき、事業所の機能や専門性をいかした地域貢献の取り組みをしている</t>
  </si>
  <si>
    <t>2. 事業所が地域の一員としての役割を果たすため、地域関係機関のネットワーク（事業者連絡会、施設長会など）に参画している</t>
  </si>
  <si>
    <t>3. 地域ネットワーク内での共通課題について、協働できる体制を整えて、取り組んでいる</t>
  </si>
  <si>
    <t>カテゴリー3の講評</t>
  </si>
  <si>
    <t>リスクマネジメント</t>
  </si>
  <si>
    <t>カテゴリー4</t>
  </si>
  <si>
    <t>リスクマネジメントに計画的に取り組んでいる</t>
  </si>
  <si>
    <t>サブカテゴリー1（4-1）</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</si>
  <si>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</si>
  <si>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</si>
  <si>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</si>
  <si>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</si>
  <si>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</si>
  <si>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</si>
  <si>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t>事業所の情報管理を適切に行い活用できるようにしている</t>
  </si>
  <si>
    <t>サブカテゴリー2（4-2）</t>
  </si>
  <si>
    <t>1. 情報の収集、利用、保管、廃棄について規程・ルールを定め、職員（実習生やボランティアを含む）が理解し遵守するための取り組みを行っている</t>
  </si>
  <si>
    <t>2. 収集した情報は、必要な人が必要なときに活用できるように整理・管理している</t>
  </si>
  <si>
    <t>3. 情報の重要性や機密性を踏まえ、アクセス権限を設定するほか、情報漏えい防止のための対策をとっている</t>
  </si>
  <si>
    <t>4. 事業所で扱っている個人情報については、「個人情報保護法」の趣旨を踏まえ、利用目的の明示及び開示請求への対応を含む規程・体制を整備している</t>
  </si>
  <si>
    <t>カテゴリー4の講評</t>
  </si>
  <si>
    <t>職員と組織の能力向上</t>
  </si>
  <si>
    <t>カテゴリー5</t>
  </si>
  <si>
    <t>事業所が目指している経営・サービスを実現する人材の確保・育成・定着に取り組んでいる</t>
  </si>
  <si>
    <t>サブカテゴリー1（5-1）</t>
  </si>
  <si>
    <t>事業所が目指していることの実現に必要な人材構成にしている</t>
  </si>
  <si>
    <t>1. 事業所が求める人材の確保ができるよう工夫している</t>
  </si>
  <si>
    <t>2. 事業所が求める人材、事業所の状況を踏まえ、育成や将来の人材構成を見据えた異動や配置に取り組んでいる</t>
  </si>
  <si>
    <t>事業所の求める人材像に基づき人材育成計画を策定している</t>
  </si>
  <si>
    <t>1. 事業所が求める職責または職務内容に応じた長期的な展望（キャリアパス）が職員に分かりやすく周知されている</t>
  </si>
  <si>
    <t>2. 事業所が求める職責または職務内容に応じた長期的な展望（キャリアパス）と連動した事業所の人材育成計画を策定している</t>
  </si>
  <si>
    <t>事業所の求める人材像を踏まえた職員の育成に取り組んでいる</t>
  </si>
  <si>
    <t>1. 勤務形態に関わらず、職員にさまざまな方法で研修等を実施している</t>
  </si>
  <si>
    <t>2. 職員一人ひとりの意向や経験等に基づき、個人別の育成（研修）計画を策定している</t>
  </si>
  <si>
    <t>3. 職員一人ひとりの育成の成果を確認し、個人別の育成（研修）計画へ反映している</t>
  </si>
  <si>
    <t>4. 指導を担当する職員に対して、自らの役割を理解してより良い指導ができるよう組織的に支援を行っている</t>
  </si>
  <si>
    <t>評価項目4</t>
  </si>
  <si>
    <t>職員の定着に向け、職員の意欲向上に取り組んでいる</t>
  </si>
  <si>
    <t>1. 事業所の特性を踏まえ、職員の育成・評価と処遇（賃金、昇進・昇格等）・称賛などを連動させている</t>
  </si>
  <si>
    <t>2. 就業状況（勤務時間や休暇取得、職場環境・健康・ストレスなど）を把握し、安心して働き続けられる職場づくりに取り組んでいる</t>
  </si>
  <si>
    <t>3. 職員の意識を把握し、意欲と働きがいの向上に取り組んでいる</t>
  </si>
  <si>
    <t>4. 職員間の良好な人間関係構築のための取り組みを行っている</t>
  </si>
  <si>
    <t>組織力の向上に取り組んでいる</t>
  </si>
  <si>
    <t>サブカテゴリー2（5-2）</t>
  </si>
  <si>
    <t>組織力の向上に向け、組織としての学びとチームワークの促進に取り組んでいる</t>
  </si>
  <si>
    <t>1. 職員一人ひとりが学んだ研修内容を、レポートや発表等を通じて共有化している</t>
  </si>
  <si>
    <t>2. 職員一人ひとりの日頃の気づきや工夫について、互いに話し合い、サービスの質の向上や業務改善に活かす仕組みを設けている</t>
  </si>
  <si>
    <t>3. 目標達成や課題解決に向けて、チームでの活動が効果的に進むよう取り組んでいる</t>
  </si>
  <si>
    <t>カテゴリー5の講評</t>
  </si>
  <si>
    <t>事業所の重要課題に対する組織的な活動</t>
  </si>
  <si>
    <t>カテゴリー7</t>
  </si>
  <si>
    <t>事業所の重要課題に対して、目標設定・取り組み・結果の検証・次期の事業活動等への反映を行っている</t>
  </si>
  <si>
    <t>サブカテゴリー1（7-1）</t>
  </si>
  <si>
    <t>事業所の理念・基本方針の実現を図る上での重要課題について、前年度具体的な目標を設定して取り組み、結果を検証して、今年度以降の改善につなげている（その１）</t>
  </si>
  <si>
    <t>評価項目１で確認した組織的な活動や評語の選択に関する講評</t>
    <phoneticPr fontId="2"/>
  </si>
  <si>
    <t>事業所の理念・基本方針の実現を図る上での重要課題について、前年度具体的な目標を設定して取り組み、結果を検証して、今年度以降の改善につなげている（その２）</t>
  </si>
  <si>
    <t>評価項目２で確認した組織的な活動や評語の選択に関する講評</t>
    <phoneticPr fontId="2"/>
  </si>
  <si>
    <t>サービス情報の提供</t>
  </si>
  <si>
    <t>サブカテゴリー1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</si>
  <si>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</si>
  <si>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</si>
  <si>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</si>
  <si>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</si>
  <si>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</si>
  <si>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5. 事業所のサービス利用が困難な場合には、理由を説明したうえで、他の相談先紹介など支援の必要に応じた対応をしている</t>
  </si>
  <si>
    <t>サブカテゴリー1の講評</t>
  </si>
  <si>
    <t>サービスの開始・終了時の対応</t>
  </si>
  <si>
    <t>サブカテゴリー2</t>
  </si>
  <si>
    <t>サービスの開始にあたり保護者に説明し、同意を得ている</t>
  </si>
  <si>
    <t>1. サービスの開始にあたり、基本的ルール、重要事項等を保護者の状況に応じて説明している</t>
  </si>
  <si>
    <t>2. サービス内容について、保護者の同意を得るようにしている</t>
  </si>
  <si>
    <t>3. サービスに関する説明の際に、保護者の意向を確認し、記録化している</t>
  </si>
  <si>
    <t>サービスの開始及び終了の際に、環境変化に対応できるよう支援を行っている</t>
  </si>
  <si>
    <t>1. サービス開始時に、子どもの保育に必要な個別事情や要望を決められた書式に記録し、把握している</t>
  </si>
  <si>
    <t>2. 利用開始直後には、子どもの不安やストレスが軽減されるように配慮している</t>
  </si>
  <si>
    <t>3. サービスの終了時には、子どもや保護者の不安を軽減し、支援の継続性に配慮した支援を行っている</t>
  </si>
  <si>
    <t>サブカテゴリー2の講評</t>
  </si>
  <si>
    <t>個別状況の記録と計画策定</t>
  </si>
  <si>
    <t>サブカテゴリー3</t>
  </si>
  <si>
    <t>定められた手順に従ってアセスメント（情報収集、分析および課題設定）を行い、子どもの課題を個別のサービス場面ごとに明示している</t>
  </si>
  <si>
    <t>1. 子どもの心身状況や生活状況等を、組織が定めた統一した様式によって記録し把握している</t>
  </si>
  <si>
    <t>2. 子どもや保護者のニーズや課題を明示する手続きを定め、記録している</t>
  </si>
  <si>
    <t>3. アセスメントの定期的見直しの時期と手順を定めている</t>
  </si>
  <si>
    <t>全体的な計画や子どもの様子を踏まえた指導計画を作成している</t>
  </si>
  <si>
    <t>1. 指導計画は、全体的な計画を踏まえて、養護（生命の保持・情緒の安定）と教育（健康・人間関係・環境・言葉・表現）の各領域を考慮して作成している</t>
  </si>
  <si>
    <t>2. 指導計画は、子どもの実態や子どもを取り巻く状況（保護者の意向を含む）の変化に即して、作成、見直しをしている</t>
  </si>
  <si>
    <t>3. 個別的な計画が必要な子どもに対し、子どもの状況（年齢・発達の状況など）に応じて、個別的な計画の作成、見直しをしている</t>
  </si>
  <si>
    <t>4. 指導計画を保護者にわかりやすく説明している</t>
  </si>
  <si>
    <t>5. 指導計画は、見直しの時期・手順等の基準を定めたうえで、必要に応じて見直している</t>
  </si>
  <si>
    <t>子どもに関する記録が行われ、管理体制を確立している</t>
  </si>
  <si>
    <t>1. 子ども一人ひとりに関する必要な情報を記載するしくみがある</t>
  </si>
  <si>
    <t>2. 指導計画に沿った具体的な保育内容と、その結果子どもの状態がどのように推移したのかについて具体的に記録している</t>
  </si>
  <si>
    <t>子どもの状況等に関する情報を職員間で共有化している</t>
  </si>
  <si>
    <t>1. 指導計画の内容や個人の記録を、保育を担当する職員すべてが共有し、活用している</t>
  </si>
  <si>
    <t>2. 申し送り・引継ぎ等により、子どもや保護者の状況に変化があった場合の情報を職員間で共有化している</t>
  </si>
  <si>
    <t>サブカテゴリー3の講評</t>
  </si>
  <si>
    <t>プライバシーの保護等個人の尊厳の尊重</t>
  </si>
  <si>
    <t>サブカテゴリー5</t>
  </si>
  <si>
    <t>子どものプライバシー保護を徹底している</t>
  </si>
  <si>
    <t>1. 子どもに関する情報（事項）を外部とやりとりする必要が生じた場合には、保護者の同意を得るようにしている</t>
  </si>
  <si>
    <t>2. 子どもの羞恥心に配慮した保育を行っている</t>
  </si>
  <si>
    <t>サービスの実施にあたり、子どもの権利を守り、子どもの意思を尊重している</t>
  </si>
  <si>
    <t>1. 日常の保育の中で子ども一人ひとりを尊重している</t>
  </si>
  <si>
    <t>2. 子どもと保護者の価値観や生活習慣に配慮した保育を行っている</t>
  </si>
  <si>
    <t>3. 虐待防止や育児困難家庭への支援に向けて、職員の勉強会・研修会を実施し理解を深めている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</si>
  <si>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</si>
  <si>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</si>
  <si>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</si>
  <si>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</si>
  <si>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</si>
  <si>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</si>
  <si>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</si>
  <si>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</si>
  <si>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</si>
  <si>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提供しているサービスの基本事項や手順等の見直しにあたり、職員や保護者等からの意見や提案、子どもの様子を反映するようにしている</t>
  </si>
  <si>
    <t>サブカテゴリー6の講評</t>
  </si>
  <si>
    <t>サブカテゴリー4</t>
  </si>
  <si>
    <t>サービスの実施項目</t>
  </si>
  <si>
    <t>子ども一人ひとりの発達の状態に応じた保育を行っている</t>
  </si>
  <si>
    <t>1. 発達の過程や生活環境などにより、子ども一人ひとりの全体的な姿を把握したうえで保育を行っている</t>
  </si>
  <si>
    <t>2. 子どもが主体的に周囲の人・もの・ことに興味や関心を持ち、働きかけることができるよう、環境を工夫している</t>
  </si>
  <si>
    <t>3. 子ども同士が年齢や文化・習慣の違いなどを認め合い、互いを尊重する心が育つよう配慮している</t>
  </si>
  <si>
    <t>4. 特別な配慮が必要な子ども（障害のある子どもを含む）の保育にあたっては、他の子どもとの生活を通して共に成長できるよう援助している</t>
  </si>
  <si>
    <t>5. 発達の過程で生じる子ども同士のトラブル（けんか・かみつき等）に対し、子どもの気持ちを尊重した対応をしている</t>
  </si>
  <si>
    <t>6. 【５歳児の定員を設けている保育所のみ】
小学校教育への円滑な接続に向け、小学校と連携を図っている</t>
  </si>
  <si>
    <t>評価項目1の講評</t>
  </si>
  <si>
    <t>子どもの生活が安定するよう、子ども一人ひとりの生活のリズムに配慮した保育を行っている</t>
  </si>
  <si>
    <t>1. 登園時に、家庭での子どもの様子を保護者に確認している</t>
  </si>
  <si>
    <t>2. 発達の状態に応じ、食事・排せつなどの基本的な生活習慣の大切さを伝え、身につくよう援助している</t>
  </si>
  <si>
    <t>3. 休息（昼寝を含む）の長さや時間帯は子どもの状況に配慮している</t>
  </si>
  <si>
    <t>4. 降園時に、その日の子どもの状況を保護者一人ひとりに直接伝えている</t>
  </si>
  <si>
    <t>評価項目2の講評</t>
  </si>
  <si>
    <t>日常の保育を通して、子どもの生活や遊びが豊かに展開されるよう工夫している</t>
  </si>
  <si>
    <t>1. 子どもの自主性、自発性を尊重し、遊びこめる時間と空間の配慮をしている</t>
  </si>
  <si>
    <t>2. 子どもが人と関わる力を養えるよう援助している</t>
  </si>
  <si>
    <t>3. 子ども一人ひとりの状況に応じて、言葉に対する感覚を養えるよう配慮している</t>
  </si>
  <si>
    <t>4. 子どもが様々な表現を楽しめるようにしている</t>
  </si>
  <si>
    <t>5. 子どもの心身の発達が促されるよう、戸外・園外活動（外気浴を含む）を実施している</t>
  </si>
  <si>
    <t>6. 生活や遊びを通して、子どもが自分の気持ちを調整する力を育てられるよう、配慮している</t>
  </si>
  <si>
    <t>評価項目3の講評</t>
  </si>
  <si>
    <t>日常の保育に変化と潤いを持たせるよう、行事等を実施している</t>
  </si>
  <si>
    <t>1. 行事等の実施にあたり、子どもが興味や関心を持ち、自ら進んで取り組めるよう工夫している</t>
  </si>
  <si>
    <t>2. みんなで協力し、やり遂げることの喜びを味わえるような行事等を実施している</t>
  </si>
  <si>
    <t>3. 子どもが意欲的に行事等に取り組めるよう、行事等の準備・実施にあたり、保護者の理解や協力を得るための工夫をしている</t>
  </si>
  <si>
    <t>評価項目4の講評</t>
  </si>
  <si>
    <t>保育時間の長い子どもが落ち着いて過ごせるような配慮をしている</t>
  </si>
  <si>
    <t>評価項目5</t>
  </si>
  <si>
    <t>1. 保育時間の長い子どもが安心し、くつろげる環境になるよう配慮をしている</t>
  </si>
  <si>
    <t>2. 保育時間が長くなる中で、保育形態の変化がある場合でも、子どもが楽しく過ごせるよう配慮をしている</t>
  </si>
  <si>
    <t>評価項目5の講評</t>
  </si>
  <si>
    <t>子どもが楽しく安心して食べることができる食事を提供している</t>
  </si>
  <si>
    <t>評価項目6</t>
  </si>
  <si>
    <t>1. 子どもが楽しく、落ち着いて食事をとれるような雰囲気作りに配慮している</t>
  </si>
  <si>
    <t>2. メニューや味付けなどに工夫を凝らしている</t>
  </si>
  <si>
    <t>3. 子どもの体調（食物アレルギーを含む）や文化の違いに応じた食事を提供している</t>
  </si>
  <si>
    <t>4. 食についての関心を深めるための取り組み（食材の栽培や子どもの調理活動等）を行っている</t>
  </si>
  <si>
    <t>評価項目6の講評</t>
  </si>
  <si>
    <t>子どもが心身の健康を維持できるよう援助している</t>
  </si>
  <si>
    <t>評価項目7</t>
  </si>
  <si>
    <t>1. 子どもが自分の健康や安全に関心を持ち、病気やけがを予防・防止できるように援助している</t>
  </si>
  <si>
    <t>2. 医療的なケアが必要な子どもに、専門機関等との連携に基づく対応をしている</t>
  </si>
  <si>
    <t>3. 保護者と連携をとって、子ども一人ひとりの健康維持に向けた取り組み（乳幼児突然死症候群の予防を含む）を行っている</t>
  </si>
  <si>
    <t>4. 子どもの入退所により環境に変化がある場合には、入所している子どもの不安やストレスが軽減されるよう配慮している</t>
  </si>
  <si>
    <t>評価項目7の講評</t>
  </si>
  <si>
    <t>保護者が安心して子育てをすることができるよう支援を行っている</t>
  </si>
  <si>
    <t>評価項目8</t>
  </si>
  <si>
    <t>1. 保護者には、子育てや就労等の個々の事情に配慮して支援を行っている</t>
  </si>
  <si>
    <t>2. 保護者同士が交流できる機会を設けている</t>
  </si>
  <si>
    <t>3. 保護者と職員の信頼関係が深まるような取り組みをしている</t>
  </si>
  <si>
    <t>4. 子どもの発達や育児などについて、保護者との共通認識を得る取り組みを行っている</t>
  </si>
  <si>
    <t>5. 保護者の養育力向上のため、園の保育の活動への参加を促している</t>
  </si>
  <si>
    <t>評価項目8の講評</t>
  </si>
  <si>
    <t>地域との連携のもとに子どもの生活の幅を広げるための取り組みを行っている</t>
  </si>
  <si>
    <t>評価項目9</t>
  </si>
  <si>
    <t>1. 地域資源を活用し、子どもが多様な体験や交流ができるような機会を確保している</t>
  </si>
  <si>
    <t>2. 園の行事に地域の人の参加を呼び掛けたり、地域の行事に参加する等、子どもが職員以外の人と交流できる機会を確保している</t>
  </si>
  <si>
    <t>評価項目9の講評</t>
  </si>
  <si>
    <t>1-1-1</t>
  </si>
  <si>
    <t>120</t>
  </si>
  <si>
    <t>00546</t>
  </si>
  <si>
    <t>17430</t>
  </si>
  <si>
    <t>1-1-2</t>
  </si>
  <si>
    <t>17431</t>
  </si>
  <si>
    <t>1-1-3</t>
  </si>
  <si>
    <t>17432</t>
  </si>
  <si>
    <t>2-1-1</t>
  </si>
  <si>
    <t>121</t>
  </si>
  <si>
    <t>00547</t>
  </si>
  <si>
    <t>17433</t>
  </si>
  <si>
    <t>2-2-1</t>
  </si>
  <si>
    <t>00548</t>
  </si>
  <si>
    <t>17434</t>
  </si>
  <si>
    <t>2-2-2</t>
  </si>
  <si>
    <t>17435</t>
  </si>
  <si>
    <t>3-1-1</t>
  </si>
  <si>
    <t>122</t>
  </si>
  <si>
    <t>00549</t>
  </si>
  <si>
    <t>17436</t>
  </si>
  <si>
    <t>3-2-1</t>
  </si>
  <si>
    <t>00550</t>
  </si>
  <si>
    <t>17437</t>
  </si>
  <si>
    <t>3-2-2</t>
  </si>
  <si>
    <t>17438</t>
  </si>
  <si>
    <t>3-3-1</t>
  </si>
  <si>
    <t>00551</t>
  </si>
  <si>
    <t>17439</t>
  </si>
  <si>
    <t>3-3-2</t>
  </si>
  <si>
    <t>17440</t>
  </si>
  <si>
    <t>4-1-1</t>
  </si>
  <si>
    <t>123</t>
  </si>
  <si>
    <t>00552</t>
  </si>
  <si>
    <t>17441</t>
  </si>
  <si>
    <t>4-2-1</t>
  </si>
  <si>
    <t>00553</t>
  </si>
  <si>
    <t>17442</t>
  </si>
  <si>
    <t>5-1-1</t>
  </si>
  <si>
    <t>124</t>
  </si>
  <si>
    <t>00554</t>
  </si>
  <si>
    <t>17443</t>
  </si>
  <si>
    <t>5-1-2</t>
  </si>
  <si>
    <t>17444</t>
  </si>
  <si>
    <t>5-1-3</t>
  </si>
  <si>
    <t>17445</t>
  </si>
  <si>
    <t>5-1-4</t>
  </si>
  <si>
    <t>17446</t>
  </si>
  <si>
    <t>5-2-1</t>
  </si>
  <si>
    <t>00555</t>
  </si>
  <si>
    <t>17447</t>
  </si>
  <si>
    <t>6-1-1</t>
  </si>
  <si>
    <t>016</t>
  </si>
  <si>
    <t>00541</t>
  </si>
  <si>
    <t>16758</t>
  </si>
  <si>
    <t>6-2-1</t>
  </si>
  <si>
    <t>00542</t>
  </si>
  <si>
    <t>16759</t>
  </si>
  <si>
    <t>6-2-2</t>
  </si>
  <si>
    <t>16760</t>
  </si>
  <si>
    <t>6-3-1</t>
  </si>
  <si>
    <t>00558</t>
  </si>
  <si>
    <t>16761</t>
  </si>
  <si>
    <t>6-3-2</t>
  </si>
  <si>
    <t>16762</t>
  </si>
  <si>
    <t>6-3-3</t>
  </si>
  <si>
    <t>16763</t>
  </si>
  <si>
    <t>6-3-4</t>
  </si>
  <si>
    <t>16764</t>
  </si>
  <si>
    <t>6-5-1</t>
  </si>
  <si>
    <t>00544</t>
  </si>
  <si>
    <t>16774</t>
  </si>
  <si>
    <t>6-5-2</t>
  </si>
  <si>
    <t>16775</t>
  </si>
  <si>
    <t>6-6-1</t>
  </si>
  <si>
    <t>00545</t>
  </si>
  <si>
    <t>16776</t>
  </si>
  <si>
    <t>6-6-2</t>
  </si>
  <si>
    <t>16777</t>
  </si>
  <si>
    <t>6-4-1</t>
  </si>
  <si>
    <t>00238</t>
  </si>
  <si>
    <t>16765</t>
  </si>
  <si>
    <t>6-4-2</t>
  </si>
  <si>
    <t>16766</t>
  </si>
  <si>
    <t>6-4-3</t>
  </si>
  <si>
    <t>16767</t>
  </si>
  <si>
    <t>6-4-4</t>
  </si>
  <si>
    <t>16768</t>
  </si>
  <si>
    <t>6-4-5</t>
  </si>
  <si>
    <t>16769</t>
  </si>
  <si>
    <t>6-4-6</t>
  </si>
  <si>
    <t>16770</t>
  </si>
  <si>
    <t>6-4-7</t>
  </si>
  <si>
    <t>16771</t>
  </si>
  <si>
    <t>6-4-8</t>
  </si>
  <si>
    <t>16772</t>
  </si>
  <si>
    <t>6-4-9</t>
  </si>
  <si>
    <t>16773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</si>
</sst>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16"/>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right style="thick">
        <color indexed="64"/>
      </right>
      <top style="thin">
        <color indexed="64"/>
      </top>
      <bottom style="medium">
        <color indexed="64"/>
      </bottom>
      <diagonal/>
    </border>
    <border>
      <left style="thick">
        <color indexed="64"/>
      </left>
      <right/>
      <top/>
      <bottom style="thick">
        <color auto="1"/>
      </bottom>
      <diagonal/>
    </border>
    <border>
      <left style="medium">
        <color indexed="64"/>
      </left>
      <right/>
      <top/>
      <bottom style="thick">
        <color auto="1"/>
      </bottom>
      <diagonal/>
    </border>
    <border>
      <left/>
      <right/>
      <top/>
      <bottom style="thick">
        <color auto="1"/>
      </bottom>
      <diagonal/>
    </border>
    <border>
      <left/>
      <right style="thick">
        <color indexed="64"/>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56">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11" fillId="0" borderId="0" xfId="0" applyFont="1" applyProtection="1">
      <alignment vertical="center"/>
      <protection hidden="1"/>
    </xf>
    <xf numFmtId="0" fontId="7" fillId="0" borderId="0" xfId="0" applyFont="1" applyAlignment="1" applyProtection="1">
      <alignment horizontal="right" vertical="center"/>
      <protection hidden="1"/>
    </xf>
    <xf numFmtId="0" fontId="10" fillId="0" borderId="0" xfId="0" applyFont="1" applyProtection="1">
      <alignment vertical="center"/>
      <protection hidden="1"/>
    </xf>
    <xf numFmtId="0" fontId="5" fillId="0" borderId="0" xfId="0" applyFont="1">
      <alignment vertical="center"/>
    </xf>
    <xf numFmtId="0" fontId="14" fillId="0" borderId="0" xfId="0" applyFont="1">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7" fillId="0" borderId="0" xfId="0" applyFont="1">
      <alignment vertical="center"/>
    </xf>
    <xf numFmtId="9" fontId="1" fillId="0" borderId="0" xfId="1">
      <alignment vertical="center"/>
    </xf>
    <xf numFmtId="0" fontId="0" fillId="0" borderId="1" xfId="0" applyBorder="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1" fillId="0" borderId="0" xfId="0" applyFont="1">
      <alignment vertical="center"/>
    </xf>
    <xf numFmtId="0" fontId="1" fillId="0" borderId="0" xfId="0" applyFont="1" applyAlignment="1">
      <alignment vertical="center" wrapText="1"/>
    </xf>
    <xf numFmtId="0" fontId="15" fillId="0" borderId="0" xfId="0" applyFont="1">
      <alignment vertical="center"/>
    </xf>
    <xf numFmtId="0" fontId="1" fillId="0" borderId="0" xfId="0" applyFont="1" applyProtection="1">
      <alignment vertical="center"/>
      <protection locked="0"/>
    </xf>
    <xf numFmtId="0" fontId="12" fillId="0" borderId="0" xfId="0" applyFont="1">
      <alignment vertical="center"/>
    </xf>
    <xf numFmtId="0" fontId="1" fillId="0" borderId="0" xfId="0" applyFont="1" applyProtection="1">
      <alignment vertical="center"/>
      <protection hidden="1"/>
    </xf>
    <xf numFmtId="0" fontId="16" fillId="0" borderId="0" xfId="0" applyFont="1">
      <alignment vertical="center"/>
    </xf>
    <xf numFmtId="0" fontId="16" fillId="0" borderId="0" xfId="0" applyFont="1" applyProtection="1">
      <alignment vertical="center"/>
      <protection hidden="1"/>
    </xf>
    <xf numFmtId="0" fontId="0" fillId="0" borderId="3" xfId="0" applyBorder="1" applyAlignment="1">
      <alignment horizontal="center" vertical="center"/>
    </xf>
    <xf numFmtId="0" fontId="14" fillId="0" borderId="0" xfId="0" applyFont="1" applyAlignment="1">
      <alignment vertical="center" wrapText="1"/>
    </xf>
    <xf numFmtId="0" fontId="17" fillId="0" borderId="0" xfId="0" applyFont="1" applyAlignment="1">
      <alignment vertical="center" wrapText="1"/>
    </xf>
    <xf numFmtId="0" fontId="4" fillId="0" borderId="0" xfId="0" applyFont="1">
      <alignment vertical="center"/>
    </xf>
    <xf numFmtId="0" fontId="8" fillId="0" borderId="0" xfId="0" applyFont="1" applyAlignment="1" applyProtection="1">
      <alignment horizontal="left" vertical="top" wrapText="1"/>
      <protection locked="0"/>
    </xf>
    <xf numFmtId="0" fontId="7"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49" fontId="10" fillId="0" borderId="0" xfId="0" applyNumberFormat="1" applyFont="1" applyProtection="1">
      <alignment vertical="center"/>
      <protection hidden="1"/>
    </xf>
    <xf numFmtId="0" fontId="18"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1" fillId="0" borderId="0" xfId="5" applyNumberFormat="1" applyAlignment="1" applyProtection="1">
      <alignment horizontal="left" vertical="center"/>
      <protection locked="0"/>
    </xf>
    <xf numFmtId="0" fontId="1" fillId="0" borderId="0" xfId="5">
      <alignment vertical="center"/>
    </xf>
    <xf numFmtId="0" fontId="0" fillId="0" borderId="0" xfId="0" applyAlignment="1">
      <alignment horizontal="right" vertical="center"/>
    </xf>
    <xf numFmtId="49" fontId="4" fillId="0" borderId="0" xfId="0" applyNumberFormat="1" applyFont="1" applyAlignment="1">
      <alignment horizontal="right" vertical="center" wrapText="1" shrinkToFit="1"/>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4" fillId="0" borderId="0" xfId="0" applyFont="1" applyAlignment="1">
      <alignment horizontal="right" vertical="center" wrapText="1" shrinkToFit="1"/>
    </xf>
    <xf numFmtId="49" fontId="4" fillId="2" borderId="0" xfId="0" applyNumberFormat="1" applyFont="1" applyFill="1" applyAlignment="1" applyProtection="1">
      <alignment horizontal="center" vertical="center" wrapText="1" shrinkToFit="1"/>
      <protection locked="0"/>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2" xfId="0" applyBorder="1" applyAlignment="1">
      <alignment horizontal="center" vertical="center"/>
    </xf>
    <xf numFmtId="0" fontId="0" fillId="0" borderId="6" xfId="0" applyBorder="1" applyAlignment="1">
      <alignment horizontal="center" vertical="center" wrapText="1"/>
    </xf>
    <xf numFmtId="0" fontId="10" fillId="0" borderId="0" xfId="0" applyFont="1" applyProtection="1">
      <alignment vertical="center"/>
      <protection locked="0" hidden="1"/>
    </xf>
    <xf numFmtId="0" fontId="1" fillId="0" borderId="6" xfId="4" applyBorder="1" applyAlignment="1" applyProtection="1">
      <alignment horizontal="left" vertical="center" shrinkToFit="1"/>
      <protection locked="0"/>
    </xf>
    <xf numFmtId="0" fontId="1" fillId="0" borderId="0" xfId="4" applyAlignment="1">
      <alignment horizontal="left" vertical="center" shrinkToFit="1"/>
    </xf>
    <xf numFmtId="0" fontId="1" fillId="0" borderId="0" xfId="4" applyProtection="1">
      <alignment vertical="center"/>
      <protection hidden="1"/>
    </xf>
    <xf numFmtId="0" fontId="1" fillId="0" borderId="0" xfId="4">
      <alignment vertical="center"/>
    </xf>
    <xf numFmtId="0" fontId="1" fillId="0" borderId="6" xfId="5" applyBorder="1" applyAlignment="1">
      <alignment horizontal="left" vertical="center" shrinkToFit="1"/>
    </xf>
    <xf numFmtId="0" fontId="1" fillId="0" borderId="7" xfId="5" applyBorder="1" applyAlignment="1">
      <alignment horizontal="left" vertical="center" shrinkToFit="1"/>
    </xf>
    <xf numFmtId="0" fontId="0" fillId="0" borderId="2" xfId="0" applyBorder="1" applyAlignment="1">
      <alignment vertical="center" wrapText="1"/>
    </xf>
    <xf numFmtId="0" fontId="1"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9" fillId="0" borderId="0" xfId="0" applyFont="1" applyAlignment="1">
      <alignment vertical="top" wrapText="1"/>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20" fillId="0" borderId="0" xfId="0" applyFont="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left" vertical="center"/>
      <protection hidden="1"/>
    </xf>
    <xf numFmtId="0" fontId="1" fillId="0" borderId="8" xfId="0" applyFont="1" applyBorder="1" applyAlignment="1">
      <alignment horizontal="center" vertical="center"/>
    </xf>
    <xf numFmtId="0" fontId="8" fillId="0" borderId="0" xfId="0" applyFont="1" applyAlignment="1" applyProtection="1">
      <alignment vertical="center" wrapText="1"/>
      <protection hidden="1"/>
    </xf>
    <xf numFmtId="0" fontId="21" fillId="0" borderId="0" xfId="0" applyFont="1" applyProtection="1">
      <alignment vertical="center"/>
      <protection hidden="1"/>
    </xf>
    <xf numFmtId="0" fontId="21" fillId="0" borderId="0" xfId="0" applyFont="1" applyProtection="1">
      <alignment vertical="center"/>
      <protection locked="0" hidden="1"/>
    </xf>
    <xf numFmtId="0" fontId="22" fillId="0" borderId="0" xfId="0" applyFont="1" applyProtection="1">
      <alignment vertical="center"/>
      <protection hidden="1"/>
    </xf>
    <xf numFmtId="0" fontId="21" fillId="0" borderId="0" xfId="0" applyFont="1">
      <alignment vertical="center"/>
    </xf>
    <xf numFmtId="0" fontId="23" fillId="0" borderId="0" xfId="0" applyFont="1">
      <alignment vertical="center"/>
    </xf>
    <xf numFmtId="0" fontId="1" fillId="0" borderId="9" xfId="0" applyFont="1" applyBorder="1">
      <alignment vertical="center"/>
    </xf>
    <xf numFmtId="0" fontId="3" fillId="0" borderId="0" xfId="0" applyFont="1" applyProtection="1">
      <alignment vertical="center"/>
      <protection hidden="1"/>
    </xf>
    <xf numFmtId="0" fontId="24" fillId="0" borderId="0" xfId="0" applyFont="1" applyProtection="1">
      <alignment vertical="center"/>
      <protection hidden="1"/>
    </xf>
    <xf numFmtId="0" fontId="24" fillId="0" borderId="0" xfId="0" applyFont="1" applyProtection="1">
      <alignment vertical="center"/>
      <protection locked="0" hidden="1"/>
    </xf>
    <xf numFmtId="0" fontId="24" fillId="0" borderId="0" xfId="0" applyFont="1">
      <alignment vertical="center"/>
    </xf>
    <xf numFmtId="0" fontId="8" fillId="0" borderId="9"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23" fillId="0" borderId="9" xfId="0" applyFont="1" applyBorder="1">
      <alignment vertical="center"/>
    </xf>
    <xf numFmtId="0" fontId="26" fillId="0" borderId="0" xfId="0" applyFont="1">
      <alignment vertical="center"/>
    </xf>
    <xf numFmtId="0" fontId="26" fillId="0" borderId="0" xfId="0" applyFont="1" applyProtection="1">
      <alignment vertical="center"/>
      <protection hidden="1"/>
    </xf>
    <xf numFmtId="0" fontId="8" fillId="0" borderId="0" xfId="0" applyFont="1">
      <alignment vertical="center"/>
    </xf>
    <xf numFmtId="0" fontId="7" fillId="2" borderId="17" xfId="0" applyFont="1" applyFill="1" applyBorder="1">
      <alignment vertical="center"/>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0"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hidden="1"/>
    </xf>
    <xf numFmtId="0" fontId="10" fillId="0" borderId="0" xfId="0" applyFont="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0" fillId="0" borderId="9" xfId="0" applyBorder="1">
      <alignment vertical="center"/>
    </xf>
    <xf numFmtId="0" fontId="8" fillId="3" borderId="6" xfId="0" applyFont="1" applyFill="1" applyBorder="1" applyAlignment="1">
      <alignment vertical="top" wrapText="1"/>
    </xf>
    <xf numFmtId="0" fontId="1" fillId="3" borderId="6" xfId="0" applyFont="1" applyFill="1" applyBorder="1" applyAlignment="1" applyProtection="1">
      <alignment horizontal="center" vertical="center"/>
      <protection locked="0"/>
    </xf>
    <xf numFmtId="0" fontId="27" fillId="3" borderId="21" xfId="0" applyFont="1" applyFill="1" applyBorder="1">
      <alignment vertical="center"/>
    </xf>
    <xf numFmtId="0" fontId="3" fillId="0" borderId="13"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center" vertical="top" wrapText="1"/>
    </xf>
    <xf numFmtId="0" fontId="23" fillId="3" borderId="16" xfId="0" applyFont="1" applyFill="1" applyBorder="1" applyProtection="1">
      <alignment vertical="center"/>
      <protection hidden="1"/>
    </xf>
    <xf numFmtId="56" fontId="29" fillId="3" borderId="21" xfId="0" quotePrefix="1" applyNumberFormat="1" applyFont="1" applyFill="1" applyBorder="1" applyAlignment="1" applyProtection="1">
      <alignment horizontal="center" vertical="center" wrapText="1"/>
      <protection hidden="1"/>
    </xf>
    <xf numFmtId="0" fontId="1" fillId="3" borderId="6" xfId="0" applyFont="1" applyFill="1" applyBorder="1">
      <alignment vertical="center"/>
    </xf>
    <xf numFmtId="0" fontId="1" fillId="3" borderId="0" xfId="3" applyFill="1"/>
    <xf numFmtId="0" fontId="1" fillId="0" borderId="0" xfId="3"/>
    <xf numFmtId="0" fontId="7" fillId="3" borderId="0" xfId="3" applyFont="1" applyFill="1" applyAlignment="1" applyProtection="1">
      <alignment horizontal="right"/>
      <protection hidden="1"/>
    </xf>
    <xf numFmtId="0" fontId="1" fillId="3" borderId="27" xfId="3" applyFill="1" applyBorder="1" applyAlignment="1">
      <alignment vertical="center"/>
    </xf>
    <xf numFmtId="0" fontId="1" fillId="3" borderId="28" xfId="3" applyFill="1" applyBorder="1" applyAlignment="1">
      <alignment vertical="center"/>
    </xf>
    <xf numFmtId="0" fontId="1" fillId="3" borderId="29" xfId="3" applyFill="1" applyBorder="1" applyAlignment="1">
      <alignment vertical="center"/>
    </xf>
    <xf numFmtId="0" fontId="10" fillId="0" borderId="0" xfId="3" applyFont="1" applyAlignment="1">
      <alignment vertical="center"/>
    </xf>
    <xf numFmtId="0" fontId="10" fillId="0" borderId="0" xfId="3" applyFont="1"/>
    <xf numFmtId="0" fontId="10" fillId="0" borderId="0" xfId="3" applyFont="1" applyAlignment="1" applyProtection="1">
      <alignment vertical="center"/>
      <protection locked="0"/>
    </xf>
    <xf numFmtId="0" fontId="29" fillId="0" borderId="21" xfId="0" applyFont="1" applyBorder="1" applyAlignment="1">
      <alignment horizontal="center" vertical="center" wrapText="1"/>
    </xf>
    <xf numFmtId="0" fontId="10" fillId="0" borderId="0" xfId="3" applyFont="1" applyAlignment="1" applyProtection="1">
      <alignment vertical="center"/>
      <protection hidden="1"/>
    </xf>
    <xf numFmtId="0" fontId="10" fillId="0" borderId="0" xfId="3" applyFont="1" applyProtection="1">
      <protection hidden="1"/>
    </xf>
    <xf numFmtId="0" fontId="30" fillId="0" borderId="0" xfId="0" applyFont="1" applyProtection="1">
      <alignment vertical="center"/>
      <protection hidden="1"/>
    </xf>
    <xf numFmtId="0" fontId="0" fillId="0" borderId="65" xfId="0" applyBorder="1" applyAlignment="1">
      <alignment horizontal="left" vertical="center" wrapText="1"/>
    </xf>
    <xf numFmtId="0" fontId="30" fillId="0" borderId="0" xfId="0" applyFont="1" applyProtection="1">
      <alignment vertical="center"/>
      <protection locked="0" hidden="1"/>
    </xf>
    <xf numFmtId="0" fontId="30" fillId="0" borderId="0" xfId="0" applyFont="1">
      <alignment vertical="center"/>
    </xf>
    <xf numFmtId="0" fontId="30" fillId="0" borderId="0" xfId="3" applyFont="1"/>
    <xf numFmtId="0" fontId="1"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7" fillId="0" borderId="0" xfId="0" applyFont="1" applyAlignment="1">
      <alignment horizontal="right" vertical="center"/>
    </xf>
    <xf numFmtId="0" fontId="31" fillId="0" borderId="0" xfId="0" applyFont="1">
      <alignment vertical="center"/>
    </xf>
    <xf numFmtId="0" fontId="8" fillId="5" borderId="3" xfId="2" applyFont="1" applyFill="1" applyBorder="1" applyAlignment="1">
      <alignment vertical="center" wrapText="1"/>
    </xf>
    <xf numFmtId="0" fontId="4" fillId="2" borderId="2" xfId="0" applyFont="1" applyFill="1" applyBorder="1" applyAlignment="1" applyProtection="1">
      <alignment horizontal="center" vertical="center" shrinkToFit="1"/>
      <protection hidden="1"/>
    </xf>
    <xf numFmtId="0" fontId="11" fillId="3" borderId="0" xfId="3" applyFont="1" applyFill="1" applyAlignment="1" applyProtection="1">
      <alignment horizontal="right" vertical="center"/>
      <protection hidden="1"/>
    </xf>
    <xf numFmtId="0" fontId="11" fillId="0" borderId="0" xfId="0" applyFont="1" applyAlignment="1" applyProtection="1">
      <alignment horizontal="right" vertical="center"/>
      <protection hidden="1"/>
    </xf>
    <xf numFmtId="0" fontId="32" fillId="0" borderId="0" xfId="1" applyNumberFormat="1" applyFont="1" applyAlignment="1" applyProtection="1">
      <alignment horizontal="right" vertical="center"/>
      <protection hidden="1"/>
    </xf>
    <xf numFmtId="9" fontId="1" fillId="0" borderId="0" xfId="1" applyProtection="1">
      <alignment vertical="center"/>
      <protection hidden="1"/>
    </xf>
    <xf numFmtId="0" fontId="19" fillId="0" borderId="0" xfId="4" applyFont="1" applyAlignment="1">
      <alignment horizontal="left"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left" vertical="top" wrapText="1"/>
    </xf>
    <xf numFmtId="0" fontId="0" fillId="3" borderId="24" xfId="0" applyFill="1" applyBorder="1">
      <alignment vertical="center"/>
    </xf>
    <xf numFmtId="0" fontId="1" fillId="3" borderId="15" xfId="0" applyFont="1" applyFill="1" applyBorder="1">
      <alignment vertical="center"/>
    </xf>
    <xf numFmtId="0" fontId="1" fillId="3" borderId="32" xfId="0" applyFont="1" applyFill="1" applyBorder="1">
      <alignment vertical="center"/>
    </xf>
    <xf numFmtId="0" fontId="8" fillId="3" borderId="33" xfId="0" applyFont="1" applyFill="1" applyBorder="1" applyAlignment="1">
      <alignment horizontal="center" vertical="center" wrapText="1"/>
    </xf>
    <xf numFmtId="0" fontId="8" fillId="3" borderId="31" xfId="0" applyFont="1" applyFill="1" applyBorder="1" applyAlignment="1">
      <alignment horizontal="left" vertical="top" wrapText="1"/>
    </xf>
    <xf numFmtId="0" fontId="8" fillId="3" borderId="5" xfId="0" applyFont="1" applyFill="1" applyBorder="1" applyAlignment="1">
      <alignment vertical="top" wrapText="1"/>
    </xf>
    <xf numFmtId="0" fontId="1" fillId="3" borderId="5" xfId="0" applyFont="1" applyFill="1" applyBorder="1" applyAlignment="1" applyProtection="1">
      <alignment horizontal="center" vertical="center"/>
      <protection locked="0"/>
    </xf>
    <xf numFmtId="0" fontId="27" fillId="3" borderId="16" xfId="0" applyFont="1" applyFill="1" applyBorder="1">
      <alignment vertical="center"/>
    </xf>
    <xf numFmtId="0" fontId="5" fillId="0" borderId="0" xfId="0" applyFont="1" applyAlignment="1">
      <alignment vertical="top"/>
    </xf>
    <xf numFmtId="0" fontId="11" fillId="5" borderId="0" xfId="3" applyFont="1" applyFill="1" applyAlignment="1" applyProtection="1">
      <alignment vertical="center"/>
      <protection hidden="1"/>
    </xf>
    <xf numFmtId="0" fontId="0" fillId="5" borderId="0" xfId="0" applyFill="1">
      <alignment vertical="center"/>
    </xf>
    <xf numFmtId="0" fontId="0" fillId="0" borderId="4" xfId="0" applyBorder="1" applyAlignment="1">
      <alignment horizontal="left" vertical="center" wrapText="1"/>
    </xf>
    <xf numFmtId="0" fontId="1" fillId="0" borderId="7" xfId="4" applyBorder="1" applyAlignment="1" applyProtection="1">
      <alignment horizontal="left" vertical="center" shrinkToFit="1"/>
      <protection locked="0"/>
    </xf>
    <xf numFmtId="0" fontId="25" fillId="3" borderId="6" xfId="0" applyFont="1" applyFill="1" applyBorder="1" applyAlignment="1" applyProtection="1">
      <alignment horizontal="right" vertical="center"/>
      <protection hidden="1"/>
    </xf>
    <xf numFmtId="0" fontId="0" fillId="0" borderId="67" xfId="0" applyBorder="1">
      <alignment vertical="center"/>
    </xf>
    <xf numFmtId="0" fontId="8" fillId="0" borderId="67" xfId="0" applyFont="1" applyBorder="1" applyAlignment="1">
      <alignment horizontal="center" vertical="center"/>
    </xf>
    <xf numFmtId="56" fontId="29" fillId="3" borderId="73" xfId="0" quotePrefix="1" applyNumberFormat="1" applyFont="1" applyFill="1" applyBorder="1" applyAlignment="1" applyProtection="1">
      <alignment horizontal="center" vertical="center" wrapText="1"/>
      <protection hidden="1"/>
    </xf>
    <xf numFmtId="49" fontId="10" fillId="0" borderId="0" xfId="3" applyNumberFormat="1" applyFont="1" applyProtection="1">
      <protection hidden="1"/>
    </xf>
    <xf numFmtId="49" fontId="10" fillId="0" borderId="0" xfId="3" applyNumberFormat="1" applyFont="1"/>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8" fillId="0" borderId="3" xfId="0" applyFont="1" applyBorder="1" applyAlignment="1" applyProtection="1">
      <alignment horizontal="left" vertical="center" wrapText="1"/>
      <protection hidden="1"/>
    </xf>
    <xf numFmtId="0" fontId="28" fillId="0" borderId="6" xfId="0" applyFont="1" applyBorder="1" applyAlignment="1" applyProtection="1">
      <alignment horizontal="left" vertical="center" wrapText="1"/>
      <protection hidden="1"/>
    </xf>
    <xf numFmtId="0" fontId="28" fillId="0" borderId="7" xfId="0" applyFont="1" applyBorder="1" applyAlignment="1" applyProtection="1">
      <alignment horizontal="left" vertical="center" wrapText="1"/>
      <protection hidden="1"/>
    </xf>
    <xf numFmtId="0" fontId="8" fillId="2" borderId="3"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0" borderId="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1" fillId="2" borderId="3" xfId="4" applyFill="1" applyBorder="1" applyAlignment="1" applyProtection="1">
      <alignment horizontal="left" vertical="center" shrinkToFit="1"/>
      <protection locked="0"/>
    </xf>
    <xf numFmtId="0" fontId="1" fillId="2" borderId="6" xfId="4" applyFill="1" applyBorder="1" applyAlignment="1" applyProtection="1">
      <alignment horizontal="left" vertical="center" shrinkToFit="1"/>
      <protection locked="0"/>
    </xf>
    <xf numFmtId="0" fontId="1" fillId="2" borderId="7"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1" fillId="2" borderId="3" xfId="4" applyNumberFormat="1" applyFill="1" applyBorder="1" applyAlignment="1" applyProtection="1">
      <alignment horizontal="left" vertical="center" shrinkToFit="1"/>
      <protection locked="0"/>
    </xf>
    <xf numFmtId="49" fontId="1" fillId="2" borderId="6" xfId="4" applyNumberFormat="1" applyFill="1" applyBorder="1" applyAlignment="1" applyProtection="1">
      <alignment horizontal="left" vertical="center" shrinkToFit="1"/>
      <protection locked="0"/>
    </xf>
    <xf numFmtId="49" fontId="1" fillId="2" borderId="7" xfId="4" applyNumberForma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2" borderId="3"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0" borderId="4" xfId="0" applyBorder="1" applyAlignment="1">
      <alignment horizontal="center" vertical="center" wrapText="1"/>
    </xf>
    <xf numFmtId="0" fontId="0" fillId="0" borderId="35" xfId="0" applyBorder="1">
      <alignment vertical="center"/>
    </xf>
    <xf numFmtId="0" fontId="0" fillId="0" borderId="36"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1" fillId="2" borderId="0" xfId="0" applyFont="1" applyFill="1" applyAlignment="1" applyProtection="1">
      <alignment horizontal="left" vertical="center" wrapText="1"/>
      <protection locked="0"/>
    </xf>
    <xf numFmtId="49" fontId="4" fillId="2" borderId="0" xfId="0" applyNumberFormat="1" applyFont="1" applyFill="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18" fillId="0" borderId="0" xfId="0" applyFont="1" applyAlignment="1" applyProtection="1">
      <alignment horizontal="center" vertical="center"/>
      <protection hidden="1"/>
    </xf>
    <xf numFmtId="0" fontId="0" fillId="0" borderId="0" xfId="4" applyFont="1" applyAlignment="1">
      <alignment horizontal="right" vertical="center"/>
    </xf>
    <xf numFmtId="0" fontId="1" fillId="0" borderId="0" xfId="4" applyAlignment="1">
      <alignment horizontal="right" vertical="center"/>
    </xf>
    <xf numFmtId="49" fontId="1" fillId="2" borderId="0" xfId="5" applyNumberFormat="1" applyFill="1" applyAlignment="1" applyProtection="1">
      <alignment horizontal="left" vertical="center"/>
      <protection locked="0"/>
    </xf>
    <xf numFmtId="0" fontId="0" fillId="0" borderId="0" xfId="0" applyAlignment="1" applyProtection="1">
      <alignment horizontal="left" vertical="center" wrapText="1" shrinkToFit="1"/>
      <protection locked="0"/>
    </xf>
    <xf numFmtId="0" fontId="4" fillId="6" borderId="31" xfId="2" applyFont="1" applyFill="1" applyBorder="1" applyAlignment="1" applyProtection="1">
      <alignment horizontal="left" vertical="top" wrapText="1"/>
      <protection locked="0"/>
    </xf>
    <xf numFmtId="0" fontId="4" fillId="6" borderId="5" xfId="2"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33"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3" fillId="0" borderId="10" xfId="2" applyFont="1" applyBorder="1">
      <alignment vertical="center"/>
    </xf>
    <xf numFmtId="0" fontId="3" fillId="0" borderId="11" xfId="2" applyFont="1" applyBorder="1">
      <alignment vertical="center"/>
    </xf>
    <xf numFmtId="0" fontId="0" fillId="0" borderId="37" xfId="0" applyBorder="1">
      <alignment vertical="center"/>
    </xf>
    <xf numFmtId="0" fontId="4" fillId="6" borderId="3" xfId="2" applyFont="1" applyFill="1" applyBorder="1" applyAlignment="1" applyProtection="1">
      <alignment horizontal="left" vertical="top" wrapText="1"/>
      <protection locked="0"/>
    </xf>
    <xf numFmtId="0" fontId="4"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0" borderId="3" xfId="2" applyFont="1" applyBorder="1">
      <alignment vertical="center"/>
    </xf>
    <xf numFmtId="0" fontId="3" fillId="0" borderId="6" xfId="2" applyFont="1" applyBorder="1">
      <alignment vertical="center"/>
    </xf>
    <xf numFmtId="0" fontId="0" fillId="0" borderId="7" xfId="0" applyBorder="1">
      <alignment vertical="center"/>
    </xf>
    <xf numFmtId="0" fontId="4" fillId="6" borderId="30" xfId="2" applyFont="1" applyFill="1" applyBorder="1" applyAlignment="1" applyProtection="1">
      <alignment horizontal="left" vertical="top" wrapText="1"/>
      <protection locked="0"/>
    </xf>
    <xf numFmtId="0" fontId="4" fillId="6" borderId="0" xfId="2" applyFont="1" applyFill="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lignment horizontal="center" vertical="center"/>
    </xf>
    <xf numFmtId="0" fontId="4" fillId="2" borderId="3"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8" fillId="0" borderId="10" xfId="0" applyFont="1" applyBorder="1" applyAlignment="1">
      <alignment vertical="center" wrapText="1"/>
    </xf>
    <xf numFmtId="0" fontId="8" fillId="0" borderId="11" xfId="0" applyFont="1" applyBorder="1" applyAlignment="1">
      <alignment vertical="center" wrapText="1"/>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0" fontId="7" fillId="0" borderId="0" xfId="0" applyFont="1" applyAlignment="1" applyProtection="1">
      <alignment horizontal="right" vertical="center" shrinkToFit="1"/>
      <protection hidden="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8" fillId="2" borderId="38"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0" fontId="9" fillId="0" borderId="0" xfId="0" applyFont="1" applyAlignment="1">
      <alignment vertical="center" wrapText="1"/>
    </xf>
    <xf numFmtId="0" fontId="9" fillId="0" borderId="1" xfId="0" applyFont="1" applyBorder="1" applyAlignment="1">
      <alignment vertical="center" wrapText="1"/>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25" fillId="3" borderId="32" xfId="0" applyFont="1" applyFill="1" applyBorder="1" applyAlignment="1" applyProtection="1">
      <alignment horizontal="right" vertical="center"/>
      <protection hidden="1"/>
    </xf>
    <xf numFmtId="0" fontId="25" fillId="3" borderId="57" xfId="0" applyFont="1" applyFill="1" applyBorder="1" applyAlignment="1" applyProtection="1">
      <alignment horizontal="right" vertical="center"/>
      <protection hidden="1"/>
    </xf>
    <xf numFmtId="0" fontId="8" fillId="3" borderId="49" xfId="0" applyFont="1" applyFill="1" applyBorder="1" applyAlignment="1">
      <alignment horizontal="left" vertical="top" wrapText="1"/>
    </xf>
    <xf numFmtId="0" fontId="8" fillId="3" borderId="5" xfId="0" applyFont="1" applyFill="1" applyBorder="1" applyAlignment="1">
      <alignment horizontal="left" vertical="top"/>
    </xf>
    <xf numFmtId="0" fontId="0" fillId="0" borderId="5" xfId="0" applyBorder="1">
      <alignment vertical="center"/>
    </xf>
    <xf numFmtId="0" fontId="0" fillId="0" borderId="16" xfId="0" applyBorder="1">
      <alignment vertical="center"/>
    </xf>
    <xf numFmtId="0" fontId="25" fillId="3" borderId="6" xfId="0" applyFont="1" applyFill="1" applyBorder="1" applyAlignment="1" applyProtection="1">
      <alignment horizontal="right" vertical="center" shrinkToFit="1"/>
      <protection hidden="1"/>
    </xf>
    <xf numFmtId="0" fontId="0" fillId="0" borderId="21" xfId="0" applyBorder="1" applyAlignment="1">
      <alignment horizontal="right" vertical="center" shrinkToFit="1"/>
    </xf>
    <xf numFmtId="0" fontId="8" fillId="2" borderId="24"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5" fillId="3" borderId="6" xfId="0" applyFont="1" applyFill="1" applyBorder="1" applyAlignment="1" applyProtection="1">
      <alignment horizontal="right" vertical="center"/>
      <protection hidden="1"/>
    </xf>
    <xf numFmtId="0" fontId="0" fillId="0" borderId="21" xfId="0" applyBorder="1" applyAlignment="1">
      <alignment horizontal="right" vertical="center"/>
    </xf>
    <xf numFmtId="0" fontId="8" fillId="2" borderId="68" xfId="0" applyFont="1" applyFill="1" applyBorder="1" applyAlignment="1" applyProtection="1">
      <alignment horizontal="left" vertical="top" wrapText="1"/>
      <protection locked="0"/>
    </xf>
    <xf numFmtId="0" fontId="8" fillId="2" borderId="69" xfId="0" applyFont="1" applyFill="1" applyBorder="1" applyAlignment="1" applyProtection="1">
      <alignment horizontal="left" vertical="top" wrapText="1"/>
      <protection locked="0"/>
    </xf>
    <xf numFmtId="0" fontId="8" fillId="2" borderId="70"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66" xfId="0" applyFont="1" applyFill="1" applyBorder="1" applyAlignment="1" applyProtection="1">
      <alignment horizontal="left" vertical="top" wrapText="1"/>
      <protection locked="0"/>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1"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55" xfId="0" applyFont="1" applyBorder="1" applyAlignment="1">
      <alignment horizontal="center" vertical="top"/>
    </xf>
    <xf numFmtId="0" fontId="8" fillId="3" borderId="2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1" xfId="0" applyFont="1" applyFill="1" applyBorder="1" applyAlignment="1">
      <alignment horizontal="left" vertical="top" wrapText="1"/>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8" fillId="2" borderId="30"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58" xfId="0" applyFont="1" applyFill="1" applyBorder="1" applyAlignment="1" applyProtection="1">
      <alignment horizontal="left" vertical="top" wrapText="1"/>
      <protection locked="0"/>
    </xf>
    <xf numFmtId="0" fontId="13" fillId="2" borderId="3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58" xfId="0" applyFont="1" applyFill="1" applyBorder="1" applyAlignment="1" applyProtection="1">
      <alignment vertical="center" wrapText="1"/>
      <protection locked="0"/>
    </xf>
    <xf numFmtId="0" fontId="8" fillId="2" borderId="35"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vertical="top" wrapText="1"/>
    </xf>
    <xf numFmtId="0" fontId="8" fillId="0" borderId="7" xfId="0" applyFont="1" applyBorder="1" applyAlignment="1">
      <alignment horizontal="left" vertical="top" wrapText="1"/>
    </xf>
    <xf numFmtId="0" fontId="1" fillId="3" borderId="59" xfId="0" applyFont="1" applyFill="1" applyBorder="1" applyAlignment="1">
      <alignment horizontal="center" vertical="center"/>
    </xf>
    <xf numFmtId="0" fontId="1" fillId="3" borderId="26" xfId="0" applyFont="1" applyFill="1" applyBorder="1" applyAlignment="1">
      <alignment horizontal="center" vertical="center"/>
    </xf>
    <xf numFmtId="0" fontId="25" fillId="3" borderId="26" xfId="0" applyFont="1" applyFill="1" applyBorder="1" applyAlignment="1" applyProtection="1">
      <alignment horizontal="right" vertical="center" shrinkToFit="1"/>
      <protection hidden="1"/>
    </xf>
    <xf numFmtId="0" fontId="25" fillId="3" borderId="55" xfId="0" applyFont="1" applyFill="1" applyBorder="1" applyAlignment="1" applyProtection="1">
      <alignment horizontal="right" vertical="center" shrinkToFit="1"/>
      <protection hidden="1"/>
    </xf>
    <xf numFmtId="0" fontId="23" fillId="3" borderId="6" xfId="0" applyFont="1" applyFill="1" applyBorder="1" applyAlignment="1">
      <alignment horizontal="center" vertical="center" wrapText="1"/>
    </xf>
    <xf numFmtId="0" fontId="25" fillId="3" borderId="32" xfId="0" applyFont="1" applyFill="1" applyBorder="1" applyAlignment="1" applyProtection="1">
      <alignment horizontal="right" vertical="center" wrapText="1"/>
      <protection hidden="1"/>
    </xf>
    <xf numFmtId="0" fontId="25" fillId="3" borderId="57" xfId="0" applyFont="1" applyFill="1" applyBorder="1" applyAlignment="1" applyProtection="1">
      <alignment horizontal="right" vertical="center" wrapText="1"/>
      <protection hidden="1"/>
    </xf>
    <xf numFmtId="0" fontId="23" fillId="3" borderId="5" xfId="0" applyFont="1" applyFill="1" applyBorder="1" applyAlignment="1" applyProtection="1">
      <alignment horizontal="right" vertical="center" wrapText="1"/>
      <protection hidden="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3" borderId="71" xfId="0" applyFont="1" applyFill="1" applyBorder="1" applyAlignment="1">
      <alignment horizontal="left" vertical="top" wrapText="1"/>
    </xf>
    <xf numFmtId="0" fontId="8" fillId="3" borderId="72" xfId="0" applyFont="1" applyFill="1" applyBorder="1" applyAlignment="1">
      <alignment horizontal="left" vertical="top" wrapText="1"/>
    </xf>
    <xf numFmtId="0" fontId="23" fillId="3" borderId="72" xfId="0" applyFont="1" applyFill="1" applyBorder="1" applyAlignment="1">
      <alignment horizontal="center" vertical="center" wrapText="1"/>
    </xf>
    <xf numFmtId="0" fontId="1" fillId="3" borderId="41" xfId="3" applyFill="1" applyBorder="1" applyAlignment="1">
      <alignment horizontal="left" vertical="center"/>
    </xf>
    <xf numFmtId="0" fontId="1" fillId="3" borderId="42" xfId="3" applyFill="1" applyBorder="1" applyAlignment="1">
      <alignment horizontal="left" vertical="center"/>
    </xf>
    <xf numFmtId="0" fontId="1" fillId="3" borderId="43" xfId="3" applyFill="1" applyBorder="1" applyAlignment="1">
      <alignment horizontal="left" vertical="center"/>
    </xf>
    <xf numFmtId="0" fontId="8" fillId="2" borderId="41" xfId="3" applyFont="1" applyFill="1" applyBorder="1" applyAlignment="1" applyProtection="1">
      <alignment horizontal="left" vertical="top" wrapText="1" shrinkToFit="1"/>
      <protection locked="0"/>
    </xf>
    <xf numFmtId="0" fontId="8" fillId="2" borderId="42" xfId="3" applyFont="1" applyFill="1" applyBorder="1" applyAlignment="1" applyProtection="1">
      <alignment horizontal="left" vertical="top" wrapText="1" shrinkToFit="1"/>
      <protection locked="0"/>
    </xf>
    <xf numFmtId="0" fontId="8" fillId="2" borderId="43" xfId="3" applyFont="1" applyFill="1" applyBorder="1" applyAlignment="1" applyProtection="1">
      <alignment horizontal="left" vertical="top" wrapText="1" shrinkToFit="1"/>
      <protection locked="0"/>
    </xf>
    <xf numFmtId="0" fontId="1" fillId="2" borderId="27" xfId="3" applyFill="1" applyBorder="1" applyAlignment="1" applyProtection="1">
      <alignment horizontal="center" vertical="center"/>
      <protection hidden="1"/>
    </xf>
    <xf numFmtId="0" fontId="1" fillId="2" borderId="28" xfId="3" applyFill="1" applyBorder="1" applyAlignment="1" applyProtection="1">
      <alignment horizontal="center" vertical="center"/>
      <protection hidden="1"/>
    </xf>
    <xf numFmtId="0" fontId="1" fillId="2" borderId="44" xfId="3" applyFill="1" applyBorder="1" applyAlignment="1" applyProtection="1">
      <alignment horizontal="center" vertical="center"/>
      <protection hidden="1"/>
    </xf>
    <xf numFmtId="0" fontId="13" fillId="3" borderId="45" xfId="3" applyFont="1" applyFill="1" applyBorder="1" applyAlignment="1" applyProtection="1">
      <alignment horizontal="left" vertical="top" wrapText="1" shrinkToFit="1"/>
      <protection hidden="1"/>
    </xf>
    <xf numFmtId="0" fontId="13" fillId="3" borderId="28" xfId="3" applyFont="1" applyFill="1" applyBorder="1" applyAlignment="1" applyProtection="1">
      <alignment horizontal="left" vertical="top" wrapText="1" shrinkToFit="1"/>
      <protection hidden="1"/>
    </xf>
    <xf numFmtId="0" fontId="13" fillId="3" borderId="29" xfId="3" applyFont="1" applyFill="1" applyBorder="1" applyAlignment="1" applyProtection="1">
      <alignment horizontal="left" vertical="top" wrapText="1" shrinkToFit="1"/>
      <protection hidden="1"/>
    </xf>
    <xf numFmtId="0" fontId="1" fillId="3" borderId="46" xfId="3" applyFill="1" applyBorder="1" applyAlignment="1">
      <alignment horizontal="left" vertical="center"/>
    </xf>
    <xf numFmtId="0" fontId="1" fillId="3" borderId="47" xfId="3" applyFill="1" applyBorder="1" applyAlignment="1">
      <alignment horizontal="left" vertical="center"/>
    </xf>
    <xf numFmtId="0" fontId="25" fillId="3" borderId="47" xfId="3" applyFont="1" applyFill="1" applyBorder="1" applyAlignment="1" applyProtection="1">
      <alignment horizontal="right" vertical="center" shrinkToFit="1"/>
      <protection hidden="1"/>
    </xf>
    <xf numFmtId="0" fontId="25" fillId="3" borderId="48" xfId="3" applyFont="1" applyFill="1" applyBorder="1" applyAlignment="1" applyProtection="1">
      <alignment horizontal="right" vertical="center" shrinkToFit="1"/>
      <protection hidden="1"/>
    </xf>
    <xf numFmtId="0" fontId="1" fillId="3" borderId="49" xfId="3" applyFill="1" applyBorder="1" applyAlignment="1">
      <alignment horizontal="left" vertical="center"/>
    </xf>
    <xf numFmtId="0" fontId="1" fillId="3" borderId="5" xfId="3" applyFill="1" applyBorder="1" applyAlignment="1">
      <alignment horizontal="left" vertical="center"/>
    </xf>
    <xf numFmtId="0" fontId="1" fillId="3" borderId="5" xfId="3" applyFill="1" applyBorder="1"/>
    <xf numFmtId="0" fontId="1" fillId="3" borderId="50" xfId="3" applyFill="1" applyBorder="1"/>
    <xf numFmtId="0" fontId="8" fillId="2" borderId="5" xfId="3" applyFont="1" applyFill="1" applyBorder="1" applyAlignment="1" applyProtection="1">
      <alignment horizontal="left" vertical="center" wrapText="1"/>
      <protection locked="0"/>
    </xf>
    <xf numFmtId="0" fontId="8" fillId="2" borderId="50"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36" xfId="0"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0" borderId="5" xfId="0" applyFont="1" applyBorder="1" applyAlignment="1" applyProtection="1">
      <alignment horizontal="right" vertical="center" shrinkToFit="1"/>
      <protection hidden="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T21"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I$73"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I$79" noThreeD="1"/>
</file>

<file path=xl/ctrlProps/ctrlProp106.xml><?xml version="1.0" encoding="utf-8"?>
<formControlPr xmlns="http://schemas.microsoft.com/office/spreadsheetml/2009/9/main" objectType="Radio"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I$80"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I$84"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I$85"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CheckBox" fmlaLink="S18"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I$91"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Radio"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I$92" noThreeD="1"/>
</file>

<file path=xl/ctrlProps/ctrlProp126.xml><?xml version="1.0" encoding="utf-8"?>
<formControlPr xmlns="http://schemas.microsoft.com/office/spreadsheetml/2009/9/main" objectType="Radio"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I$96" noThreeD="1"/>
</file>

<file path=xl/ctrlProps/ctrlProp13.xml><?xml version="1.0" encoding="utf-8"?>
<formControlPr xmlns="http://schemas.microsoft.com/office/spreadsheetml/2009/9/main" objectType="CheckBox" fmlaLink="T18" lockText="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Radio"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I$97"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I$98" noThreeD="1"/>
</file>

<file path=xl/ctrlProps/ctrlProp138.xml><?xml version="1.0" encoding="utf-8"?>
<formControlPr xmlns="http://schemas.microsoft.com/office/spreadsheetml/2009/9/main" objectType="Radio" noThreeD="1"/>
</file>

<file path=xl/ctrlProps/ctrlProp139.xml><?xml version="1.0" encoding="utf-8"?>
<formControlPr xmlns="http://schemas.microsoft.com/office/spreadsheetml/2009/9/main" objectType="Radio"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I$113"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fmlaLink="$I$114" noThreeD="1"/>
</file>

<file path=xl/ctrlProps/ctrlProp146.xml><?xml version="1.0" encoding="utf-8"?>
<formControlPr xmlns="http://schemas.microsoft.com/office/spreadsheetml/2009/9/main" objectType="Radio" noThreeD="1"/>
</file>

<file path=xl/ctrlProps/ctrlProp147.xml><?xml version="1.0" encoding="utf-8"?>
<formControlPr xmlns="http://schemas.microsoft.com/office/spreadsheetml/2009/9/main" objectType="Radio"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I$115" noThreeD="1"/>
</file>

<file path=xl/ctrlProps/ctrlProp15.xml><?xml version="1.0" encoding="utf-8"?>
<formControlPr xmlns="http://schemas.microsoft.com/office/spreadsheetml/2009/9/main" objectType="CheckBox" fmlaLink="S19" lockText="1" noThreeD="1"/>
</file>

<file path=xl/ctrlProps/ctrlProp150.xml><?xml version="1.0" encoding="utf-8"?>
<formControlPr xmlns="http://schemas.microsoft.com/office/spreadsheetml/2009/9/main" objectType="Radio" noThreeD="1"/>
</file>

<file path=xl/ctrlProps/ctrlProp151.xml><?xml version="1.0" encoding="utf-8"?>
<formControlPr xmlns="http://schemas.microsoft.com/office/spreadsheetml/2009/9/main" objectType="Radio"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I$116" noThreeD="1"/>
</file>

<file path=xl/ctrlProps/ctrlProp154.xml><?xml version="1.0" encoding="utf-8"?>
<formControlPr xmlns="http://schemas.microsoft.com/office/spreadsheetml/2009/9/main" objectType="Radio" noThreeD="1"/>
</file>

<file path=xl/ctrlProps/ctrlProp155.xml><?xml version="1.0" encoding="utf-8"?>
<formControlPr xmlns="http://schemas.microsoft.com/office/spreadsheetml/2009/9/main" objectType="Radio"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I$117" noThreeD="1"/>
</file>

<file path=xl/ctrlProps/ctrlProp158.xml><?xml version="1.0" encoding="utf-8"?>
<formControlPr xmlns="http://schemas.microsoft.com/office/spreadsheetml/2009/9/main" objectType="Radio" noThreeD="1"/>
</file>

<file path=xl/ctrlProps/ctrlProp159.xml><?xml version="1.0" encoding="utf-8"?>
<formControlPr xmlns="http://schemas.microsoft.com/office/spreadsheetml/2009/9/main" objectType="Radio" noThreeD="1"/>
</file>

<file path=xl/ctrlProps/ctrlProp16.xml><?xml version="1.0" encoding="utf-8"?>
<formControlPr xmlns="http://schemas.microsoft.com/office/spreadsheetml/2009/9/main" objectType="CheckBox" fmlaLink="T19"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I$123" noThreeD="1"/>
</file>

<file path=xl/ctrlProps/ctrlProp162.xml><?xml version="1.0" encoding="utf-8"?>
<formControlPr xmlns="http://schemas.microsoft.com/office/spreadsheetml/2009/9/main" objectType="Radio" noThreeD="1"/>
</file>

<file path=xl/ctrlProps/ctrlProp163.xml><?xml version="1.0" encoding="utf-8"?>
<formControlPr xmlns="http://schemas.microsoft.com/office/spreadsheetml/2009/9/main" objectType="Radio"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I$124" noThreeD="1"/>
</file>

<file path=xl/ctrlProps/ctrlProp166.xml><?xml version="1.0" encoding="utf-8"?>
<formControlPr xmlns="http://schemas.microsoft.com/office/spreadsheetml/2009/9/main" objectType="Radio" noThreeD="1"/>
</file>

<file path=xl/ctrlProps/ctrlProp167.xml><?xml version="1.0" encoding="utf-8"?>
<formControlPr xmlns="http://schemas.microsoft.com/office/spreadsheetml/2009/9/main" objectType="Radio"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I$125"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Radio" noThreeD="1"/>
</file>

<file path=xl/ctrlProps/ctrlProp171.xml><?xml version="1.0" encoding="utf-8"?>
<formControlPr xmlns="http://schemas.microsoft.com/office/spreadsheetml/2009/9/main" objectType="Radio"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I$126" noThreeD="1"/>
</file>

<file path=xl/ctrlProps/ctrlProp174.xml><?xml version="1.0" encoding="utf-8"?>
<formControlPr xmlns="http://schemas.microsoft.com/office/spreadsheetml/2009/9/main" objectType="Radio" noThreeD="1"/>
</file>

<file path=xl/ctrlProps/ctrlProp175.xml><?xml version="1.0" encoding="utf-8"?>
<formControlPr xmlns="http://schemas.microsoft.com/office/spreadsheetml/2009/9/main" objectType="Radio"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I$141"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CheckBox" fmlaLink="S20"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I$142" noThreeD="1"/>
</file>

<file path=xl/ctrlProps/ctrlProp182.xml><?xml version="1.0" encoding="utf-8"?>
<formControlPr xmlns="http://schemas.microsoft.com/office/spreadsheetml/2009/9/main" objectType="Radio" noThreeD="1"/>
</file>

<file path=xl/ctrlProps/ctrlProp183.xml><?xml version="1.0" encoding="utf-8"?>
<formControlPr xmlns="http://schemas.microsoft.com/office/spreadsheetml/2009/9/main" objectType="Radio"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Radio" firstButton="1" fmlaLink="$I$146" noThreeD="1"/>
</file>

<file path=xl/ctrlProps/ctrlProp186.xml><?xml version="1.0" encoding="utf-8"?>
<formControlPr xmlns="http://schemas.microsoft.com/office/spreadsheetml/2009/9/main" objectType="Radio" noThreeD="1"/>
</file>

<file path=xl/ctrlProps/ctrlProp187.xml><?xml version="1.0" encoding="utf-8"?>
<formControlPr xmlns="http://schemas.microsoft.com/office/spreadsheetml/2009/9/main" objectType="Radio"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I$147" noThreeD="1"/>
</file>

<file path=xl/ctrlProps/ctrlProp19.xml><?xml version="1.0" encoding="utf-8"?>
<formControlPr xmlns="http://schemas.microsoft.com/office/spreadsheetml/2009/9/main" objectType="CheckBox" fmlaLink="T20" lockText="1" noThreeD="1"/>
</file>

<file path=xl/ctrlProps/ctrlProp190.xml><?xml version="1.0" encoding="utf-8"?>
<formControlPr xmlns="http://schemas.microsoft.com/office/spreadsheetml/2009/9/main" objectType="Radio" noThreeD="1"/>
</file>

<file path=xl/ctrlProps/ctrlProp191.xml><?xml version="1.0" encoding="utf-8"?>
<formControlPr xmlns="http://schemas.microsoft.com/office/spreadsheetml/2009/9/main" objectType="Radio"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I$151" noThreeD="1"/>
</file>

<file path=xl/ctrlProps/ctrlProp194.xml><?xml version="1.0" encoding="utf-8"?>
<formControlPr xmlns="http://schemas.microsoft.com/office/spreadsheetml/2009/9/main" objectType="Radio" noThreeD="1"/>
</file>

<file path=xl/ctrlProps/ctrlProp195.xml><?xml version="1.0" encoding="utf-8"?>
<formControlPr xmlns="http://schemas.microsoft.com/office/spreadsheetml/2009/9/main" objectType="Radio"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I$152" noThreeD="1"/>
</file>

<file path=xl/ctrlProps/ctrlProp198.xml><?xml version="1.0" encoding="utf-8"?>
<formControlPr xmlns="http://schemas.microsoft.com/office/spreadsheetml/2009/9/main" objectType="Radio" noThreeD="1"/>
</file>

<file path=xl/ctrlProps/ctrlProp199.xml><?xml version="1.0" encoding="utf-8"?>
<formControlPr xmlns="http://schemas.microsoft.com/office/spreadsheetml/2009/9/main" objectType="Radio"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I$153" noThreeD="1"/>
</file>

<file path=xl/ctrlProps/ctrlProp202.xml><?xml version="1.0" encoding="utf-8"?>
<formControlPr xmlns="http://schemas.microsoft.com/office/spreadsheetml/2009/9/main" objectType="Radio" noThreeD="1"/>
</file>

<file path=xl/ctrlProps/ctrlProp203.xml><?xml version="1.0" encoding="utf-8"?>
<formControlPr xmlns="http://schemas.microsoft.com/office/spreadsheetml/2009/9/main" objectType="Radio"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fmlaLink="$I$154" noThreeD="1"/>
</file>

<file path=xl/ctrlProps/ctrlProp206.xml><?xml version="1.0" encoding="utf-8"?>
<formControlPr xmlns="http://schemas.microsoft.com/office/spreadsheetml/2009/9/main" objectType="Radio" noThreeD="1"/>
</file>

<file path=xl/ctrlProps/ctrlProp207.xml><?xml version="1.0" encoding="utf-8"?>
<formControlPr xmlns="http://schemas.microsoft.com/office/spreadsheetml/2009/9/main" objectType="Radio"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firstButton="1" fmlaLink="$I$158" noThreeD="1"/>
</file>

<file path=xl/ctrlProps/ctrlProp21.xml><?xml version="1.0" encoding="utf-8"?>
<formControlPr xmlns="http://schemas.microsoft.com/office/spreadsheetml/2009/9/main" objectType="CheckBox" fmlaLink="S17" lockText="1" noThreeD="1"/>
</file>

<file path=xl/ctrlProps/ctrlProp210.xml><?xml version="1.0" encoding="utf-8"?>
<formControlPr xmlns="http://schemas.microsoft.com/office/spreadsheetml/2009/9/main" objectType="Radio"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I$159"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Radio"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firstButton="1" fmlaLink="$I$160" noThreeD="1"/>
</file>

<file path=xl/ctrlProps/ctrlProp218.xml><?xml version="1.0" encoding="utf-8"?>
<formControlPr xmlns="http://schemas.microsoft.com/office/spreadsheetml/2009/9/main" objectType="Radio" noThreeD="1"/>
</file>

<file path=xl/ctrlProps/ctrlProp219.xml><?xml version="1.0" encoding="utf-8"?>
<formControlPr xmlns="http://schemas.microsoft.com/office/spreadsheetml/2009/9/main" objectType="Radio" noThreeD="1"/>
</file>

<file path=xl/ctrlProps/ctrlProp22.xml><?xml version="1.0" encoding="utf-8"?>
<formControlPr xmlns="http://schemas.microsoft.com/office/spreadsheetml/2009/9/main" objectType="CheckBox" fmlaLink="T17"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I$161" noThreeD="1"/>
</file>

<file path=xl/ctrlProps/ctrlProp222.xml><?xml version="1.0" encoding="utf-8"?>
<formControlPr xmlns="http://schemas.microsoft.com/office/spreadsheetml/2009/9/main" objectType="Radio" noThreeD="1"/>
</file>

<file path=xl/ctrlProps/ctrlProp223.xml><?xml version="1.0" encoding="utf-8"?>
<formControlPr xmlns="http://schemas.microsoft.com/office/spreadsheetml/2009/9/main" objectType="Radio"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I$167" noThreeD="1"/>
</file>

<file path=xl/ctrlProps/ctrlProp226.xml><?xml version="1.0" encoding="utf-8"?>
<formControlPr xmlns="http://schemas.microsoft.com/office/spreadsheetml/2009/9/main" objectType="Radio" noThreeD="1"/>
</file>

<file path=xl/ctrlProps/ctrlProp227.xml><?xml version="1.0" encoding="utf-8"?>
<formControlPr xmlns="http://schemas.microsoft.com/office/spreadsheetml/2009/9/main" objectType="Radio"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firstButton="1" fmlaLink="$I$168"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noThreeD="1"/>
</file>

<file path=xl/ctrlProps/ctrlProp231.xml><?xml version="1.0" encoding="utf-8"?>
<formControlPr xmlns="http://schemas.microsoft.com/office/spreadsheetml/2009/9/main" objectType="Radio"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firstButton="1" fmlaLink="$I$169" noThreeD="1"/>
</file>

<file path=xl/ctrlProps/ctrlProp234.xml><?xml version="1.0" encoding="utf-8"?>
<formControlPr xmlns="http://schemas.microsoft.com/office/spreadsheetml/2009/9/main" objectType="Radio" noThreeD="1"/>
</file>

<file path=xl/ctrlProps/ctrlProp235.xml><?xml version="1.0" encoding="utf-8"?>
<formControlPr xmlns="http://schemas.microsoft.com/office/spreadsheetml/2009/9/main" objectType="Radio" noThreeD="1"/>
</file>

<file path=xl/ctrlProps/ctrlProp236.xml><?xml version="1.0" encoding="utf-8"?>
<formControlPr xmlns="http://schemas.microsoft.com/office/spreadsheetml/2009/9/main" objectType="Radio" firstButton="1" fmlaLink="$I$185"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Radio"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firstButton="1" fmlaLink="$I$186" noThreeD="1"/>
</file>

<file path=xl/ctrlProps/ctrlProp241.xml><?xml version="1.0" encoding="utf-8"?>
<formControlPr xmlns="http://schemas.microsoft.com/office/spreadsheetml/2009/9/main" objectType="Radio" noThreeD="1"/>
</file>

<file path=xl/ctrlProps/ctrlProp242.xml><?xml version="1.0" encoding="utf-8"?>
<formControlPr xmlns="http://schemas.microsoft.com/office/spreadsheetml/2009/9/main" objectType="Radio"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Radio" firstButton="1" fmlaLink="$I$187" noThreeD="1"/>
</file>

<file path=xl/ctrlProps/ctrlProp245.xml><?xml version="1.0" encoding="utf-8"?>
<formControlPr xmlns="http://schemas.microsoft.com/office/spreadsheetml/2009/9/main" objectType="Radio" noThreeD="1"/>
</file>

<file path=xl/ctrlProps/ctrlProp246.xml><?xml version="1.0" encoding="utf-8"?>
<formControlPr xmlns="http://schemas.microsoft.com/office/spreadsheetml/2009/9/main" objectType="Radio"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fmlaLink="$I$194"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Radio" firstButton="1" fmlaLink="$I$12" noThreeD="1"/>
</file>

<file path=xl/ctrlProps/ctrlProp250.xml><?xml version="1.0" encoding="utf-8"?>
<formControlPr xmlns="http://schemas.microsoft.com/office/spreadsheetml/2009/9/main" objectType="Radio"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Radio" firstButton="1" fmlaLink="$I$195" noThreeD="1"/>
</file>

<file path=xl/ctrlProps/ctrlProp253.xml><?xml version="1.0" encoding="utf-8"?>
<formControlPr xmlns="http://schemas.microsoft.com/office/spreadsheetml/2009/9/main" objectType="Radio" noThreeD="1"/>
</file>

<file path=xl/ctrlProps/ctrlProp254.xml><?xml version="1.0" encoding="utf-8"?>
<formControlPr xmlns="http://schemas.microsoft.com/office/spreadsheetml/2009/9/main" objectType="Radio"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I$196" noThreeD="1"/>
</file>

<file path=xl/ctrlProps/ctrlProp257.xml><?xml version="1.0" encoding="utf-8"?>
<formControlPr xmlns="http://schemas.microsoft.com/office/spreadsheetml/2009/9/main" objectType="Radio" noThreeD="1"/>
</file>

<file path=xl/ctrlProps/ctrlProp258.xml><?xml version="1.0" encoding="utf-8"?>
<formControlPr xmlns="http://schemas.microsoft.com/office/spreadsheetml/2009/9/main" objectType="Radio"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I$10" noThreeD="1"/>
</file>

<file path=xl/ctrlProps/ctrlProp262.xml><?xml version="1.0" encoding="utf-8"?>
<formControlPr xmlns="http://schemas.microsoft.com/office/spreadsheetml/2009/9/main" objectType="Radio" noThreeD="1"/>
</file>

<file path=xl/ctrlProps/ctrlProp263.xml><?xml version="1.0" encoding="utf-8"?>
<formControlPr xmlns="http://schemas.microsoft.com/office/spreadsheetml/2009/9/main" objectType="Radio"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Radio" firstButton="1" fmlaLink="$I$11" noThreeD="1"/>
</file>

<file path=xl/ctrlProps/ctrlProp266.xml><?xml version="1.0" encoding="utf-8"?>
<formControlPr xmlns="http://schemas.microsoft.com/office/spreadsheetml/2009/9/main" objectType="Radio" noThreeD="1"/>
</file>

<file path=xl/ctrlProps/ctrlProp267.xml><?xml version="1.0" encoding="utf-8"?>
<formControlPr xmlns="http://schemas.microsoft.com/office/spreadsheetml/2009/9/main" objectType="Radio"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Radio" firstButton="1" fmlaLink="$I$12" noThreeD="1"/>
</file>

<file path=xl/ctrlProps/ctrlProp27.xml><?xml version="1.0" encoding="utf-8"?>
<formControlPr xmlns="http://schemas.microsoft.com/office/spreadsheetml/2009/9/main" objectType="Radio" noThreeD="1"/>
</file>

<file path=xl/ctrlProps/ctrlProp270.xml><?xml version="1.0" encoding="utf-8"?>
<formControlPr xmlns="http://schemas.microsoft.com/office/spreadsheetml/2009/9/main" objectType="Radio" noThreeD="1"/>
</file>

<file path=xl/ctrlProps/ctrlProp271.xml><?xml version="1.0" encoding="utf-8"?>
<formControlPr xmlns="http://schemas.microsoft.com/office/spreadsheetml/2009/9/main" objectType="Radio"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Radio" firstButton="1" fmlaLink="$I$13" noThreeD="1"/>
</file>

<file path=xl/ctrlProps/ctrlProp274.xml><?xml version="1.0" encoding="utf-8"?>
<formControlPr xmlns="http://schemas.microsoft.com/office/spreadsheetml/2009/9/main" objectType="Radio" noThreeD="1"/>
</file>

<file path=xl/ctrlProps/ctrlProp275.xml><?xml version="1.0" encoding="utf-8"?>
<formControlPr xmlns="http://schemas.microsoft.com/office/spreadsheetml/2009/9/main" objectType="Radio"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Radio" firstButton="1" fmlaLink="$I$14" noThreeD="1"/>
</file>

<file path=xl/ctrlProps/ctrlProp278.xml><?xml version="1.0" encoding="utf-8"?>
<formControlPr xmlns="http://schemas.microsoft.com/office/spreadsheetml/2009/9/main" objectType="Radio" noThreeD="1"/>
</file>

<file path=xl/ctrlProps/ctrlProp279.xml><?xml version="1.0" encoding="utf-8"?>
<formControlPr xmlns="http://schemas.microsoft.com/office/spreadsheetml/2009/9/main" objectType="Radio"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I$27" noThreeD="1"/>
</file>

<file path=xl/ctrlProps/ctrlProp282.xml><?xml version="1.0" encoding="utf-8"?>
<formControlPr xmlns="http://schemas.microsoft.com/office/spreadsheetml/2009/9/main" objectType="Radio" noThreeD="1"/>
</file>

<file path=xl/ctrlProps/ctrlProp283.xml><?xml version="1.0" encoding="utf-8"?>
<formControlPr xmlns="http://schemas.microsoft.com/office/spreadsheetml/2009/9/main" objectType="Radio"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Radio" firstButton="1" fmlaLink="$I$28" noThreeD="1"/>
</file>

<file path=xl/ctrlProps/ctrlProp286.xml><?xml version="1.0" encoding="utf-8"?>
<formControlPr xmlns="http://schemas.microsoft.com/office/spreadsheetml/2009/9/main" objectType="Radio" noThreeD="1"/>
</file>

<file path=xl/ctrlProps/ctrlProp287.xml><?xml version="1.0" encoding="utf-8"?>
<formControlPr xmlns="http://schemas.microsoft.com/office/spreadsheetml/2009/9/main" objectType="Radio"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Radio" firstButton="1" fmlaLink="$I$29" noThreeD="1"/>
</file>

<file path=xl/ctrlProps/ctrlProp29.xml><?xml version="1.0" encoding="utf-8"?>
<formControlPr xmlns="http://schemas.microsoft.com/office/spreadsheetml/2009/9/main" objectType="Radio" firstButton="1" fmlaLink="$I$13" noThreeD="1"/>
</file>

<file path=xl/ctrlProps/ctrlProp290.xml><?xml version="1.0" encoding="utf-8"?>
<formControlPr xmlns="http://schemas.microsoft.com/office/spreadsheetml/2009/9/main" objectType="Radio" noThreeD="1"/>
</file>

<file path=xl/ctrlProps/ctrlProp291.xml><?xml version="1.0" encoding="utf-8"?>
<formControlPr xmlns="http://schemas.microsoft.com/office/spreadsheetml/2009/9/main" objectType="Radio"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Radio" firstButton="1" fmlaLink="$I$33" noThreeD="1"/>
</file>

<file path=xl/ctrlProps/ctrlProp294.xml><?xml version="1.0" encoding="utf-8"?>
<formControlPr xmlns="http://schemas.microsoft.com/office/spreadsheetml/2009/9/main" objectType="Radio" noThreeD="1"/>
</file>

<file path=xl/ctrlProps/ctrlProp295.xml><?xml version="1.0" encoding="utf-8"?>
<formControlPr xmlns="http://schemas.microsoft.com/office/spreadsheetml/2009/9/main" objectType="Radio"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I$34" noThreeD="1"/>
</file>

<file path=xl/ctrlProps/ctrlProp298.xml><?xml version="1.0" encoding="utf-8"?>
<formControlPr xmlns="http://schemas.microsoft.com/office/spreadsheetml/2009/9/main" objectType="Radio" noThreeD="1"/>
</file>

<file path=xl/ctrlProps/ctrlProp299.xml><?xml version="1.0" encoding="utf-8"?>
<formControlPr xmlns="http://schemas.microsoft.com/office/spreadsheetml/2009/9/main" objectType="Radio"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firstButton="1" fmlaLink="$I$35" noThreeD="1"/>
</file>

<file path=xl/ctrlProps/ctrlProp302.xml><?xml version="1.0" encoding="utf-8"?>
<formControlPr xmlns="http://schemas.microsoft.com/office/spreadsheetml/2009/9/main" objectType="Radio" noThreeD="1"/>
</file>

<file path=xl/ctrlProps/ctrlProp303.xml><?xml version="1.0" encoding="utf-8"?>
<formControlPr xmlns="http://schemas.microsoft.com/office/spreadsheetml/2009/9/main" objectType="Radio"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I$48" noThreeD="1"/>
</file>

<file path=xl/ctrlProps/ctrlProp306.xml><?xml version="1.0" encoding="utf-8"?>
<formControlPr xmlns="http://schemas.microsoft.com/office/spreadsheetml/2009/9/main" objectType="Radio" noThreeD="1"/>
</file>

<file path=xl/ctrlProps/ctrlProp307.xml><?xml version="1.0" encoding="utf-8"?>
<formControlPr xmlns="http://schemas.microsoft.com/office/spreadsheetml/2009/9/main" objectType="Radio"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I$49" noThreeD="1"/>
</file>

<file path=xl/ctrlProps/ctrlProp31.xml><?xml version="1.0" encoding="utf-8"?>
<formControlPr xmlns="http://schemas.microsoft.com/office/spreadsheetml/2009/9/main" objectType="Radio" noThreeD="1"/>
</file>

<file path=xl/ctrlProps/ctrlProp310.xml><?xml version="1.0" encoding="utf-8"?>
<formControlPr xmlns="http://schemas.microsoft.com/office/spreadsheetml/2009/9/main" objectType="Radio" noThreeD="1"/>
</file>

<file path=xl/ctrlProps/ctrlProp311.xml><?xml version="1.0" encoding="utf-8"?>
<formControlPr xmlns="http://schemas.microsoft.com/office/spreadsheetml/2009/9/main" objectType="Radio"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firstButton="1" fmlaLink="$I$50" noThreeD="1"/>
</file>

<file path=xl/ctrlProps/ctrlProp314.xml><?xml version="1.0" encoding="utf-8"?>
<formControlPr xmlns="http://schemas.microsoft.com/office/spreadsheetml/2009/9/main" objectType="Radio" noThreeD="1"/>
</file>

<file path=xl/ctrlProps/ctrlProp315.xml><?xml version="1.0" encoding="utf-8"?>
<formControlPr xmlns="http://schemas.microsoft.com/office/spreadsheetml/2009/9/main" objectType="Radio"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Radio" firstButton="1" fmlaLink="$I$54" noThreeD="1"/>
</file>

<file path=xl/ctrlProps/ctrlProp318.xml><?xml version="1.0" encoding="utf-8"?>
<formControlPr xmlns="http://schemas.microsoft.com/office/spreadsheetml/2009/9/main" objectType="Radio" noThreeD="1"/>
</file>

<file path=xl/ctrlProps/ctrlProp319.xml><?xml version="1.0" encoding="utf-8"?>
<formControlPr xmlns="http://schemas.microsoft.com/office/spreadsheetml/2009/9/main" objectType="Radio"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Radio" firstButton="1" fmlaLink="$I$55" noThreeD="1"/>
</file>

<file path=xl/ctrlProps/ctrlProp322.xml><?xml version="1.0" encoding="utf-8"?>
<formControlPr xmlns="http://schemas.microsoft.com/office/spreadsheetml/2009/9/main" objectType="Radio" noThreeD="1"/>
</file>

<file path=xl/ctrlProps/ctrlProp323.xml><?xml version="1.0" encoding="utf-8"?>
<formControlPr xmlns="http://schemas.microsoft.com/office/spreadsheetml/2009/9/main" objectType="Radio"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Radio" firstButton="1" fmlaLink="$I$56" noThreeD="1"/>
</file>

<file path=xl/ctrlProps/ctrlProp326.xml><?xml version="1.0" encoding="utf-8"?>
<formControlPr xmlns="http://schemas.microsoft.com/office/spreadsheetml/2009/9/main" objectType="Radio" noThreeD="1"/>
</file>

<file path=xl/ctrlProps/ctrlProp327.xml><?xml version="1.0" encoding="utf-8"?>
<formControlPr xmlns="http://schemas.microsoft.com/office/spreadsheetml/2009/9/main" objectType="Radio"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Radio" firstButton="1" fmlaLink="$I$57" noThreeD="1"/>
</file>

<file path=xl/ctrlProps/ctrlProp33.xml><?xml version="1.0" encoding="utf-8"?>
<formControlPr xmlns="http://schemas.microsoft.com/office/spreadsheetml/2009/9/main" objectType="Radio" firstButton="1" fmlaLink="$I$17" noThreeD="1"/>
</file>

<file path=xl/ctrlProps/ctrlProp330.xml><?xml version="1.0" encoding="utf-8"?>
<formControlPr xmlns="http://schemas.microsoft.com/office/spreadsheetml/2009/9/main" objectType="Radio" noThreeD="1"/>
</file>

<file path=xl/ctrlProps/ctrlProp331.xml><?xml version="1.0" encoding="utf-8"?>
<formControlPr xmlns="http://schemas.microsoft.com/office/spreadsheetml/2009/9/main" objectType="Radio"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Radio" firstButton="1" fmlaLink="$I$58" noThreeD="1"/>
</file>

<file path=xl/ctrlProps/ctrlProp334.xml><?xml version="1.0" encoding="utf-8"?>
<formControlPr xmlns="http://schemas.microsoft.com/office/spreadsheetml/2009/9/main" objectType="Radio" noThreeD="1"/>
</file>

<file path=xl/ctrlProps/ctrlProp335.xml><?xml version="1.0" encoding="utf-8"?>
<formControlPr xmlns="http://schemas.microsoft.com/office/spreadsheetml/2009/9/main" objectType="Radio"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I$62" noThreeD="1"/>
</file>

<file path=xl/ctrlProps/ctrlProp338.xml><?xml version="1.0" encoding="utf-8"?>
<formControlPr xmlns="http://schemas.microsoft.com/office/spreadsheetml/2009/9/main" objectType="Radio" noThreeD="1"/>
</file>

<file path=xl/ctrlProps/ctrlProp339.xml><?xml version="1.0" encoding="utf-8"?>
<formControlPr xmlns="http://schemas.microsoft.com/office/spreadsheetml/2009/9/main" objectType="Radio" noThreeD="1"/>
</file>

<file path=xl/ctrlProps/ctrlProp34.xml><?xml version="1.0" encoding="utf-8"?>
<formControlPr xmlns="http://schemas.microsoft.com/office/spreadsheetml/2009/9/main" objectType="Radio"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Radio" firstButton="1" fmlaLink="$I$63" noThreeD="1"/>
</file>

<file path=xl/ctrlProps/ctrlProp342.xml><?xml version="1.0" encoding="utf-8"?>
<formControlPr xmlns="http://schemas.microsoft.com/office/spreadsheetml/2009/9/main" objectType="Radio" noThreeD="1"/>
</file>

<file path=xl/ctrlProps/ctrlProp343.xml><?xml version="1.0" encoding="utf-8"?>
<formControlPr xmlns="http://schemas.microsoft.com/office/spreadsheetml/2009/9/main" objectType="Radio"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Radio" firstButton="1" fmlaLink="$I$67" noThreeD="1"/>
</file>

<file path=xl/ctrlProps/ctrlProp346.xml><?xml version="1.0" encoding="utf-8"?>
<formControlPr xmlns="http://schemas.microsoft.com/office/spreadsheetml/2009/9/main" objectType="Radio" noThreeD="1"/>
</file>

<file path=xl/ctrlProps/ctrlProp347.xml><?xml version="1.0" encoding="utf-8"?>
<formControlPr xmlns="http://schemas.microsoft.com/office/spreadsheetml/2009/9/main" objectType="Radio"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I$68" noThreeD="1"/>
</file>

<file path=xl/ctrlProps/ctrlProp35.xml><?xml version="1.0" encoding="utf-8"?>
<formControlPr xmlns="http://schemas.microsoft.com/office/spreadsheetml/2009/9/main" objectType="Radio" noThreeD="1"/>
</file>

<file path=xl/ctrlProps/ctrlProp350.xml><?xml version="1.0" encoding="utf-8"?>
<formControlPr xmlns="http://schemas.microsoft.com/office/spreadsheetml/2009/9/main" objectType="Radio" noThreeD="1"/>
</file>

<file path=xl/ctrlProps/ctrlProp351.xml><?xml version="1.0" encoding="utf-8"?>
<formControlPr xmlns="http://schemas.microsoft.com/office/spreadsheetml/2009/9/main" objectType="Radio"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Radio" firstButton="1" fmlaLink="$I$81" noThreeD="1"/>
</file>

<file path=xl/ctrlProps/ctrlProp354.xml><?xml version="1.0" encoding="utf-8"?>
<formControlPr xmlns="http://schemas.microsoft.com/office/spreadsheetml/2009/9/main" objectType="Radio" noThreeD="1"/>
</file>

<file path=xl/ctrlProps/ctrlProp355.xml><?xml version="1.0" encoding="utf-8"?>
<formControlPr xmlns="http://schemas.microsoft.com/office/spreadsheetml/2009/9/main" objectType="Radio"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Radio" firstButton="1" fmlaLink="$I$82" noThreeD="1"/>
</file>

<file path=xl/ctrlProps/ctrlProp358.xml><?xml version="1.0" encoding="utf-8"?>
<formControlPr xmlns="http://schemas.microsoft.com/office/spreadsheetml/2009/9/main" objectType="Radio" noThreeD="1"/>
</file>

<file path=xl/ctrlProps/ctrlProp359.xml><?xml version="1.0" encoding="utf-8"?>
<formControlPr xmlns="http://schemas.microsoft.com/office/spreadsheetml/2009/9/main" objectType="Radio"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firstButton="1" fmlaLink="$I$86" noThreeD="1"/>
</file>

<file path=xl/ctrlProps/ctrlProp362.xml><?xml version="1.0" encoding="utf-8"?>
<formControlPr xmlns="http://schemas.microsoft.com/office/spreadsheetml/2009/9/main" objectType="Radio" noThreeD="1"/>
</file>

<file path=xl/ctrlProps/ctrlProp363.xml><?xml version="1.0" encoding="utf-8"?>
<formControlPr xmlns="http://schemas.microsoft.com/office/spreadsheetml/2009/9/main" objectType="Radio"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firstButton="1" fmlaLink="$I$87" noThreeD="1"/>
</file>

<file path=xl/ctrlProps/ctrlProp366.xml><?xml version="1.0" encoding="utf-8"?>
<formControlPr xmlns="http://schemas.microsoft.com/office/spreadsheetml/2009/9/main" objectType="Radio" noThreeD="1"/>
</file>

<file path=xl/ctrlProps/ctrlProp367.xml><?xml version="1.0" encoding="utf-8"?>
<formControlPr xmlns="http://schemas.microsoft.com/office/spreadsheetml/2009/9/main" objectType="Radio"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Radio" firstButton="1" fmlaLink="$I$88" noThreeD="1"/>
</file>

<file path=xl/ctrlProps/ctrlProp37.xml><?xml version="1.0" encoding="utf-8"?>
<formControlPr xmlns="http://schemas.microsoft.com/office/spreadsheetml/2009/9/main" objectType="Radio" firstButton="1" fmlaLink="$I$18" noThreeD="1"/>
</file>

<file path=xl/ctrlProps/ctrlProp370.xml><?xml version="1.0" encoding="utf-8"?>
<formControlPr xmlns="http://schemas.microsoft.com/office/spreadsheetml/2009/9/main" objectType="Radio" noThreeD="1"/>
</file>

<file path=xl/ctrlProps/ctrlProp371.xml><?xml version="1.0" encoding="utf-8"?>
<formControlPr xmlns="http://schemas.microsoft.com/office/spreadsheetml/2009/9/main" objectType="Radio"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I$101" noThreeD="1"/>
</file>

<file path=xl/ctrlProps/ctrlProp374.xml><?xml version="1.0" encoding="utf-8"?>
<formControlPr xmlns="http://schemas.microsoft.com/office/spreadsheetml/2009/9/main" objectType="Radio" noThreeD="1"/>
</file>

<file path=xl/ctrlProps/ctrlProp375.xml><?xml version="1.0" encoding="utf-8"?>
<formControlPr xmlns="http://schemas.microsoft.com/office/spreadsheetml/2009/9/main" objectType="Radio"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Radio" firstButton="1" fmlaLink="$I$102" noThreeD="1"/>
</file>

<file path=xl/ctrlProps/ctrlProp378.xml><?xml version="1.0" encoding="utf-8"?>
<formControlPr xmlns="http://schemas.microsoft.com/office/spreadsheetml/2009/9/main" objectType="Radio" noThreeD="1"/>
</file>

<file path=xl/ctrlProps/ctrlProp379.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Radio" firstButton="1" fmlaLink="$I$103" noThreeD="1"/>
</file>

<file path=xl/ctrlProps/ctrlProp382.xml><?xml version="1.0" encoding="utf-8"?>
<formControlPr xmlns="http://schemas.microsoft.com/office/spreadsheetml/2009/9/main" objectType="Radio" noThreeD="1"/>
</file>

<file path=xl/ctrlProps/ctrlProp383.xml><?xml version="1.0" encoding="utf-8"?>
<formControlPr xmlns="http://schemas.microsoft.com/office/spreadsheetml/2009/9/main" objectType="Radio"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I$107" noThreeD="1"/>
</file>

<file path=xl/ctrlProps/ctrlProp386.xml><?xml version="1.0" encoding="utf-8"?>
<formControlPr xmlns="http://schemas.microsoft.com/office/spreadsheetml/2009/9/main" objectType="Radio" noThreeD="1"/>
</file>

<file path=xl/ctrlProps/ctrlProp387.xml><?xml version="1.0" encoding="utf-8"?>
<formControlPr xmlns="http://schemas.microsoft.com/office/spreadsheetml/2009/9/main" objectType="Radio"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Radio" firstButton="1" fmlaLink="$I$108" noThreeD="1"/>
</file>

<file path=xl/ctrlProps/ctrlProp39.xml><?xml version="1.0" encoding="utf-8"?>
<formControlPr xmlns="http://schemas.microsoft.com/office/spreadsheetml/2009/9/main" objectType="Radio" noThreeD="1"/>
</file>

<file path=xl/ctrlProps/ctrlProp390.xml><?xml version="1.0" encoding="utf-8"?>
<formControlPr xmlns="http://schemas.microsoft.com/office/spreadsheetml/2009/9/main" objectType="Radio" noThreeD="1"/>
</file>

<file path=xl/ctrlProps/ctrlProp391.xml><?xml version="1.0" encoding="utf-8"?>
<formControlPr xmlns="http://schemas.microsoft.com/office/spreadsheetml/2009/9/main" objectType="Radio"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Radio" firstButton="1" fmlaLink="$I$124" noThreeD="1"/>
</file>

<file path=xl/ctrlProps/ctrlProp394.xml><?xml version="1.0" encoding="utf-8"?>
<formControlPr xmlns="http://schemas.microsoft.com/office/spreadsheetml/2009/9/main" objectType="Radio" noThreeD="1"/>
</file>

<file path=xl/ctrlProps/ctrlProp395.xml><?xml version="1.0" encoding="utf-8"?>
<formControlPr xmlns="http://schemas.microsoft.com/office/spreadsheetml/2009/9/main" objectType="Radio"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Radio" firstButton="1" fmlaLink="$I$125" noThreeD="1"/>
</file>

<file path=xl/ctrlProps/ctrlProp398.xml><?xml version="1.0" encoding="utf-8"?>
<formControlPr xmlns="http://schemas.microsoft.com/office/spreadsheetml/2009/9/main" objectType="Radio" noThreeD="1"/>
</file>

<file path=xl/ctrlProps/ctrlProp399.xml><?xml version="1.0" encoding="utf-8"?>
<formControlPr xmlns="http://schemas.microsoft.com/office/spreadsheetml/2009/9/main" objectType="Radio"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firstButton="1" fmlaLink="$I$126" noThreeD="1"/>
</file>

<file path=xl/ctrlProps/ctrlProp402.xml><?xml version="1.0" encoding="utf-8"?>
<formControlPr xmlns="http://schemas.microsoft.com/office/spreadsheetml/2009/9/main" objectType="Radio" noThreeD="1"/>
</file>

<file path=xl/ctrlProps/ctrlProp403.xml><?xml version="1.0" encoding="utf-8"?>
<formControlPr xmlns="http://schemas.microsoft.com/office/spreadsheetml/2009/9/main" objectType="Radio"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Radio" firstButton="1" fmlaLink="$I$127" noThreeD="1"/>
</file>

<file path=xl/ctrlProps/ctrlProp406.xml><?xml version="1.0" encoding="utf-8"?>
<formControlPr xmlns="http://schemas.microsoft.com/office/spreadsheetml/2009/9/main" objectType="Radio" noThreeD="1"/>
</file>

<file path=xl/ctrlProps/ctrlProp407.xml><?xml version="1.0" encoding="utf-8"?>
<formControlPr xmlns="http://schemas.microsoft.com/office/spreadsheetml/2009/9/main" objectType="Radio"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Radio" firstButton="1" fmlaLink="$I$128" noThreeD="1"/>
</file>

<file path=xl/ctrlProps/ctrlProp41.xml><?xml version="1.0" encoding="utf-8"?>
<formControlPr xmlns="http://schemas.microsoft.com/office/spreadsheetml/2009/9/main" objectType="Radio" firstButton="1" fmlaLink="$I$22" noThreeD="1"/>
</file>

<file path=xl/ctrlProps/ctrlProp410.xml><?xml version="1.0" encoding="utf-8"?>
<formControlPr xmlns="http://schemas.microsoft.com/office/spreadsheetml/2009/9/main" objectType="Radio" noThreeD="1"/>
</file>

<file path=xl/ctrlProps/ctrlProp411.xml><?xml version="1.0" encoding="utf-8"?>
<formControlPr xmlns="http://schemas.microsoft.com/office/spreadsheetml/2009/9/main" objectType="Radio"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Radio" firstButton="1" fmlaLink="$I$129" noThreeD="1"/>
</file>

<file path=xl/ctrlProps/ctrlProp414.xml><?xml version="1.0" encoding="utf-8"?>
<formControlPr xmlns="http://schemas.microsoft.com/office/spreadsheetml/2009/9/main" objectType="Radio" noThreeD="1"/>
</file>

<file path=xl/ctrlProps/ctrlProp415.xml><?xml version="1.0" encoding="utf-8"?>
<formControlPr xmlns="http://schemas.microsoft.com/office/spreadsheetml/2009/9/main" objectType="Radio"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Radio" firstButton="1" fmlaLink="$I$140" noThreeD="1"/>
</file>

<file path=xl/ctrlProps/ctrlProp418.xml><?xml version="1.0" encoding="utf-8"?>
<formControlPr xmlns="http://schemas.microsoft.com/office/spreadsheetml/2009/9/main" objectType="Radio" noThreeD="1"/>
</file>

<file path=xl/ctrlProps/ctrlProp419.xml><?xml version="1.0" encoding="utf-8"?>
<formControlPr xmlns="http://schemas.microsoft.com/office/spreadsheetml/2009/9/main" objectType="Radio" noThreeD="1"/>
</file>

<file path=xl/ctrlProps/ctrlProp42.xml><?xml version="1.0" encoding="utf-8"?>
<formControlPr xmlns="http://schemas.microsoft.com/office/spreadsheetml/2009/9/main" objectType="Radio"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I$141" noThreeD="1"/>
</file>

<file path=xl/ctrlProps/ctrlProp422.xml><?xml version="1.0" encoding="utf-8"?>
<formControlPr xmlns="http://schemas.microsoft.com/office/spreadsheetml/2009/9/main" objectType="Radio" noThreeD="1"/>
</file>

<file path=xl/ctrlProps/ctrlProp423.xml><?xml version="1.0" encoding="utf-8"?>
<formControlPr xmlns="http://schemas.microsoft.com/office/spreadsheetml/2009/9/main" objectType="Radio"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Radio" firstButton="1" fmlaLink="$I$142" noThreeD="1"/>
</file>

<file path=xl/ctrlProps/ctrlProp426.xml><?xml version="1.0" encoding="utf-8"?>
<formControlPr xmlns="http://schemas.microsoft.com/office/spreadsheetml/2009/9/main" objectType="Radio" noThreeD="1"/>
</file>

<file path=xl/ctrlProps/ctrlProp427.xml><?xml version="1.0" encoding="utf-8"?>
<formControlPr xmlns="http://schemas.microsoft.com/office/spreadsheetml/2009/9/main" objectType="Radio"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Radio" firstButton="1" fmlaLink="$I$143" noThreeD="1"/>
</file>

<file path=xl/ctrlProps/ctrlProp43.xml><?xml version="1.0" encoding="utf-8"?>
<formControlPr xmlns="http://schemas.microsoft.com/office/spreadsheetml/2009/9/main" objectType="Radio" noThreeD="1"/>
</file>

<file path=xl/ctrlProps/ctrlProp430.xml><?xml version="1.0" encoding="utf-8"?>
<formControlPr xmlns="http://schemas.microsoft.com/office/spreadsheetml/2009/9/main" objectType="Radio" noThreeD="1"/>
</file>

<file path=xl/ctrlProps/ctrlProp431.xml><?xml version="1.0" encoding="utf-8"?>
<formControlPr xmlns="http://schemas.microsoft.com/office/spreadsheetml/2009/9/main" objectType="Radio"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Radio" firstButton="1" fmlaLink="$I$154" noThreeD="1"/>
</file>

<file path=xl/ctrlProps/ctrlProp434.xml><?xml version="1.0" encoding="utf-8"?>
<formControlPr xmlns="http://schemas.microsoft.com/office/spreadsheetml/2009/9/main" objectType="Radio" noThreeD="1"/>
</file>

<file path=xl/ctrlProps/ctrlProp435.xml><?xml version="1.0" encoding="utf-8"?>
<formControlPr xmlns="http://schemas.microsoft.com/office/spreadsheetml/2009/9/main" objectType="Radio"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Radio" firstButton="1" fmlaLink="$I$155" noThreeD="1"/>
</file>

<file path=xl/ctrlProps/ctrlProp438.xml><?xml version="1.0" encoding="utf-8"?>
<formControlPr xmlns="http://schemas.microsoft.com/office/spreadsheetml/2009/9/main" objectType="Radio" noThreeD="1"/>
</file>

<file path=xl/ctrlProps/ctrlProp439.xml><?xml version="1.0" encoding="utf-8"?>
<formControlPr xmlns="http://schemas.microsoft.com/office/spreadsheetml/2009/9/main" objectType="Radio"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Radio" firstButton="1" fmlaLink="$I$156" noThreeD="1"/>
</file>

<file path=xl/ctrlProps/ctrlProp442.xml><?xml version="1.0" encoding="utf-8"?>
<formControlPr xmlns="http://schemas.microsoft.com/office/spreadsheetml/2009/9/main" objectType="Radio" noThreeD="1"/>
</file>

<file path=xl/ctrlProps/ctrlProp443.xml><?xml version="1.0" encoding="utf-8"?>
<formControlPr xmlns="http://schemas.microsoft.com/office/spreadsheetml/2009/9/main" objectType="Radio"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Radio" firstButton="1" fmlaLink="$I$157" noThreeD="1"/>
</file>

<file path=xl/ctrlProps/ctrlProp446.xml><?xml version="1.0" encoding="utf-8"?>
<formControlPr xmlns="http://schemas.microsoft.com/office/spreadsheetml/2009/9/main" objectType="Radio" noThreeD="1"/>
</file>

<file path=xl/ctrlProps/ctrlProp447.xml><?xml version="1.0" encoding="utf-8"?>
<formControlPr xmlns="http://schemas.microsoft.com/office/spreadsheetml/2009/9/main" objectType="Radio"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Radio" firstButton="1" fmlaLink="$I$158" noThreeD="1"/>
</file>

<file path=xl/ctrlProps/ctrlProp45.xml><?xml version="1.0" encoding="utf-8"?>
<formControlPr xmlns="http://schemas.microsoft.com/office/spreadsheetml/2009/9/main" objectType="Radio" firstButton="1" fmlaLink="$I$23" noThreeD="1"/>
</file>

<file path=xl/ctrlProps/ctrlProp450.xml><?xml version="1.0" encoding="utf-8"?>
<formControlPr xmlns="http://schemas.microsoft.com/office/spreadsheetml/2009/9/main" objectType="Radio" noThreeD="1"/>
</file>

<file path=xl/ctrlProps/ctrlProp451.xml><?xml version="1.0" encoding="utf-8"?>
<formControlPr xmlns="http://schemas.microsoft.com/office/spreadsheetml/2009/9/main" objectType="Radio"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Radio" firstButton="1" fmlaLink="$I$159" noThreeD="1"/>
</file>

<file path=xl/ctrlProps/ctrlProp454.xml><?xml version="1.0" encoding="utf-8"?>
<formControlPr xmlns="http://schemas.microsoft.com/office/spreadsheetml/2009/9/main" objectType="Radio" noThreeD="1"/>
</file>

<file path=xl/ctrlProps/ctrlProp455.xml><?xml version="1.0" encoding="utf-8"?>
<formControlPr xmlns="http://schemas.microsoft.com/office/spreadsheetml/2009/9/main" objectType="Radio"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Radio" firstButton="1" fmlaLink="$I$170" noThreeD="1"/>
</file>

<file path=xl/ctrlProps/ctrlProp458.xml><?xml version="1.0" encoding="utf-8"?>
<formControlPr xmlns="http://schemas.microsoft.com/office/spreadsheetml/2009/9/main" objectType="Radio" noThreeD="1"/>
</file>

<file path=xl/ctrlProps/ctrlProp459.xml><?xml version="1.0" encoding="utf-8"?>
<formControlPr xmlns="http://schemas.microsoft.com/office/spreadsheetml/2009/9/main" objectType="Radio" noThreeD="1"/>
</file>

<file path=xl/ctrlProps/ctrlProp46.xml><?xml version="1.0" encoding="utf-8"?>
<formControlPr xmlns="http://schemas.microsoft.com/office/spreadsheetml/2009/9/main" objectType="Radio"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I$171" noThreeD="1"/>
</file>

<file path=xl/ctrlProps/ctrlProp462.xml><?xml version="1.0" encoding="utf-8"?>
<formControlPr xmlns="http://schemas.microsoft.com/office/spreadsheetml/2009/9/main" objectType="Radio" noThreeD="1"/>
</file>

<file path=xl/ctrlProps/ctrlProp463.xml><?xml version="1.0" encoding="utf-8"?>
<formControlPr xmlns="http://schemas.microsoft.com/office/spreadsheetml/2009/9/main" objectType="Radio"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Radio" firstButton="1" fmlaLink="$I$172" noThreeD="1"/>
</file>

<file path=xl/ctrlProps/ctrlProp466.xml><?xml version="1.0" encoding="utf-8"?>
<formControlPr xmlns="http://schemas.microsoft.com/office/spreadsheetml/2009/9/main" objectType="Radio" noThreeD="1"/>
</file>

<file path=xl/ctrlProps/ctrlProp467.xml><?xml version="1.0" encoding="utf-8"?>
<formControlPr xmlns="http://schemas.microsoft.com/office/spreadsheetml/2009/9/main" objectType="Radio"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Radio" firstButton="1" fmlaLink="$I$183" noThreeD="1"/>
</file>

<file path=xl/ctrlProps/ctrlProp47.xml><?xml version="1.0" encoding="utf-8"?>
<formControlPr xmlns="http://schemas.microsoft.com/office/spreadsheetml/2009/9/main" objectType="Radio" noThreeD="1"/>
</file>

<file path=xl/ctrlProps/ctrlProp470.xml><?xml version="1.0" encoding="utf-8"?>
<formControlPr xmlns="http://schemas.microsoft.com/office/spreadsheetml/2009/9/main" objectType="Radio" noThreeD="1"/>
</file>

<file path=xl/ctrlProps/ctrlProp471.xml><?xml version="1.0" encoding="utf-8"?>
<formControlPr xmlns="http://schemas.microsoft.com/office/spreadsheetml/2009/9/main" objectType="Radio" noThreeD="1"/>
</file>

<file path=xl/ctrlProps/ctrlProp472.xml><?xml version="1.0" encoding="utf-8"?>
<formControlPr xmlns="http://schemas.microsoft.com/office/spreadsheetml/2009/9/main" objectType="GBox" noThreeD="1"/>
</file>

<file path=xl/ctrlProps/ctrlProp473.xml><?xml version="1.0" encoding="utf-8"?>
<formControlPr xmlns="http://schemas.microsoft.com/office/spreadsheetml/2009/9/main" objectType="Radio" firstButton="1" fmlaLink="$I$184" noThreeD="1"/>
</file>

<file path=xl/ctrlProps/ctrlProp474.xml><?xml version="1.0" encoding="utf-8"?>
<formControlPr xmlns="http://schemas.microsoft.com/office/spreadsheetml/2009/9/main" objectType="Radio" noThreeD="1"/>
</file>

<file path=xl/ctrlProps/ctrlProp475.xml><?xml version="1.0" encoding="utf-8"?>
<formControlPr xmlns="http://schemas.microsoft.com/office/spreadsheetml/2009/9/main" objectType="Radio"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Radio" firstButton="1" fmlaLink="$I$195" noThreeD="1"/>
</file>

<file path=xl/ctrlProps/ctrlProp478.xml><?xml version="1.0" encoding="utf-8"?>
<formControlPr xmlns="http://schemas.microsoft.com/office/spreadsheetml/2009/9/main" objectType="Radio" noThreeD="1"/>
</file>

<file path=xl/ctrlProps/ctrlProp479.xml><?xml version="1.0" encoding="utf-8"?>
<formControlPr xmlns="http://schemas.microsoft.com/office/spreadsheetml/2009/9/main" objectType="Radio" noThreeD="1"/>
</file>

<file path=xl/ctrlProps/ctrlProp48.xml><?xml version="1.0" encoding="utf-8"?>
<formControlPr xmlns="http://schemas.microsoft.com/office/spreadsheetml/2009/9/main" objectType="GBox"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Radio" firstButton="1" fmlaLink="$I$196" noThreeD="1"/>
</file>

<file path=xl/ctrlProps/ctrlProp482.xml><?xml version="1.0" encoding="utf-8"?>
<formControlPr xmlns="http://schemas.microsoft.com/office/spreadsheetml/2009/9/main" objectType="Radio" noThreeD="1"/>
</file>

<file path=xl/ctrlProps/ctrlProp483.xml><?xml version="1.0" encoding="utf-8"?>
<formControlPr xmlns="http://schemas.microsoft.com/office/spreadsheetml/2009/9/main" objectType="Radio" noThreeD="1"/>
</file>

<file path=xl/ctrlProps/ctrlProp484.xml><?xml version="1.0" encoding="utf-8"?>
<formControlPr xmlns="http://schemas.microsoft.com/office/spreadsheetml/2009/9/main" objectType="GBox" noThreeD="1"/>
</file>

<file path=xl/ctrlProps/ctrlProp485.xml><?xml version="1.0" encoding="utf-8"?>
<formControlPr xmlns="http://schemas.microsoft.com/office/spreadsheetml/2009/9/main" objectType="Radio" firstButton="1" fmlaLink="$I$197" noThreeD="1"/>
</file>

<file path=xl/ctrlProps/ctrlProp486.xml><?xml version="1.0" encoding="utf-8"?>
<formControlPr xmlns="http://schemas.microsoft.com/office/spreadsheetml/2009/9/main" objectType="Radio" noThreeD="1"/>
</file>

<file path=xl/ctrlProps/ctrlProp487.xml><?xml version="1.0" encoding="utf-8"?>
<formControlPr xmlns="http://schemas.microsoft.com/office/spreadsheetml/2009/9/main" objectType="Radio" noThreeD="1"/>
</file>

<file path=xl/ctrlProps/ctrlProp488.xml><?xml version="1.0" encoding="utf-8"?>
<formControlPr xmlns="http://schemas.microsoft.com/office/spreadsheetml/2009/9/main" objectType="GBox" noThreeD="1"/>
</file>

<file path=xl/ctrlProps/ctrlProp489.xml><?xml version="1.0" encoding="utf-8"?>
<formControlPr xmlns="http://schemas.microsoft.com/office/spreadsheetml/2009/9/main" objectType="Radio" firstButton="1" fmlaLink="$I$198" noThreeD="1"/>
</file>

<file path=xl/ctrlProps/ctrlProp49.xml><?xml version="1.0" encoding="utf-8"?>
<formControlPr xmlns="http://schemas.microsoft.com/office/spreadsheetml/2009/9/main" objectType="Radio" firstButton="1" fmlaLink="$I$24" noThreeD="1"/>
</file>

<file path=xl/ctrlProps/ctrlProp490.xml><?xml version="1.0" encoding="utf-8"?>
<formControlPr xmlns="http://schemas.microsoft.com/office/spreadsheetml/2009/9/main" objectType="Radio" noThreeD="1"/>
</file>

<file path=xl/ctrlProps/ctrlProp491.xml><?xml version="1.0" encoding="utf-8"?>
<formControlPr xmlns="http://schemas.microsoft.com/office/spreadsheetml/2009/9/main" objectType="Radio" noThreeD="1"/>
</file>

<file path=xl/ctrlProps/ctrlProp492.xml><?xml version="1.0" encoding="utf-8"?>
<formControlPr xmlns="http://schemas.microsoft.com/office/spreadsheetml/2009/9/main" objectType="GBox" noThreeD="1"/>
</file>

<file path=xl/ctrlProps/ctrlProp493.xml><?xml version="1.0" encoding="utf-8"?>
<formControlPr xmlns="http://schemas.microsoft.com/office/spreadsheetml/2009/9/main" objectType="Radio" firstButton="1" fmlaLink="$I$209" noThreeD="1"/>
</file>

<file path=xl/ctrlProps/ctrlProp494.xml><?xml version="1.0" encoding="utf-8"?>
<formControlPr xmlns="http://schemas.microsoft.com/office/spreadsheetml/2009/9/main" objectType="Radio" noThreeD="1"/>
</file>

<file path=xl/ctrlProps/ctrlProp495.xml><?xml version="1.0" encoding="utf-8"?>
<formControlPr xmlns="http://schemas.microsoft.com/office/spreadsheetml/2009/9/main" objectType="Radio" noThreeD="1"/>
</file>

<file path=xl/ctrlProps/ctrlProp496.xml><?xml version="1.0" encoding="utf-8"?>
<formControlPr xmlns="http://schemas.microsoft.com/office/spreadsheetml/2009/9/main" objectType="GBox" noThreeD="1"/>
</file>

<file path=xl/ctrlProps/ctrlProp497.xml><?xml version="1.0" encoding="utf-8"?>
<formControlPr xmlns="http://schemas.microsoft.com/office/spreadsheetml/2009/9/main" objectType="Radio" firstButton="1" fmlaLink="$I$210" noThreeD="1"/>
</file>

<file path=xl/ctrlProps/ctrlProp498.xml><?xml version="1.0" encoding="utf-8"?>
<formControlPr xmlns="http://schemas.microsoft.com/office/spreadsheetml/2009/9/main" objectType="Radio" noThreeD="1"/>
</file>

<file path=xl/ctrlProps/ctrlProp499.xml><?xml version="1.0" encoding="utf-8"?>
<formControlPr xmlns="http://schemas.microsoft.com/office/spreadsheetml/2009/9/main" objectType="Radio" noThreeD="1"/>
</file>

<file path=xl/ctrlProps/ctrlProp5.xml><?xml version="1.0" encoding="utf-8"?>
<formControlPr xmlns="http://schemas.microsoft.com/office/spreadsheetml/2009/9/main" objectType="Label" lockText="1"/>
</file>

<file path=xl/ctrlProps/ctrlProp50.xml><?xml version="1.0" encoding="utf-8"?>
<formControlPr xmlns="http://schemas.microsoft.com/office/spreadsheetml/2009/9/main" objectType="Radio"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I$211" noThreeD="1"/>
</file>

<file path=xl/ctrlProps/ctrlProp502.xml><?xml version="1.0" encoding="utf-8"?>
<formControlPr xmlns="http://schemas.microsoft.com/office/spreadsheetml/2009/9/main" objectType="Radio" noThreeD="1"/>
</file>

<file path=xl/ctrlProps/ctrlProp503.xml><?xml version="1.0" encoding="utf-8"?>
<formControlPr xmlns="http://schemas.microsoft.com/office/spreadsheetml/2009/9/main" objectType="Radio" noThreeD="1"/>
</file>

<file path=xl/ctrlProps/ctrlProp504.xml><?xml version="1.0" encoding="utf-8"?>
<formControlPr xmlns="http://schemas.microsoft.com/office/spreadsheetml/2009/9/main" objectType="GBox" noThreeD="1"/>
</file>

<file path=xl/ctrlProps/ctrlProp505.xml><?xml version="1.0" encoding="utf-8"?>
<formControlPr xmlns="http://schemas.microsoft.com/office/spreadsheetml/2009/9/main" objectType="Radio" firstButton="1" fmlaLink="$I$212" noThreeD="1"/>
</file>

<file path=xl/ctrlProps/ctrlProp506.xml><?xml version="1.0" encoding="utf-8"?>
<formControlPr xmlns="http://schemas.microsoft.com/office/spreadsheetml/2009/9/main" objectType="Radio" noThreeD="1"/>
</file>

<file path=xl/ctrlProps/ctrlProp507.xml><?xml version="1.0" encoding="utf-8"?>
<formControlPr xmlns="http://schemas.microsoft.com/office/spreadsheetml/2009/9/main" objectType="Radio" noThreeD="1"/>
</file>

<file path=xl/ctrlProps/ctrlProp508.xml><?xml version="1.0" encoding="utf-8"?>
<formControlPr xmlns="http://schemas.microsoft.com/office/spreadsheetml/2009/9/main" objectType="GBox" noThreeD="1"/>
</file>

<file path=xl/ctrlProps/ctrlProp509.xml><?xml version="1.0" encoding="utf-8"?>
<formControlPr xmlns="http://schemas.microsoft.com/office/spreadsheetml/2009/9/main" objectType="Radio" firstButton="1" fmlaLink="$I$223" noThreeD="1"/>
</file>

<file path=xl/ctrlProps/ctrlProp51.xml><?xml version="1.0" encoding="utf-8"?>
<formControlPr xmlns="http://schemas.microsoft.com/office/spreadsheetml/2009/9/main" objectType="Radio" noThreeD="1"/>
</file>

<file path=xl/ctrlProps/ctrlProp510.xml><?xml version="1.0" encoding="utf-8"?>
<formControlPr xmlns="http://schemas.microsoft.com/office/spreadsheetml/2009/9/main" objectType="Radio" noThreeD="1"/>
</file>

<file path=xl/ctrlProps/ctrlProp511.xml><?xml version="1.0" encoding="utf-8"?>
<formControlPr xmlns="http://schemas.microsoft.com/office/spreadsheetml/2009/9/main" objectType="Radio" noThreeD="1"/>
</file>

<file path=xl/ctrlProps/ctrlProp512.xml><?xml version="1.0" encoding="utf-8"?>
<formControlPr xmlns="http://schemas.microsoft.com/office/spreadsheetml/2009/9/main" objectType="GBox" noThreeD="1"/>
</file>

<file path=xl/ctrlProps/ctrlProp513.xml><?xml version="1.0" encoding="utf-8"?>
<formControlPr xmlns="http://schemas.microsoft.com/office/spreadsheetml/2009/9/main" objectType="Radio" firstButton="1" fmlaLink="$I$224" noThreeD="1"/>
</file>

<file path=xl/ctrlProps/ctrlProp514.xml><?xml version="1.0" encoding="utf-8"?>
<formControlPr xmlns="http://schemas.microsoft.com/office/spreadsheetml/2009/9/main" objectType="Radio" noThreeD="1"/>
</file>

<file path=xl/ctrlProps/ctrlProp515.xml><?xml version="1.0" encoding="utf-8"?>
<formControlPr xmlns="http://schemas.microsoft.com/office/spreadsheetml/2009/9/main" objectType="Radio"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Radio" firstButton="1" fmlaLink="$I$225" noThreeD="1"/>
</file>

<file path=xl/ctrlProps/ctrlProp518.xml><?xml version="1.0" encoding="utf-8"?>
<formControlPr xmlns="http://schemas.microsoft.com/office/spreadsheetml/2009/9/main" objectType="Radio" noThreeD="1"/>
</file>

<file path=xl/ctrlProps/ctrlProp519.xml><?xml version="1.0" encoding="utf-8"?>
<formControlPr xmlns="http://schemas.microsoft.com/office/spreadsheetml/2009/9/main" objectType="Radio" noThreeD="1"/>
</file>

<file path=xl/ctrlProps/ctrlProp52.xml><?xml version="1.0" encoding="utf-8"?>
<formControlPr xmlns="http://schemas.microsoft.com/office/spreadsheetml/2009/9/main" objectType="GBox" noThreeD="1"/>
</file>

<file path=xl/ctrlProps/ctrlProp520.xml><?xml version="1.0" encoding="utf-8"?>
<formControlPr xmlns="http://schemas.microsoft.com/office/spreadsheetml/2009/9/main" objectType="GBox" noThreeD="1"/>
</file>

<file path=xl/ctrlProps/ctrlProp521.xml><?xml version="1.0" encoding="utf-8"?>
<formControlPr xmlns="http://schemas.microsoft.com/office/spreadsheetml/2009/9/main" objectType="Radio" firstButton="1" fmlaLink="$I$226" noThreeD="1"/>
</file>

<file path=xl/ctrlProps/ctrlProp522.xml><?xml version="1.0" encoding="utf-8"?>
<formControlPr xmlns="http://schemas.microsoft.com/office/spreadsheetml/2009/9/main" objectType="Radio" noThreeD="1"/>
</file>

<file path=xl/ctrlProps/ctrlProp523.xml><?xml version="1.0" encoding="utf-8"?>
<formControlPr xmlns="http://schemas.microsoft.com/office/spreadsheetml/2009/9/main" objectType="Radio"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Radio" firstButton="1" fmlaLink="$I$227" noThreeD="1"/>
</file>

<file path=xl/ctrlProps/ctrlProp526.xml><?xml version="1.0" encoding="utf-8"?>
<formControlPr xmlns="http://schemas.microsoft.com/office/spreadsheetml/2009/9/main" objectType="Radio" noThreeD="1"/>
</file>

<file path=xl/ctrlProps/ctrlProp527.xml><?xml version="1.0" encoding="utf-8"?>
<formControlPr xmlns="http://schemas.microsoft.com/office/spreadsheetml/2009/9/main" objectType="Radio"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Radio" firstButton="1" fmlaLink="$I$238" noThreeD="1"/>
</file>

<file path=xl/ctrlProps/ctrlProp53.xml><?xml version="1.0" encoding="utf-8"?>
<formControlPr xmlns="http://schemas.microsoft.com/office/spreadsheetml/2009/9/main" objectType="Radio" firstButton="1" fmlaLink="$I$39" noThreeD="1"/>
</file>

<file path=xl/ctrlProps/ctrlProp530.xml><?xml version="1.0" encoding="utf-8"?>
<formControlPr xmlns="http://schemas.microsoft.com/office/spreadsheetml/2009/9/main" objectType="Radio" noThreeD="1"/>
</file>

<file path=xl/ctrlProps/ctrlProp531.xml><?xml version="1.0" encoding="utf-8"?>
<formControlPr xmlns="http://schemas.microsoft.com/office/spreadsheetml/2009/9/main" objectType="Radio"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I$239" noThreeD="1"/>
</file>

<file path=xl/ctrlProps/ctrlProp534.xml><?xml version="1.0" encoding="utf-8"?>
<formControlPr xmlns="http://schemas.microsoft.com/office/spreadsheetml/2009/9/main" objectType="Radio" noThreeD="1"/>
</file>

<file path=xl/ctrlProps/ctrlProp535.xml><?xml version="1.0" encoding="utf-8"?>
<formControlPr xmlns="http://schemas.microsoft.com/office/spreadsheetml/2009/9/main" objectType="Radio" noThreeD="1"/>
</file>

<file path=xl/ctrlProps/ctrlProp536.xml><?xml version="1.0" encoding="utf-8"?>
<formControlPr xmlns="http://schemas.microsoft.com/office/spreadsheetml/2009/9/main" objectType="Drop" dropLines="10" dropStyle="combo" dx="26" fmlaLink="$AJ$5" fmlaRange="$AR$25:$AR$63" noThreeD="1" sel="0" val="0"/>
</file>

<file path=xl/ctrlProps/ctrlProp537.xml><?xml version="1.0" encoding="utf-8"?>
<formControlPr xmlns="http://schemas.microsoft.com/office/spreadsheetml/2009/9/main" objectType="Drop" dropLines="10" dropStyle="combo" dx="26" fmlaLink="$AJ$10" fmlaRange="$AR$25:$AR$63" noThreeD="1" sel="0" val="0"/>
</file>

<file path=xl/ctrlProps/ctrlProp538.xml><?xml version="1.0" encoding="utf-8"?>
<formControlPr xmlns="http://schemas.microsoft.com/office/spreadsheetml/2009/9/main" objectType="Drop" dropLines="10" dropStyle="combo" dx="26" fmlaLink="$AJ$15" fmlaRange="$AR$25:$AR$63" noThreeD="1" sel="0" val="0"/>
</file>

<file path=xl/ctrlProps/ctrlProp54.xml><?xml version="1.0" encoding="utf-8"?>
<formControlPr xmlns="http://schemas.microsoft.com/office/spreadsheetml/2009/9/main" objectType="Radio"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I$40"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CheckBox" fmlaLink="S22"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I$41" noThreeD="1"/>
</file>

<file path=xl/ctrlProps/ctrlProp62.xml><?xml version="1.0" encoding="utf-8"?>
<formControlPr xmlns="http://schemas.microsoft.com/office/spreadsheetml/2009/9/main" objectType="Radio" noThreeD="1"/>
</file>

<file path=xl/ctrlProps/ctrlProp63.xml><?xml version="1.0" encoding="utf-8"?>
<formControlPr xmlns="http://schemas.microsoft.com/office/spreadsheetml/2009/9/main" objectType="Radio"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I$42"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I$43" noThreeD="1"/>
</file>

<file path=xl/ctrlProps/ctrlProp7.xml><?xml version="1.0" encoding="utf-8"?>
<formControlPr xmlns="http://schemas.microsoft.com/office/spreadsheetml/2009/9/main" objectType="CheckBox" fmlaLink="T22" lockText="1" noThreeD="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I$44"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I$50"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I$51"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I$52" noThreeD="1"/>
</file>

<file path=xl/ctrlProps/ctrlProp86.xml><?xml version="1.0" encoding="utf-8"?>
<formControlPr xmlns="http://schemas.microsoft.com/office/spreadsheetml/2009/9/main" objectType="Radio"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I$56" noThreeD="1"/>
</file>

<file path=xl/ctrlProps/ctrlProp9.xml><?xml version="1.0" encoding="utf-8"?>
<formControlPr xmlns="http://schemas.microsoft.com/office/spreadsheetml/2009/9/main" objectType="CheckBox" fmlaLink="S21" lockText="1" noThreeD="1"/>
</file>

<file path=xl/ctrlProps/ctrlProp90.xml><?xml version="1.0" encoding="utf-8"?>
<formControlPr xmlns="http://schemas.microsoft.com/office/spreadsheetml/2009/9/main" objectType="Radio"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I$57" noThreeD="1"/>
</file>

<file path=xl/ctrlProps/ctrlProp94.xml><?xml version="1.0" encoding="utf-8"?>
<formControlPr xmlns="http://schemas.microsoft.com/office/spreadsheetml/2009/9/main" objectType="Radio"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I$72"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198120</xdr:colOff>
          <xdr:row>16</xdr:row>
          <xdr:rowOff>0</xdr:rowOff>
        </xdr:from>
        <xdr:to>
          <xdr:col>9</xdr:col>
          <xdr:colOff>0</xdr:colOff>
          <xdr:row>17</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9520" y="3581400"/>
              <a:ext cx="992505" cy="228600"/>
              <a:chOff x="3421381" y="3543300"/>
              <a:chExt cx="868685" cy="228600"/>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3421381" y="3564026"/>
                <a:ext cx="495300" cy="20025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3854880" y="3575304"/>
                <a:ext cx="372240"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3444543" y="3543300"/>
                <a:ext cx="845523" cy="2286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19</xdr:row>
          <xdr:rowOff>0</xdr:rowOff>
        </xdr:from>
        <xdr:to>
          <xdr:col>9</xdr:col>
          <xdr:colOff>0</xdr:colOff>
          <xdr:row>19</xdr:row>
          <xdr:rowOff>226771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79520" y="4267200"/>
              <a:ext cx="992505" cy="226771"/>
              <a:chOff x="3421381" y="4229100"/>
              <a:chExt cx="868674" cy="226771"/>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3421381" y="42422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3853891" y="42611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3445151" y="4229100"/>
                <a:ext cx="844904" cy="22677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18</xdr:row>
          <xdr:rowOff>0</xdr:rowOff>
        </xdr:from>
        <xdr:to>
          <xdr:col>9</xdr:col>
          <xdr:colOff>0</xdr:colOff>
          <xdr:row>18</xdr:row>
          <xdr:rowOff>226771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79520" y="4038600"/>
              <a:ext cx="992505" cy="226771"/>
              <a:chOff x="3421381" y="4000500"/>
              <a:chExt cx="868674" cy="2267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3421381" y="40136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3853891" y="40325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3445151" y="40005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17</xdr:row>
          <xdr:rowOff>0</xdr:rowOff>
        </xdr:from>
        <xdr:to>
          <xdr:col>9</xdr:col>
          <xdr:colOff>0</xdr:colOff>
          <xdr:row>17</xdr:row>
          <xdr:rowOff>226771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9520" y="3810000"/>
              <a:ext cx="992505" cy="226771"/>
              <a:chOff x="3421381" y="3771900"/>
              <a:chExt cx="868674" cy="226771"/>
            </a:xfrm>
          </xdr:grpSpPr>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3421381" y="37850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3853891" y="38039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3445151" y="37719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20</xdr:row>
          <xdr:rowOff>0</xdr:rowOff>
        </xdr:from>
        <xdr:to>
          <xdr:col>9</xdr:col>
          <xdr:colOff>0</xdr:colOff>
          <xdr:row>20</xdr:row>
          <xdr:rowOff>226771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79520" y="4495800"/>
              <a:ext cx="992505" cy="226771"/>
              <a:chOff x="3421381" y="4457700"/>
              <a:chExt cx="868674" cy="226771"/>
            </a:xfrm>
          </xdr:grpSpPr>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3421381" y="44708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3853891" y="44897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3445151" y="44577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37</xdr:row>
          <xdr:rowOff>209550</xdr:rowOff>
        </xdr:from>
        <xdr:to>
          <xdr:col>13</xdr:col>
          <xdr:colOff>171450</xdr:colOff>
          <xdr:row>38</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314700" y="10287000"/>
              <a:ext cx="3095625" cy="609600"/>
              <a:chOff x="3314700" y="10287000"/>
              <a:chExt cx="3095625" cy="609600"/>
            </a:xfrm>
          </xdr:grpSpPr>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3314700" y="102870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3314700" y="104870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3314700" y="106965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grpSp>
        <xdr:clientData/>
      </xdr:twoCellAnchor>
    </mc:Choice>
    <mc:Fallback/>
  </mc:AlternateContent>
  <xdr:twoCellAnchor>
    <xdr:from>
      <xdr:col>6</xdr:col>
      <xdr:colOff>0</xdr:colOff>
      <xdr:row>37</xdr:row>
      <xdr:rowOff>228600</xdr:rowOff>
    </xdr:from>
    <xdr:to>
      <xdr:col>6</xdr:col>
      <xdr:colOff>91440</xdr:colOff>
      <xdr:row>38</xdr:row>
      <xdr:rowOff>76200</xdr:rowOff>
    </xdr:to>
    <xdr:sp macro="" textlink="">
      <xdr:nvSpPr>
        <xdr:cNvPr id="14662" name="AutoShape 26">
          <a:extLst>
            <a:ext uri="{FF2B5EF4-FFF2-40B4-BE49-F238E27FC236}">
              <a16:creationId xmlns:a16="http://schemas.microsoft.com/office/drawing/2014/main" id="{00000000-0008-0000-0000-000046390000}"/>
            </a:ext>
          </a:extLst>
        </xdr:cNvPr>
        <xdr:cNvSpPr>
          <a:spLocks/>
        </xdr:cNvSpPr>
      </xdr:nvSpPr>
      <xdr:spPr bwMode="auto">
        <a:xfrm>
          <a:off x="2903220" y="12481560"/>
          <a:ext cx="91440" cy="571500"/>
        </a:xfrm>
        <a:prstGeom prst="leftBrace">
          <a:avLst>
            <a:gd name="adj1" fmla="val 38194"/>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7</xdr:col>
          <xdr:colOff>198120</xdr:colOff>
          <xdr:row>21</xdr:row>
          <xdr:rowOff>0</xdr:rowOff>
        </xdr:from>
        <xdr:to>
          <xdr:col>9</xdr:col>
          <xdr:colOff>0</xdr:colOff>
          <xdr:row>21</xdr:row>
          <xdr:rowOff>226771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779520" y="4724400"/>
              <a:ext cx="992505" cy="226771"/>
              <a:chOff x="3421381" y="4686300"/>
              <a:chExt cx="868674" cy="226771"/>
            </a:xfrm>
          </xdr:grpSpPr>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3421381" y="46994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3853891" y="47183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3445151" y="46863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37</xdr:row>
          <xdr:rowOff>388620</xdr:rowOff>
        </xdr:from>
        <xdr:to>
          <xdr:col>14</xdr:col>
          <xdr:colOff>175260</xdr:colOff>
          <xdr:row>38</xdr:row>
          <xdr:rowOff>91440</xdr:rowOff>
        </xdr:to>
        <xdr:grpSp>
          <xdr:nvGrpSpPr>
            <xdr:cNvPr id="14664" name="グループ化 1">
              <a:extLst>
                <a:ext uri="{FF2B5EF4-FFF2-40B4-BE49-F238E27FC236}">
                  <a16:creationId xmlns:a16="http://schemas.microsoft.com/office/drawing/2014/main" id="{00000000-0008-0000-0000-000048390000}"/>
                </a:ext>
              </a:extLst>
            </xdr:cNvPr>
            <xdr:cNvGrpSpPr>
              <a:grpSpLocks/>
            </xdr:cNvGrpSpPr>
          </xdr:nvGrpSpPr>
          <xdr:grpSpPr bwMode="auto">
            <a:xfrm>
              <a:off x="6185535" y="10466070"/>
              <a:ext cx="581025" cy="426720"/>
              <a:chOff x="6210284" y="10696590"/>
              <a:chExt cx="581025" cy="428601"/>
            </a:xfrm>
          </xdr:grpSpPr>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6210284" y="10915641"/>
                <a:ext cx="5810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4362" name="Label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6238876" y="10696590"/>
                <a:ext cx="4667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83820</xdr:rowOff>
    </xdr:from>
    <xdr:to>
      <xdr:col>15</xdr:col>
      <xdr:colOff>205740</xdr:colOff>
      <xdr:row>3</xdr:row>
      <xdr:rowOff>762000</xdr:rowOff>
    </xdr:to>
    <xdr:grpSp>
      <xdr:nvGrpSpPr>
        <xdr:cNvPr id="5955" name="Group 6">
          <a:extLst>
            <a:ext uri="{FF2B5EF4-FFF2-40B4-BE49-F238E27FC236}">
              <a16:creationId xmlns:a16="http://schemas.microsoft.com/office/drawing/2014/main" id="{00000000-0008-0000-0200-000043170000}"/>
            </a:ext>
          </a:extLst>
        </xdr:cNvPr>
        <xdr:cNvGrpSpPr>
          <a:grpSpLocks/>
        </xdr:cNvGrpSpPr>
      </xdr:nvGrpSpPr>
      <xdr:grpSpPr bwMode="auto">
        <a:xfrm>
          <a:off x="7174230" y="541020"/>
          <a:ext cx="3566160" cy="1630680"/>
          <a:chOff x="665" y="49"/>
          <a:chExt cx="376" cy="171"/>
        </a:xfrm>
      </xdr:grpSpPr>
      <xdr:sp macro="" textlink="">
        <xdr:nvSpPr>
          <xdr:cNvPr id="5956" name="AutoShape 3">
            <a:extLst>
              <a:ext uri="{FF2B5EF4-FFF2-40B4-BE49-F238E27FC236}">
                <a16:creationId xmlns:a16="http://schemas.microsoft.com/office/drawing/2014/main" id="{00000000-0008-0000-0200-000044170000}"/>
              </a:ext>
            </a:extLst>
          </xdr:cNvPr>
          <xdr:cNvSpPr>
            <a:spLocks noChangeArrowheads="1"/>
          </xdr:cNvSpPr>
        </xdr:nvSpPr>
        <xdr:spPr bwMode="auto">
          <a:xfrm>
            <a:off x="780"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5957" name="Line 4">
            <a:extLst>
              <a:ext uri="{FF2B5EF4-FFF2-40B4-BE49-F238E27FC236}">
                <a16:creationId xmlns:a16="http://schemas.microsoft.com/office/drawing/2014/main" id="{00000000-0008-0000-0200-000045170000}"/>
              </a:ext>
            </a:extLst>
          </xdr:cNvPr>
          <xdr:cNvSpPr>
            <a:spLocks noChangeShapeType="1"/>
          </xdr:cNvSpPr>
        </xdr:nvSpPr>
        <xdr:spPr bwMode="auto">
          <a:xfrm flipH="1" flipV="1">
            <a:off x="665" y="140"/>
            <a:ext cx="121" cy="0"/>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5125" name="Text Box 5">
            <a:extLst>
              <a:ext uri="{FF2B5EF4-FFF2-40B4-BE49-F238E27FC236}">
                <a16:creationId xmlns:a16="http://schemas.microsoft.com/office/drawing/2014/main" id="{00000000-0008-0000-0200-000005140000}"/>
              </a:ext>
            </a:extLst>
          </xdr:cNvPr>
          <xdr:cNvSpPr txBox="1">
            <a:spLocks noChangeArrowheads="1"/>
          </xdr:cNvSpPr>
        </xdr:nvSpPr>
        <xdr:spPr bwMode="auto">
          <a:xfrm>
            <a:off x="795"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28600" y="2819400"/>
              <a:ext cx="8020050" cy="476250"/>
              <a:chOff x="228600" y="2790830"/>
              <a:chExt cx="8001000" cy="476251"/>
            </a:xfrm>
          </xdr:grpSpPr>
          <xdr:sp macro="" textlink="">
            <xdr:nvSpPr>
              <xdr:cNvPr id="21505" name="Group Box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228600" y="279083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06" name="Option Button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7448550" y="2990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07" name="Option Button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733425" y="2990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08" name="Option Button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285750" y="2990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28600" y="3295650"/>
              <a:ext cx="8020050" cy="476250"/>
              <a:chOff x="228600" y="3267081"/>
              <a:chExt cx="8001000" cy="476251"/>
            </a:xfrm>
          </xdr:grpSpPr>
          <xdr:sp macro="" textlink="">
            <xdr:nvSpPr>
              <xdr:cNvPr id="21509" name="Group Box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228600" y="32670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0" name="Option Button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7448550" y="3467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1" name="Option Button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733425" y="3467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2" name="Option Button 8"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285750" y="3467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5</xdr:col>
          <xdr:colOff>800100</xdr:colOff>
          <xdr:row>17</xdr:row>
          <xdr:rowOff>0</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28600" y="4591050"/>
              <a:ext cx="8020050" cy="476250"/>
              <a:chOff x="228600" y="4562483"/>
              <a:chExt cx="8001000" cy="476251"/>
            </a:xfrm>
          </xdr:grpSpPr>
          <xdr:sp macro="" textlink="">
            <xdr:nvSpPr>
              <xdr:cNvPr id="21513" name="Group Box 9"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228600" y="456248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4" name="Option Button 10"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7448550" y="47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5" name="Option Button 11"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733425" y="47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16" name="Option Button 12"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285750" y="47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800100</xdr:colOff>
          <xdr:row>18</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28600" y="5067300"/>
              <a:ext cx="8020050" cy="476250"/>
              <a:chOff x="228600" y="5038734"/>
              <a:chExt cx="8001000" cy="476251"/>
            </a:xfrm>
          </xdr:grpSpPr>
          <xdr:sp macro="" textlink="">
            <xdr:nvSpPr>
              <xdr:cNvPr id="21517" name="Group Box 13"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228600" y="503873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18" name="Option Button 14"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7448550" y="52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19" name="Option Button 15"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733425" y="52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0" name="Option Button 16"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285750" y="52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5</xdr:col>
          <xdr:colOff>800100</xdr:colOff>
          <xdr:row>22</xdr:row>
          <xdr:rowOff>0</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28600" y="6362700"/>
              <a:ext cx="8020050" cy="476250"/>
              <a:chOff x="228600" y="6334136"/>
              <a:chExt cx="8001000" cy="476251"/>
            </a:xfrm>
          </xdr:grpSpPr>
          <xdr:sp macro="" textlink="">
            <xdr:nvSpPr>
              <xdr:cNvPr id="21521" name="Group Box 17"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228600" y="63341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2" name="Option Button 18"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7448550" y="6534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3" name="Option Button 19"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733425" y="6534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4" name="Option Button 20"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285750" y="6534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5</xdr:col>
          <xdr:colOff>800100</xdr:colOff>
          <xdr:row>23</xdr:row>
          <xdr:rowOff>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228600" y="6838950"/>
              <a:ext cx="8020050" cy="476250"/>
              <a:chOff x="228600" y="6810387"/>
              <a:chExt cx="8001000" cy="476251"/>
            </a:xfrm>
          </xdr:grpSpPr>
          <xdr:sp macro="" textlink="">
            <xdr:nvSpPr>
              <xdr:cNvPr id="21525" name="Group Box 21"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228600" y="681038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26" name="Option Button 22"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7448550" y="701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27" name="Option Button 23"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733425" y="701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28" name="Option Button 24"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285750" y="701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800100</xdr:colOff>
          <xdr:row>24</xdr:row>
          <xdr:rowOff>0</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228600" y="7315200"/>
              <a:ext cx="8020050" cy="476250"/>
              <a:chOff x="228600" y="7286638"/>
              <a:chExt cx="8001000" cy="476251"/>
            </a:xfrm>
          </xdr:grpSpPr>
          <xdr:sp macro="" textlink="">
            <xdr:nvSpPr>
              <xdr:cNvPr id="21529" name="Group Box 25"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228600" y="728663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0" name="Option Button 26" hidden="1">
                <a:extLst>
                  <a:ext uri="{63B3BB69-23CF-44E3-9099-C40C66FF867C}">
                    <a14:compatExt spid="_x0000_s21530"/>
                  </a:ext>
                  <a:ext uri="{FF2B5EF4-FFF2-40B4-BE49-F238E27FC236}">
                    <a16:creationId xmlns:a16="http://schemas.microsoft.com/office/drawing/2014/main" id="{00000000-0008-0000-0300-00001A540000}"/>
                  </a:ext>
                </a:extLst>
              </xdr:cNvPr>
              <xdr:cNvSpPr/>
            </xdr:nvSpPr>
            <xdr:spPr bwMode="auto">
              <a:xfrm>
                <a:off x="7448550" y="74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1" name="Option Button 27" hidden="1">
                <a:extLst>
                  <a:ext uri="{63B3BB69-23CF-44E3-9099-C40C66FF867C}">
                    <a14:compatExt spid="_x0000_s21531"/>
                  </a:ext>
                  <a:ext uri="{FF2B5EF4-FFF2-40B4-BE49-F238E27FC236}">
                    <a16:creationId xmlns:a16="http://schemas.microsoft.com/office/drawing/2014/main" id="{00000000-0008-0000-0300-00001B540000}"/>
                  </a:ext>
                </a:extLst>
              </xdr:cNvPr>
              <xdr:cNvSpPr/>
            </xdr:nvSpPr>
            <xdr:spPr bwMode="auto">
              <a:xfrm>
                <a:off x="733425" y="74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2" name="Option Button 28" hidden="1">
                <a:extLst>
                  <a:ext uri="{63B3BB69-23CF-44E3-9099-C40C66FF867C}">
                    <a14:compatExt spid="_x0000_s21532"/>
                  </a:ext>
                  <a:ext uri="{FF2B5EF4-FFF2-40B4-BE49-F238E27FC236}">
                    <a16:creationId xmlns:a16="http://schemas.microsoft.com/office/drawing/2014/main" id="{00000000-0008-0000-0300-00001C540000}"/>
                  </a:ext>
                </a:extLst>
              </xdr:cNvPr>
              <xdr:cNvSpPr/>
            </xdr:nvSpPr>
            <xdr:spPr bwMode="auto">
              <a:xfrm>
                <a:off x="285750" y="74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5</xdr:col>
          <xdr:colOff>800100</xdr:colOff>
          <xdr:row>39</xdr:row>
          <xdr:rowOff>0</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228600" y="13354050"/>
              <a:ext cx="8020050" cy="476250"/>
              <a:chOff x="228600" y="13306448"/>
              <a:chExt cx="8001000" cy="476251"/>
            </a:xfrm>
          </xdr:grpSpPr>
          <xdr:sp macro="" textlink="">
            <xdr:nvSpPr>
              <xdr:cNvPr id="21533" name="Group Box 29" hidden="1">
                <a:extLst>
                  <a:ext uri="{63B3BB69-23CF-44E3-9099-C40C66FF867C}">
                    <a14:compatExt spid="_x0000_s21533"/>
                  </a:ext>
                  <a:ext uri="{FF2B5EF4-FFF2-40B4-BE49-F238E27FC236}">
                    <a16:creationId xmlns:a16="http://schemas.microsoft.com/office/drawing/2014/main" id="{00000000-0008-0000-0300-00001D540000}"/>
                  </a:ext>
                </a:extLst>
              </xdr:cNvPr>
              <xdr:cNvSpPr/>
            </xdr:nvSpPr>
            <xdr:spPr bwMode="auto">
              <a:xfrm>
                <a:off x="228600" y="1330644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4" name="Option Button 30" hidden="1">
                <a:extLst>
                  <a:ext uri="{63B3BB69-23CF-44E3-9099-C40C66FF867C}">
                    <a14:compatExt spid="_x0000_s21534"/>
                  </a:ext>
                  <a:ext uri="{FF2B5EF4-FFF2-40B4-BE49-F238E27FC236}">
                    <a16:creationId xmlns:a16="http://schemas.microsoft.com/office/drawing/2014/main" id="{00000000-0008-0000-0300-00001E540000}"/>
                  </a:ext>
                </a:extLst>
              </xdr:cNvPr>
              <xdr:cNvSpPr/>
            </xdr:nvSpPr>
            <xdr:spPr bwMode="auto">
              <a:xfrm>
                <a:off x="7448550" y="13506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5" name="Option Button 31" hidden="1">
                <a:extLst>
                  <a:ext uri="{63B3BB69-23CF-44E3-9099-C40C66FF867C}">
                    <a14:compatExt spid="_x0000_s21535"/>
                  </a:ext>
                  <a:ext uri="{FF2B5EF4-FFF2-40B4-BE49-F238E27FC236}">
                    <a16:creationId xmlns:a16="http://schemas.microsoft.com/office/drawing/2014/main" id="{00000000-0008-0000-0300-00001F540000}"/>
                  </a:ext>
                </a:extLst>
              </xdr:cNvPr>
              <xdr:cNvSpPr/>
            </xdr:nvSpPr>
            <xdr:spPr bwMode="auto">
              <a:xfrm>
                <a:off x="733425" y="13506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36" name="Option Button 32" hidden="1">
                <a:extLst>
                  <a:ext uri="{63B3BB69-23CF-44E3-9099-C40C66FF867C}">
                    <a14:compatExt spid="_x0000_s21536"/>
                  </a:ext>
                  <a:ext uri="{FF2B5EF4-FFF2-40B4-BE49-F238E27FC236}">
                    <a16:creationId xmlns:a16="http://schemas.microsoft.com/office/drawing/2014/main" id="{00000000-0008-0000-0300-000020540000}"/>
                  </a:ext>
                </a:extLst>
              </xdr:cNvPr>
              <xdr:cNvSpPr/>
            </xdr:nvSpPr>
            <xdr:spPr bwMode="auto">
              <a:xfrm>
                <a:off x="285750" y="13506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5</xdr:col>
          <xdr:colOff>800100</xdr:colOff>
          <xdr:row>40</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228600" y="13830300"/>
              <a:ext cx="8020050" cy="476250"/>
              <a:chOff x="228600" y="13782699"/>
              <a:chExt cx="8001000" cy="476251"/>
            </a:xfrm>
          </xdr:grpSpPr>
          <xdr:sp macro="" textlink="">
            <xdr:nvSpPr>
              <xdr:cNvPr id="21537" name="Group Box 33"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228600" y="1378269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38" name="Option Button 34"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7448550" y="13982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39" name="Option Button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733425" y="13982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0" name="Option Button 36" hidden="1">
                <a:extLst>
                  <a:ext uri="{63B3BB69-23CF-44E3-9099-C40C66FF867C}">
                    <a14:compatExt spid="_x0000_s21540"/>
                  </a:ext>
                  <a:ext uri="{FF2B5EF4-FFF2-40B4-BE49-F238E27FC236}">
                    <a16:creationId xmlns:a16="http://schemas.microsoft.com/office/drawing/2014/main" id="{00000000-0008-0000-0300-000024540000}"/>
                  </a:ext>
                </a:extLst>
              </xdr:cNvPr>
              <xdr:cNvSpPr/>
            </xdr:nvSpPr>
            <xdr:spPr bwMode="auto">
              <a:xfrm>
                <a:off x="285750" y="13982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5</xdr:col>
          <xdr:colOff>800100</xdr:colOff>
          <xdr:row>41</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228600" y="14306550"/>
              <a:ext cx="8020050" cy="476250"/>
              <a:chOff x="228600" y="14258950"/>
              <a:chExt cx="8001000" cy="476251"/>
            </a:xfrm>
          </xdr:grpSpPr>
          <xdr:sp macro="" textlink="">
            <xdr:nvSpPr>
              <xdr:cNvPr id="21541" name="Group Box 37" hidden="1">
                <a:extLst>
                  <a:ext uri="{63B3BB69-23CF-44E3-9099-C40C66FF867C}">
                    <a14:compatExt spid="_x0000_s21541"/>
                  </a:ext>
                  <a:ext uri="{FF2B5EF4-FFF2-40B4-BE49-F238E27FC236}">
                    <a16:creationId xmlns:a16="http://schemas.microsoft.com/office/drawing/2014/main" id="{00000000-0008-0000-0300-000025540000}"/>
                  </a:ext>
                </a:extLst>
              </xdr:cNvPr>
              <xdr:cNvSpPr/>
            </xdr:nvSpPr>
            <xdr:spPr bwMode="auto">
              <a:xfrm>
                <a:off x="228600" y="1425895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2" name="Option Button 38"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7448550" y="14458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3" name="Option Button 39"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733425" y="14458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4" name="Option Button 40"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285750" y="14458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41</xdr:row>
          <xdr:rowOff>0</xdr:rowOff>
        </xdr:from>
        <xdr:to>
          <xdr:col>5</xdr:col>
          <xdr:colOff>800100</xdr:colOff>
          <xdr:row>42</xdr:row>
          <xdr:rowOff>0</xdr:rowOff>
        </xdr:to>
        <xdr:grpSp>
          <xdr:nvGrpSpPr>
            <xdr:cNvPr id="12" name="グループ化 11">
              <a:extLst>
                <a:ext uri="{FF2B5EF4-FFF2-40B4-BE49-F238E27FC236}">
                  <a16:creationId xmlns:a16="http://schemas.microsoft.com/office/drawing/2014/main" id="{00000000-0008-0000-0300-00000C000000}"/>
                </a:ext>
              </a:extLst>
            </xdr:cNvPr>
            <xdr:cNvGrpSpPr/>
          </xdr:nvGrpSpPr>
          <xdr:grpSpPr>
            <a:xfrm>
              <a:off x="228600" y="14782800"/>
              <a:ext cx="8020050" cy="476250"/>
              <a:chOff x="228600" y="14735201"/>
              <a:chExt cx="8001000" cy="476251"/>
            </a:xfrm>
          </xdr:grpSpPr>
          <xdr:sp macro="" textlink="">
            <xdr:nvSpPr>
              <xdr:cNvPr id="21545" name="Group Box 41"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228600" y="1473520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46" name="Option Button 42" hidden="1">
                <a:extLst>
                  <a:ext uri="{63B3BB69-23CF-44E3-9099-C40C66FF867C}">
                    <a14:compatExt spid="_x0000_s21546"/>
                  </a:ext>
                  <a:ext uri="{FF2B5EF4-FFF2-40B4-BE49-F238E27FC236}">
                    <a16:creationId xmlns:a16="http://schemas.microsoft.com/office/drawing/2014/main" id="{00000000-0008-0000-0300-00002A540000}"/>
                  </a:ext>
                </a:extLst>
              </xdr:cNvPr>
              <xdr:cNvSpPr/>
            </xdr:nvSpPr>
            <xdr:spPr bwMode="auto">
              <a:xfrm>
                <a:off x="7448550" y="149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47" name="Option Button 43" hidden="1">
                <a:extLst>
                  <a:ext uri="{63B3BB69-23CF-44E3-9099-C40C66FF867C}">
                    <a14:compatExt spid="_x0000_s21547"/>
                  </a:ext>
                  <a:ext uri="{FF2B5EF4-FFF2-40B4-BE49-F238E27FC236}">
                    <a16:creationId xmlns:a16="http://schemas.microsoft.com/office/drawing/2014/main" id="{00000000-0008-0000-0300-00002B540000}"/>
                  </a:ext>
                </a:extLst>
              </xdr:cNvPr>
              <xdr:cNvSpPr/>
            </xdr:nvSpPr>
            <xdr:spPr bwMode="auto">
              <a:xfrm>
                <a:off x="733425" y="149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48" name="Option Button 44" hidden="1">
                <a:extLst>
                  <a:ext uri="{63B3BB69-23CF-44E3-9099-C40C66FF867C}">
                    <a14:compatExt spid="_x0000_s21548"/>
                  </a:ext>
                  <a:ext uri="{FF2B5EF4-FFF2-40B4-BE49-F238E27FC236}">
                    <a16:creationId xmlns:a16="http://schemas.microsoft.com/office/drawing/2014/main" id="{00000000-0008-0000-0300-00002C540000}"/>
                  </a:ext>
                </a:extLst>
              </xdr:cNvPr>
              <xdr:cNvSpPr/>
            </xdr:nvSpPr>
            <xdr:spPr bwMode="auto">
              <a:xfrm>
                <a:off x="285750" y="149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5</xdr:col>
          <xdr:colOff>800100</xdr:colOff>
          <xdr:row>43</xdr:row>
          <xdr:rowOff>0</xdr:rowOff>
        </xdr:to>
        <xdr:grpSp>
          <xdr:nvGrpSpPr>
            <xdr:cNvPr id="13" name="グループ化 12">
              <a:extLst>
                <a:ext uri="{FF2B5EF4-FFF2-40B4-BE49-F238E27FC236}">
                  <a16:creationId xmlns:a16="http://schemas.microsoft.com/office/drawing/2014/main" id="{00000000-0008-0000-0300-00000D000000}"/>
                </a:ext>
              </a:extLst>
            </xdr:cNvPr>
            <xdr:cNvGrpSpPr/>
          </xdr:nvGrpSpPr>
          <xdr:grpSpPr>
            <a:xfrm>
              <a:off x="228600" y="15259050"/>
              <a:ext cx="8020050" cy="476250"/>
              <a:chOff x="228600" y="15211451"/>
              <a:chExt cx="8001000" cy="476251"/>
            </a:xfrm>
          </xdr:grpSpPr>
          <xdr:sp macro="" textlink="">
            <xdr:nvSpPr>
              <xdr:cNvPr id="21549" name="Group Box 45" hidden="1">
                <a:extLst>
                  <a:ext uri="{63B3BB69-23CF-44E3-9099-C40C66FF867C}">
                    <a14:compatExt spid="_x0000_s21549"/>
                  </a:ext>
                  <a:ext uri="{FF2B5EF4-FFF2-40B4-BE49-F238E27FC236}">
                    <a16:creationId xmlns:a16="http://schemas.microsoft.com/office/drawing/2014/main" id="{00000000-0008-0000-0300-00002D540000}"/>
                  </a:ext>
                </a:extLst>
              </xdr:cNvPr>
              <xdr:cNvSpPr/>
            </xdr:nvSpPr>
            <xdr:spPr bwMode="auto">
              <a:xfrm>
                <a:off x="228600" y="1521145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0" name="Option Button 46"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7448550" y="154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1" name="Option Button 47"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733425" y="154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2" name="Option Button 48"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285750" y="154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0</xdr:rowOff>
        </xdr:from>
        <xdr:to>
          <xdr:col>5</xdr:col>
          <xdr:colOff>800100</xdr:colOff>
          <xdr:row>44</xdr:row>
          <xdr:rowOff>0</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228600" y="15735300"/>
              <a:ext cx="8020050" cy="476250"/>
              <a:chOff x="228600" y="15687702"/>
              <a:chExt cx="8001000" cy="476251"/>
            </a:xfrm>
          </xdr:grpSpPr>
          <xdr:sp macro="" textlink="">
            <xdr:nvSpPr>
              <xdr:cNvPr id="21553" name="Group Box 49"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228600" y="1568770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4" name="Option Button 50"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7448550" y="1588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5" name="Option Button 51"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733425" y="1588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56" name="Option Button 52"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285750" y="1588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300-00000F000000}"/>
                </a:ext>
              </a:extLst>
            </xdr:cNvPr>
            <xdr:cNvGrpSpPr/>
          </xdr:nvGrpSpPr>
          <xdr:grpSpPr>
            <a:xfrm>
              <a:off x="228600" y="17640300"/>
              <a:ext cx="8020050" cy="476250"/>
              <a:chOff x="228600" y="17583181"/>
              <a:chExt cx="8001000" cy="476251"/>
            </a:xfrm>
          </xdr:grpSpPr>
          <xdr:sp macro="" textlink="">
            <xdr:nvSpPr>
              <xdr:cNvPr id="21557" name="Group Box 53" hidden="1">
                <a:extLst>
                  <a:ext uri="{63B3BB69-23CF-44E3-9099-C40C66FF867C}">
                    <a14:compatExt spid="_x0000_s21557"/>
                  </a:ext>
                  <a:ext uri="{FF2B5EF4-FFF2-40B4-BE49-F238E27FC236}">
                    <a16:creationId xmlns:a16="http://schemas.microsoft.com/office/drawing/2014/main" id="{00000000-0008-0000-0300-000035540000}"/>
                  </a:ext>
                </a:extLst>
              </xdr:cNvPr>
              <xdr:cNvSpPr/>
            </xdr:nvSpPr>
            <xdr:spPr bwMode="auto">
              <a:xfrm>
                <a:off x="228600" y="175831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58" name="Option Button 54" hidden="1">
                <a:extLst>
                  <a:ext uri="{63B3BB69-23CF-44E3-9099-C40C66FF867C}">
                    <a14:compatExt spid="_x0000_s21558"/>
                  </a:ext>
                  <a:ext uri="{FF2B5EF4-FFF2-40B4-BE49-F238E27FC236}">
                    <a16:creationId xmlns:a16="http://schemas.microsoft.com/office/drawing/2014/main" id="{00000000-0008-0000-0300-000036540000}"/>
                  </a:ext>
                </a:extLst>
              </xdr:cNvPr>
              <xdr:cNvSpPr/>
            </xdr:nvSpPr>
            <xdr:spPr bwMode="auto">
              <a:xfrm>
                <a:off x="7448550" y="17783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59" name="Option Button 55" hidden="1">
                <a:extLst>
                  <a:ext uri="{63B3BB69-23CF-44E3-9099-C40C66FF867C}">
                    <a14:compatExt spid="_x0000_s21559"/>
                  </a:ext>
                  <a:ext uri="{FF2B5EF4-FFF2-40B4-BE49-F238E27FC236}">
                    <a16:creationId xmlns:a16="http://schemas.microsoft.com/office/drawing/2014/main" id="{00000000-0008-0000-0300-000037540000}"/>
                  </a:ext>
                </a:extLst>
              </xdr:cNvPr>
              <xdr:cNvSpPr/>
            </xdr:nvSpPr>
            <xdr:spPr bwMode="auto">
              <a:xfrm>
                <a:off x="733425" y="17783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0" name="Option Button 56" hidden="1">
                <a:extLst>
                  <a:ext uri="{63B3BB69-23CF-44E3-9099-C40C66FF867C}">
                    <a14:compatExt spid="_x0000_s21560"/>
                  </a:ext>
                  <a:ext uri="{FF2B5EF4-FFF2-40B4-BE49-F238E27FC236}">
                    <a16:creationId xmlns:a16="http://schemas.microsoft.com/office/drawing/2014/main" id="{00000000-0008-0000-0300-000038540000}"/>
                  </a:ext>
                </a:extLst>
              </xdr:cNvPr>
              <xdr:cNvSpPr/>
            </xdr:nvSpPr>
            <xdr:spPr bwMode="auto">
              <a:xfrm>
                <a:off x="285750" y="17783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5</xdr:col>
          <xdr:colOff>800100</xdr:colOff>
          <xdr:row>51</xdr:row>
          <xdr:rowOff>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228600" y="18116550"/>
              <a:ext cx="8020050" cy="476250"/>
              <a:chOff x="228600" y="18059431"/>
              <a:chExt cx="8001000" cy="476251"/>
            </a:xfrm>
          </xdr:grpSpPr>
          <xdr:sp macro="" textlink="">
            <xdr:nvSpPr>
              <xdr:cNvPr id="21561" name="Group Box 57" hidden="1">
                <a:extLst>
                  <a:ext uri="{63B3BB69-23CF-44E3-9099-C40C66FF867C}">
                    <a14:compatExt spid="_x0000_s21561"/>
                  </a:ext>
                  <a:ext uri="{FF2B5EF4-FFF2-40B4-BE49-F238E27FC236}">
                    <a16:creationId xmlns:a16="http://schemas.microsoft.com/office/drawing/2014/main" id="{00000000-0008-0000-0300-000039540000}"/>
                  </a:ext>
                </a:extLst>
              </xdr:cNvPr>
              <xdr:cNvSpPr/>
            </xdr:nvSpPr>
            <xdr:spPr bwMode="auto">
              <a:xfrm>
                <a:off x="228600" y="1805943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2" name="Option Button 58" hidden="1">
                <a:extLst>
                  <a:ext uri="{63B3BB69-23CF-44E3-9099-C40C66FF867C}">
                    <a14:compatExt spid="_x0000_s21562"/>
                  </a:ext>
                  <a:ext uri="{FF2B5EF4-FFF2-40B4-BE49-F238E27FC236}">
                    <a16:creationId xmlns:a16="http://schemas.microsoft.com/office/drawing/2014/main" id="{00000000-0008-0000-0300-00003A540000}"/>
                  </a:ext>
                </a:extLst>
              </xdr:cNvPr>
              <xdr:cNvSpPr/>
            </xdr:nvSpPr>
            <xdr:spPr bwMode="auto">
              <a:xfrm>
                <a:off x="7448550" y="18259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3" name="Option Button 59" hidden="1">
                <a:extLst>
                  <a:ext uri="{63B3BB69-23CF-44E3-9099-C40C66FF867C}">
                    <a14:compatExt spid="_x0000_s21563"/>
                  </a:ext>
                  <a:ext uri="{FF2B5EF4-FFF2-40B4-BE49-F238E27FC236}">
                    <a16:creationId xmlns:a16="http://schemas.microsoft.com/office/drawing/2014/main" id="{00000000-0008-0000-0300-00003B540000}"/>
                  </a:ext>
                </a:extLst>
              </xdr:cNvPr>
              <xdr:cNvSpPr/>
            </xdr:nvSpPr>
            <xdr:spPr bwMode="auto">
              <a:xfrm>
                <a:off x="733425" y="18259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4" name="Option Button 60" hidden="1">
                <a:extLst>
                  <a:ext uri="{63B3BB69-23CF-44E3-9099-C40C66FF867C}">
                    <a14:compatExt spid="_x0000_s21564"/>
                  </a:ext>
                  <a:ext uri="{FF2B5EF4-FFF2-40B4-BE49-F238E27FC236}">
                    <a16:creationId xmlns:a16="http://schemas.microsoft.com/office/drawing/2014/main" id="{00000000-0008-0000-0300-00003C540000}"/>
                  </a:ext>
                </a:extLst>
              </xdr:cNvPr>
              <xdr:cNvSpPr/>
            </xdr:nvSpPr>
            <xdr:spPr bwMode="auto">
              <a:xfrm>
                <a:off x="285750" y="18259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228600" y="18592800"/>
              <a:ext cx="8020050" cy="476250"/>
              <a:chOff x="228600" y="18535682"/>
              <a:chExt cx="8001000" cy="476251"/>
            </a:xfrm>
          </xdr:grpSpPr>
          <xdr:sp macro="" textlink="">
            <xdr:nvSpPr>
              <xdr:cNvPr id="21565" name="Group Box 61" hidden="1">
                <a:extLst>
                  <a:ext uri="{63B3BB69-23CF-44E3-9099-C40C66FF867C}">
                    <a14:compatExt spid="_x0000_s21565"/>
                  </a:ext>
                  <a:ext uri="{FF2B5EF4-FFF2-40B4-BE49-F238E27FC236}">
                    <a16:creationId xmlns:a16="http://schemas.microsoft.com/office/drawing/2014/main" id="{00000000-0008-0000-0300-00003D540000}"/>
                  </a:ext>
                </a:extLst>
              </xdr:cNvPr>
              <xdr:cNvSpPr/>
            </xdr:nvSpPr>
            <xdr:spPr bwMode="auto">
              <a:xfrm>
                <a:off x="228600" y="1853568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66" name="Option Button 62" hidden="1">
                <a:extLst>
                  <a:ext uri="{63B3BB69-23CF-44E3-9099-C40C66FF867C}">
                    <a14:compatExt spid="_x0000_s21566"/>
                  </a:ext>
                  <a:ext uri="{FF2B5EF4-FFF2-40B4-BE49-F238E27FC236}">
                    <a16:creationId xmlns:a16="http://schemas.microsoft.com/office/drawing/2014/main" id="{00000000-0008-0000-0300-00003E540000}"/>
                  </a:ext>
                </a:extLst>
              </xdr:cNvPr>
              <xdr:cNvSpPr/>
            </xdr:nvSpPr>
            <xdr:spPr bwMode="auto">
              <a:xfrm>
                <a:off x="7448550" y="18735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67" name="Option Button 63" hidden="1">
                <a:extLst>
                  <a:ext uri="{63B3BB69-23CF-44E3-9099-C40C66FF867C}">
                    <a14:compatExt spid="_x0000_s21567"/>
                  </a:ext>
                  <a:ext uri="{FF2B5EF4-FFF2-40B4-BE49-F238E27FC236}">
                    <a16:creationId xmlns:a16="http://schemas.microsoft.com/office/drawing/2014/main" id="{00000000-0008-0000-0300-00003F540000}"/>
                  </a:ext>
                </a:extLst>
              </xdr:cNvPr>
              <xdr:cNvSpPr/>
            </xdr:nvSpPr>
            <xdr:spPr bwMode="auto">
              <a:xfrm>
                <a:off x="733425" y="18735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68" name="Option Button 64" hidden="1">
                <a:extLst>
                  <a:ext uri="{63B3BB69-23CF-44E3-9099-C40C66FF867C}">
                    <a14:compatExt spid="_x0000_s21568"/>
                  </a:ext>
                  <a:ext uri="{FF2B5EF4-FFF2-40B4-BE49-F238E27FC236}">
                    <a16:creationId xmlns:a16="http://schemas.microsoft.com/office/drawing/2014/main" id="{00000000-0008-0000-0300-000040540000}"/>
                  </a:ext>
                </a:extLst>
              </xdr:cNvPr>
              <xdr:cNvSpPr/>
            </xdr:nvSpPr>
            <xdr:spPr bwMode="auto">
              <a:xfrm>
                <a:off x="285750" y="18735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300-000012000000}"/>
                </a:ext>
              </a:extLst>
            </xdr:cNvPr>
            <xdr:cNvGrpSpPr/>
          </xdr:nvGrpSpPr>
          <xdr:grpSpPr>
            <a:xfrm>
              <a:off x="228600" y="19888200"/>
              <a:ext cx="8020050" cy="476250"/>
              <a:chOff x="228600" y="19831084"/>
              <a:chExt cx="8001000" cy="476251"/>
            </a:xfrm>
          </xdr:grpSpPr>
          <xdr:sp macro="" textlink="">
            <xdr:nvSpPr>
              <xdr:cNvPr id="21569" name="Group Box 65" hidden="1">
                <a:extLst>
                  <a:ext uri="{63B3BB69-23CF-44E3-9099-C40C66FF867C}">
                    <a14:compatExt spid="_x0000_s21569"/>
                  </a:ext>
                  <a:ext uri="{FF2B5EF4-FFF2-40B4-BE49-F238E27FC236}">
                    <a16:creationId xmlns:a16="http://schemas.microsoft.com/office/drawing/2014/main" id="{00000000-0008-0000-0300-000041540000}"/>
                  </a:ext>
                </a:extLst>
              </xdr:cNvPr>
              <xdr:cNvSpPr/>
            </xdr:nvSpPr>
            <xdr:spPr bwMode="auto">
              <a:xfrm>
                <a:off x="228600" y="1983108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0" name="Option Button 66" hidden="1">
                <a:extLst>
                  <a:ext uri="{63B3BB69-23CF-44E3-9099-C40C66FF867C}">
                    <a14:compatExt spid="_x0000_s21570"/>
                  </a:ext>
                  <a:ext uri="{FF2B5EF4-FFF2-40B4-BE49-F238E27FC236}">
                    <a16:creationId xmlns:a16="http://schemas.microsoft.com/office/drawing/2014/main" id="{00000000-0008-0000-0300-000042540000}"/>
                  </a:ext>
                </a:extLst>
              </xdr:cNvPr>
              <xdr:cNvSpPr/>
            </xdr:nvSpPr>
            <xdr:spPr bwMode="auto">
              <a:xfrm>
                <a:off x="7448550" y="2003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1" name="Option Button 67" hidden="1">
                <a:extLst>
                  <a:ext uri="{63B3BB69-23CF-44E3-9099-C40C66FF867C}">
                    <a14:compatExt spid="_x0000_s21571"/>
                  </a:ext>
                  <a:ext uri="{FF2B5EF4-FFF2-40B4-BE49-F238E27FC236}">
                    <a16:creationId xmlns:a16="http://schemas.microsoft.com/office/drawing/2014/main" id="{00000000-0008-0000-0300-000043540000}"/>
                  </a:ext>
                </a:extLst>
              </xdr:cNvPr>
              <xdr:cNvSpPr/>
            </xdr:nvSpPr>
            <xdr:spPr bwMode="auto">
              <a:xfrm>
                <a:off x="733425" y="2003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2" name="Option Button 68" hidden="1">
                <a:extLst>
                  <a:ext uri="{63B3BB69-23CF-44E3-9099-C40C66FF867C}">
                    <a14:compatExt spid="_x0000_s21572"/>
                  </a:ext>
                  <a:ext uri="{FF2B5EF4-FFF2-40B4-BE49-F238E27FC236}">
                    <a16:creationId xmlns:a16="http://schemas.microsoft.com/office/drawing/2014/main" id="{00000000-0008-0000-0300-000044540000}"/>
                  </a:ext>
                </a:extLst>
              </xdr:cNvPr>
              <xdr:cNvSpPr/>
            </xdr:nvSpPr>
            <xdr:spPr bwMode="auto">
              <a:xfrm>
                <a:off x="285750" y="2003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300-000013000000}"/>
                </a:ext>
              </a:extLst>
            </xdr:cNvPr>
            <xdr:cNvGrpSpPr/>
          </xdr:nvGrpSpPr>
          <xdr:grpSpPr>
            <a:xfrm>
              <a:off x="228600" y="20364450"/>
              <a:ext cx="8020050" cy="476250"/>
              <a:chOff x="228600" y="20307335"/>
              <a:chExt cx="8001000" cy="476251"/>
            </a:xfrm>
          </xdr:grpSpPr>
          <xdr:sp macro="" textlink="">
            <xdr:nvSpPr>
              <xdr:cNvPr id="21573" name="Group Box 69" hidden="1">
                <a:extLst>
                  <a:ext uri="{63B3BB69-23CF-44E3-9099-C40C66FF867C}">
                    <a14:compatExt spid="_x0000_s21573"/>
                  </a:ext>
                  <a:ext uri="{FF2B5EF4-FFF2-40B4-BE49-F238E27FC236}">
                    <a16:creationId xmlns:a16="http://schemas.microsoft.com/office/drawing/2014/main" id="{00000000-0008-0000-0300-000045540000}"/>
                  </a:ext>
                </a:extLst>
              </xdr:cNvPr>
              <xdr:cNvSpPr/>
            </xdr:nvSpPr>
            <xdr:spPr bwMode="auto">
              <a:xfrm>
                <a:off x="228600" y="203073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4" name="Option Button 70" hidden="1">
                <a:extLst>
                  <a:ext uri="{63B3BB69-23CF-44E3-9099-C40C66FF867C}">
                    <a14:compatExt spid="_x0000_s21574"/>
                  </a:ext>
                  <a:ext uri="{FF2B5EF4-FFF2-40B4-BE49-F238E27FC236}">
                    <a16:creationId xmlns:a16="http://schemas.microsoft.com/office/drawing/2014/main" id="{00000000-0008-0000-0300-000046540000}"/>
                  </a:ext>
                </a:extLst>
              </xdr:cNvPr>
              <xdr:cNvSpPr/>
            </xdr:nvSpPr>
            <xdr:spPr bwMode="auto">
              <a:xfrm>
                <a:off x="7448550" y="2050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5" name="Option Button 71" hidden="1">
                <a:extLst>
                  <a:ext uri="{63B3BB69-23CF-44E3-9099-C40C66FF867C}">
                    <a14:compatExt spid="_x0000_s21575"/>
                  </a:ext>
                  <a:ext uri="{FF2B5EF4-FFF2-40B4-BE49-F238E27FC236}">
                    <a16:creationId xmlns:a16="http://schemas.microsoft.com/office/drawing/2014/main" id="{00000000-0008-0000-0300-000047540000}"/>
                  </a:ext>
                </a:extLst>
              </xdr:cNvPr>
              <xdr:cNvSpPr/>
            </xdr:nvSpPr>
            <xdr:spPr bwMode="auto">
              <a:xfrm>
                <a:off x="733425" y="2050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76" name="Option Button 72" hidden="1">
                <a:extLst>
                  <a:ext uri="{63B3BB69-23CF-44E3-9099-C40C66FF867C}">
                    <a14:compatExt spid="_x0000_s21576"/>
                  </a:ext>
                  <a:ext uri="{FF2B5EF4-FFF2-40B4-BE49-F238E27FC236}">
                    <a16:creationId xmlns:a16="http://schemas.microsoft.com/office/drawing/2014/main" id="{00000000-0008-0000-0300-000048540000}"/>
                  </a:ext>
                </a:extLst>
              </xdr:cNvPr>
              <xdr:cNvSpPr/>
            </xdr:nvSpPr>
            <xdr:spPr bwMode="auto">
              <a:xfrm>
                <a:off x="285750" y="2050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20" name="グループ化 19">
              <a:extLst>
                <a:ext uri="{FF2B5EF4-FFF2-40B4-BE49-F238E27FC236}">
                  <a16:creationId xmlns:a16="http://schemas.microsoft.com/office/drawing/2014/main" id="{00000000-0008-0000-0300-000014000000}"/>
                </a:ext>
              </a:extLst>
            </xdr:cNvPr>
            <xdr:cNvGrpSpPr/>
          </xdr:nvGrpSpPr>
          <xdr:grpSpPr>
            <a:xfrm>
              <a:off x="228600" y="26403300"/>
              <a:ext cx="8020050" cy="476250"/>
              <a:chOff x="228600" y="26327145"/>
              <a:chExt cx="8001000" cy="476251"/>
            </a:xfrm>
          </xdr:grpSpPr>
          <xdr:sp macro="" textlink="">
            <xdr:nvSpPr>
              <xdr:cNvPr id="21577" name="Group Box 73" hidden="1">
                <a:extLst>
                  <a:ext uri="{63B3BB69-23CF-44E3-9099-C40C66FF867C}">
                    <a14:compatExt spid="_x0000_s21577"/>
                  </a:ext>
                  <a:ext uri="{FF2B5EF4-FFF2-40B4-BE49-F238E27FC236}">
                    <a16:creationId xmlns:a16="http://schemas.microsoft.com/office/drawing/2014/main" id="{00000000-0008-0000-0300-000049540000}"/>
                  </a:ext>
                </a:extLst>
              </xdr:cNvPr>
              <xdr:cNvSpPr/>
            </xdr:nvSpPr>
            <xdr:spPr bwMode="auto">
              <a:xfrm>
                <a:off x="228600" y="263271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78" name="Option Button 74" hidden="1">
                <a:extLst>
                  <a:ext uri="{63B3BB69-23CF-44E3-9099-C40C66FF867C}">
                    <a14:compatExt spid="_x0000_s21578"/>
                  </a:ext>
                  <a:ext uri="{FF2B5EF4-FFF2-40B4-BE49-F238E27FC236}">
                    <a16:creationId xmlns:a16="http://schemas.microsoft.com/office/drawing/2014/main" id="{00000000-0008-0000-0300-00004A540000}"/>
                  </a:ext>
                </a:extLst>
              </xdr:cNvPr>
              <xdr:cNvSpPr/>
            </xdr:nvSpPr>
            <xdr:spPr bwMode="auto">
              <a:xfrm>
                <a:off x="7448550" y="26527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79" name="Option Button 75" hidden="1">
                <a:extLst>
                  <a:ext uri="{63B3BB69-23CF-44E3-9099-C40C66FF867C}">
                    <a14:compatExt spid="_x0000_s21579"/>
                  </a:ext>
                  <a:ext uri="{FF2B5EF4-FFF2-40B4-BE49-F238E27FC236}">
                    <a16:creationId xmlns:a16="http://schemas.microsoft.com/office/drawing/2014/main" id="{00000000-0008-0000-0300-00004B540000}"/>
                  </a:ext>
                </a:extLst>
              </xdr:cNvPr>
              <xdr:cNvSpPr/>
            </xdr:nvSpPr>
            <xdr:spPr bwMode="auto">
              <a:xfrm>
                <a:off x="733425" y="26527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0" name="Option Button 76" hidden="1">
                <a:extLst>
                  <a:ext uri="{63B3BB69-23CF-44E3-9099-C40C66FF867C}">
                    <a14:compatExt spid="_x0000_s21580"/>
                  </a:ext>
                  <a:ext uri="{FF2B5EF4-FFF2-40B4-BE49-F238E27FC236}">
                    <a16:creationId xmlns:a16="http://schemas.microsoft.com/office/drawing/2014/main" id="{00000000-0008-0000-0300-00004C540000}"/>
                  </a:ext>
                </a:extLst>
              </xdr:cNvPr>
              <xdr:cNvSpPr/>
            </xdr:nvSpPr>
            <xdr:spPr bwMode="auto">
              <a:xfrm>
                <a:off x="285750" y="26527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228600" y="26879550"/>
              <a:ext cx="8020050" cy="476250"/>
              <a:chOff x="228600" y="26803340"/>
              <a:chExt cx="8001000" cy="476250"/>
            </a:xfrm>
          </xdr:grpSpPr>
          <xdr:sp macro="" textlink="">
            <xdr:nvSpPr>
              <xdr:cNvPr id="21581" name="Group Box 77" hidden="1">
                <a:extLst>
                  <a:ext uri="{63B3BB69-23CF-44E3-9099-C40C66FF867C}">
                    <a14:compatExt spid="_x0000_s21581"/>
                  </a:ext>
                  <a:ext uri="{FF2B5EF4-FFF2-40B4-BE49-F238E27FC236}">
                    <a16:creationId xmlns:a16="http://schemas.microsoft.com/office/drawing/2014/main" id="{00000000-0008-0000-0300-00004D540000}"/>
                  </a:ext>
                </a:extLst>
              </xdr:cNvPr>
              <xdr:cNvSpPr/>
            </xdr:nvSpPr>
            <xdr:spPr bwMode="auto">
              <a:xfrm>
                <a:off x="228600" y="26803340"/>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2" name="Option Button 78" hidden="1">
                <a:extLst>
                  <a:ext uri="{63B3BB69-23CF-44E3-9099-C40C66FF867C}">
                    <a14:compatExt spid="_x0000_s21582"/>
                  </a:ext>
                  <a:ext uri="{FF2B5EF4-FFF2-40B4-BE49-F238E27FC236}">
                    <a16:creationId xmlns:a16="http://schemas.microsoft.com/office/drawing/2014/main" id="{00000000-0008-0000-0300-00004E540000}"/>
                  </a:ext>
                </a:extLst>
              </xdr:cNvPr>
              <xdr:cNvSpPr/>
            </xdr:nvSpPr>
            <xdr:spPr bwMode="auto">
              <a:xfrm>
                <a:off x="7448550" y="27003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3" name="Option Button 79" hidden="1">
                <a:extLst>
                  <a:ext uri="{63B3BB69-23CF-44E3-9099-C40C66FF867C}">
                    <a14:compatExt spid="_x0000_s21583"/>
                  </a:ext>
                  <a:ext uri="{FF2B5EF4-FFF2-40B4-BE49-F238E27FC236}">
                    <a16:creationId xmlns:a16="http://schemas.microsoft.com/office/drawing/2014/main" id="{00000000-0008-0000-0300-00004F540000}"/>
                  </a:ext>
                </a:extLst>
              </xdr:cNvPr>
              <xdr:cNvSpPr/>
            </xdr:nvSpPr>
            <xdr:spPr bwMode="auto">
              <a:xfrm>
                <a:off x="733425" y="27003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4" name="Option Button 80" hidden="1">
                <a:extLst>
                  <a:ext uri="{63B3BB69-23CF-44E3-9099-C40C66FF867C}">
                    <a14:compatExt spid="_x0000_s21584"/>
                  </a:ext>
                  <a:ext uri="{FF2B5EF4-FFF2-40B4-BE49-F238E27FC236}">
                    <a16:creationId xmlns:a16="http://schemas.microsoft.com/office/drawing/2014/main" id="{00000000-0008-0000-0300-000050540000}"/>
                  </a:ext>
                </a:extLst>
              </xdr:cNvPr>
              <xdr:cNvSpPr/>
            </xdr:nvSpPr>
            <xdr:spPr bwMode="auto">
              <a:xfrm>
                <a:off x="285750" y="27003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228600" y="28784550"/>
              <a:ext cx="8020050" cy="476250"/>
              <a:chOff x="228600" y="28698815"/>
              <a:chExt cx="8001000" cy="476250"/>
            </a:xfrm>
          </xdr:grpSpPr>
          <xdr:sp macro="" textlink="">
            <xdr:nvSpPr>
              <xdr:cNvPr id="21585" name="Group Box 81" hidden="1">
                <a:extLst>
                  <a:ext uri="{63B3BB69-23CF-44E3-9099-C40C66FF867C}">
                    <a14:compatExt spid="_x0000_s21585"/>
                  </a:ext>
                  <a:ext uri="{FF2B5EF4-FFF2-40B4-BE49-F238E27FC236}">
                    <a16:creationId xmlns:a16="http://schemas.microsoft.com/office/drawing/2014/main" id="{00000000-0008-0000-0300-000051540000}"/>
                  </a:ext>
                </a:extLst>
              </xdr:cNvPr>
              <xdr:cNvSpPr/>
            </xdr:nvSpPr>
            <xdr:spPr bwMode="auto">
              <a:xfrm>
                <a:off x="228600" y="2869881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586" name="Option Button 82" hidden="1">
                <a:extLst>
                  <a:ext uri="{63B3BB69-23CF-44E3-9099-C40C66FF867C}">
                    <a14:compatExt spid="_x0000_s21586"/>
                  </a:ext>
                  <a:ext uri="{FF2B5EF4-FFF2-40B4-BE49-F238E27FC236}">
                    <a16:creationId xmlns:a16="http://schemas.microsoft.com/office/drawing/2014/main" id="{00000000-0008-0000-0300-000052540000}"/>
                  </a:ext>
                </a:extLst>
              </xdr:cNvPr>
              <xdr:cNvSpPr/>
            </xdr:nvSpPr>
            <xdr:spPr bwMode="auto">
              <a:xfrm>
                <a:off x="7448550" y="2889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87" name="Option Button 83" hidden="1">
                <a:extLst>
                  <a:ext uri="{63B3BB69-23CF-44E3-9099-C40C66FF867C}">
                    <a14:compatExt spid="_x0000_s21587"/>
                  </a:ext>
                  <a:ext uri="{FF2B5EF4-FFF2-40B4-BE49-F238E27FC236}">
                    <a16:creationId xmlns:a16="http://schemas.microsoft.com/office/drawing/2014/main" id="{00000000-0008-0000-0300-000053540000}"/>
                  </a:ext>
                </a:extLst>
              </xdr:cNvPr>
              <xdr:cNvSpPr/>
            </xdr:nvSpPr>
            <xdr:spPr bwMode="auto">
              <a:xfrm>
                <a:off x="733425" y="2889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88" name="Option Button 84" hidden="1">
                <a:extLst>
                  <a:ext uri="{63B3BB69-23CF-44E3-9099-C40C66FF867C}">
                    <a14:compatExt spid="_x0000_s21588"/>
                  </a:ext>
                  <a:ext uri="{FF2B5EF4-FFF2-40B4-BE49-F238E27FC236}">
                    <a16:creationId xmlns:a16="http://schemas.microsoft.com/office/drawing/2014/main" id="{00000000-0008-0000-0300-000054540000}"/>
                  </a:ext>
                </a:extLst>
              </xdr:cNvPr>
              <xdr:cNvSpPr/>
            </xdr:nvSpPr>
            <xdr:spPr bwMode="auto">
              <a:xfrm>
                <a:off x="285750" y="2889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228600" y="29260800"/>
              <a:ext cx="8020050" cy="476250"/>
              <a:chOff x="228600" y="29175125"/>
              <a:chExt cx="8001000" cy="476251"/>
            </a:xfrm>
          </xdr:grpSpPr>
          <xdr:sp macro="" textlink="">
            <xdr:nvSpPr>
              <xdr:cNvPr id="21589" name="Group Box 85" hidden="1">
                <a:extLst>
                  <a:ext uri="{63B3BB69-23CF-44E3-9099-C40C66FF867C}">
                    <a14:compatExt spid="_x0000_s21589"/>
                  </a:ext>
                  <a:ext uri="{FF2B5EF4-FFF2-40B4-BE49-F238E27FC236}">
                    <a16:creationId xmlns:a16="http://schemas.microsoft.com/office/drawing/2014/main" id="{00000000-0008-0000-0300-000055540000}"/>
                  </a:ext>
                </a:extLst>
              </xdr:cNvPr>
              <xdr:cNvSpPr/>
            </xdr:nvSpPr>
            <xdr:spPr bwMode="auto">
              <a:xfrm>
                <a:off x="228600" y="291751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0" name="Option Button 86" hidden="1">
                <a:extLst>
                  <a:ext uri="{63B3BB69-23CF-44E3-9099-C40C66FF867C}">
                    <a14:compatExt spid="_x0000_s21590"/>
                  </a:ext>
                  <a:ext uri="{FF2B5EF4-FFF2-40B4-BE49-F238E27FC236}">
                    <a16:creationId xmlns:a16="http://schemas.microsoft.com/office/drawing/2014/main" id="{00000000-0008-0000-0300-000056540000}"/>
                  </a:ext>
                </a:extLst>
              </xdr:cNvPr>
              <xdr:cNvSpPr/>
            </xdr:nvSpPr>
            <xdr:spPr bwMode="auto">
              <a:xfrm>
                <a:off x="7448550" y="2937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1" name="Option Button 87" hidden="1">
                <a:extLst>
                  <a:ext uri="{63B3BB69-23CF-44E3-9099-C40C66FF867C}">
                    <a14:compatExt spid="_x0000_s21591"/>
                  </a:ext>
                  <a:ext uri="{FF2B5EF4-FFF2-40B4-BE49-F238E27FC236}">
                    <a16:creationId xmlns:a16="http://schemas.microsoft.com/office/drawing/2014/main" id="{00000000-0008-0000-0300-000057540000}"/>
                  </a:ext>
                </a:extLst>
              </xdr:cNvPr>
              <xdr:cNvSpPr/>
            </xdr:nvSpPr>
            <xdr:spPr bwMode="auto">
              <a:xfrm>
                <a:off x="733425" y="2937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2" name="Option Button 88" hidden="1">
                <a:extLst>
                  <a:ext uri="{63B3BB69-23CF-44E3-9099-C40C66FF867C}">
                    <a14:compatExt spid="_x0000_s21592"/>
                  </a:ext>
                  <a:ext uri="{FF2B5EF4-FFF2-40B4-BE49-F238E27FC236}">
                    <a16:creationId xmlns:a16="http://schemas.microsoft.com/office/drawing/2014/main" id="{00000000-0008-0000-0300-000058540000}"/>
                  </a:ext>
                </a:extLst>
              </xdr:cNvPr>
              <xdr:cNvSpPr/>
            </xdr:nvSpPr>
            <xdr:spPr bwMode="auto">
              <a:xfrm>
                <a:off x="285750" y="2937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228600" y="30556200"/>
              <a:ext cx="8020050" cy="476250"/>
              <a:chOff x="228600" y="30470527"/>
              <a:chExt cx="8001000" cy="476251"/>
            </a:xfrm>
          </xdr:grpSpPr>
          <xdr:sp macro="" textlink="">
            <xdr:nvSpPr>
              <xdr:cNvPr id="21593" name="Group Box 89" hidden="1">
                <a:extLst>
                  <a:ext uri="{63B3BB69-23CF-44E3-9099-C40C66FF867C}">
                    <a14:compatExt spid="_x0000_s21593"/>
                  </a:ext>
                  <a:ext uri="{FF2B5EF4-FFF2-40B4-BE49-F238E27FC236}">
                    <a16:creationId xmlns:a16="http://schemas.microsoft.com/office/drawing/2014/main" id="{00000000-0008-0000-0300-000059540000}"/>
                  </a:ext>
                </a:extLst>
              </xdr:cNvPr>
              <xdr:cNvSpPr/>
            </xdr:nvSpPr>
            <xdr:spPr bwMode="auto">
              <a:xfrm>
                <a:off x="228600" y="304705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4" name="Option Button 90" hidden="1">
                <a:extLst>
                  <a:ext uri="{63B3BB69-23CF-44E3-9099-C40C66FF867C}">
                    <a14:compatExt spid="_x0000_s21594"/>
                  </a:ext>
                  <a:ext uri="{FF2B5EF4-FFF2-40B4-BE49-F238E27FC236}">
                    <a16:creationId xmlns:a16="http://schemas.microsoft.com/office/drawing/2014/main" id="{00000000-0008-0000-0300-00005A540000}"/>
                  </a:ext>
                </a:extLst>
              </xdr:cNvPr>
              <xdr:cNvSpPr/>
            </xdr:nvSpPr>
            <xdr:spPr bwMode="auto">
              <a:xfrm>
                <a:off x="7448550" y="3067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5" name="Option Button 91" hidden="1">
                <a:extLst>
                  <a:ext uri="{63B3BB69-23CF-44E3-9099-C40C66FF867C}">
                    <a14:compatExt spid="_x0000_s21595"/>
                  </a:ext>
                  <a:ext uri="{FF2B5EF4-FFF2-40B4-BE49-F238E27FC236}">
                    <a16:creationId xmlns:a16="http://schemas.microsoft.com/office/drawing/2014/main" id="{00000000-0008-0000-0300-00005B540000}"/>
                  </a:ext>
                </a:extLst>
              </xdr:cNvPr>
              <xdr:cNvSpPr/>
            </xdr:nvSpPr>
            <xdr:spPr bwMode="auto">
              <a:xfrm>
                <a:off x="733425" y="3067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596" name="Option Button 92" hidden="1">
                <a:extLst>
                  <a:ext uri="{63B3BB69-23CF-44E3-9099-C40C66FF867C}">
                    <a14:compatExt spid="_x0000_s21596"/>
                  </a:ext>
                  <a:ext uri="{FF2B5EF4-FFF2-40B4-BE49-F238E27FC236}">
                    <a16:creationId xmlns:a16="http://schemas.microsoft.com/office/drawing/2014/main" id="{00000000-0008-0000-0300-00005C540000}"/>
                  </a:ext>
                </a:extLst>
              </xdr:cNvPr>
              <xdr:cNvSpPr/>
            </xdr:nvSpPr>
            <xdr:spPr bwMode="auto">
              <a:xfrm>
                <a:off x="285750" y="3067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228600" y="31032450"/>
              <a:ext cx="8020050" cy="476250"/>
              <a:chOff x="228600" y="30946778"/>
              <a:chExt cx="8001000" cy="476251"/>
            </a:xfrm>
          </xdr:grpSpPr>
          <xdr:sp macro="" textlink="">
            <xdr:nvSpPr>
              <xdr:cNvPr id="21597" name="Group Box 93" hidden="1">
                <a:extLst>
                  <a:ext uri="{63B3BB69-23CF-44E3-9099-C40C66FF867C}">
                    <a14:compatExt spid="_x0000_s21597"/>
                  </a:ext>
                  <a:ext uri="{FF2B5EF4-FFF2-40B4-BE49-F238E27FC236}">
                    <a16:creationId xmlns:a16="http://schemas.microsoft.com/office/drawing/2014/main" id="{00000000-0008-0000-0300-00005D540000}"/>
                  </a:ext>
                </a:extLst>
              </xdr:cNvPr>
              <xdr:cNvSpPr/>
            </xdr:nvSpPr>
            <xdr:spPr bwMode="auto">
              <a:xfrm>
                <a:off x="228600" y="3094677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598" name="Option Button 94" hidden="1">
                <a:extLst>
                  <a:ext uri="{63B3BB69-23CF-44E3-9099-C40C66FF867C}">
                    <a14:compatExt spid="_x0000_s21598"/>
                  </a:ext>
                  <a:ext uri="{FF2B5EF4-FFF2-40B4-BE49-F238E27FC236}">
                    <a16:creationId xmlns:a16="http://schemas.microsoft.com/office/drawing/2014/main" id="{00000000-0008-0000-0300-00005E540000}"/>
                  </a:ext>
                </a:extLst>
              </xdr:cNvPr>
              <xdr:cNvSpPr/>
            </xdr:nvSpPr>
            <xdr:spPr bwMode="auto">
              <a:xfrm>
                <a:off x="7448550" y="3114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599" name="Option Button 95" hidden="1">
                <a:extLst>
                  <a:ext uri="{63B3BB69-23CF-44E3-9099-C40C66FF867C}">
                    <a14:compatExt spid="_x0000_s21599"/>
                  </a:ext>
                  <a:ext uri="{FF2B5EF4-FFF2-40B4-BE49-F238E27FC236}">
                    <a16:creationId xmlns:a16="http://schemas.microsoft.com/office/drawing/2014/main" id="{00000000-0008-0000-0300-00005F540000}"/>
                  </a:ext>
                </a:extLst>
              </xdr:cNvPr>
              <xdr:cNvSpPr/>
            </xdr:nvSpPr>
            <xdr:spPr bwMode="auto">
              <a:xfrm>
                <a:off x="733425" y="3114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0" name="Option Button 96" hidden="1">
                <a:extLst>
                  <a:ext uri="{63B3BB69-23CF-44E3-9099-C40C66FF867C}">
                    <a14:compatExt spid="_x0000_s21600"/>
                  </a:ext>
                  <a:ext uri="{FF2B5EF4-FFF2-40B4-BE49-F238E27FC236}">
                    <a16:creationId xmlns:a16="http://schemas.microsoft.com/office/drawing/2014/main" id="{00000000-0008-0000-0300-000060540000}"/>
                  </a:ext>
                </a:extLst>
              </xdr:cNvPr>
              <xdr:cNvSpPr/>
            </xdr:nvSpPr>
            <xdr:spPr bwMode="auto">
              <a:xfrm>
                <a:off x="285750" y="3114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228600" y="32937450"/>
              <a:ext cx="8020050" cy="476250"/>
              <a:chOff x="228600" y="32842256"/>
              <a:chExt cx="8001000" cy="476251"/>
            </a:xfrm>
          </xdr:grpSpPr>
          <xdr:sp macro="" textlink="">
            <xdr:nvSpPr>
              <xdr:cNvPr id="21601" name="Group Box 97" hidden="1">
                <a:extLst>
                  <a:ext uri="{63B3BB69-23CF-44E3-9099-C40C66FF867C}">
                    <a14:compatExt spid="_x0000_s21601"/>
                  </a:ext>
                  <a:ext uri="{FF2B5EF4-FFF2-40B4-BE49-F238E27FC236}">
                    <a16:creationId xmlns:a16="http://schemas.microsoft.com/office/drawing/2014/main" id="{00000000-0008-0000-0300-000061540000}"/>
                  </a:ext>
                </a:extLst>
              </xdr:cNvPr>
              <xdr:cNvSpPr/>
            </xdr:nvSpPr>
            <xdr:spPr bwMode="auto">
              <a:xfrm>
                <a:off x="228600" y="3284225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2" name="Option Button 98" hidden="1">
                <a:extLst>
                  <a:ext uri="{63B3BB69-23CF-44E3-9099-C40C66FF867C}">
                    <a14:compatExt spid="_x0000_s21602"/>
                  </a:ext>
                  <a:ext uri="{FF2B5EF4-FFF2-40B4-BE49-F238E27FC236}">
                    <a16:creationId xmlns:a16="http://schemas.microsoft.com/office/drawing/2014/main" id="{00000000-0008-0000-0300-000062540000}"/>
                  </a:ext>
                </a:extLst>
              </xdr:cNvPr>
              <xdr:cNvSpPr/>
            </xdr:nvSpPr>
            <xdr:spPr bwMode="auto">
              <a:xfrm>
                <a:off x="7448550" y="33042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3" name="Option Button 99" hidden="1">
                <a:extLst>
                  <a:ext uri="{63B3BB69-23CF-44E3-9099-C40C66FF867C}">
                    <a14:compatExt spid="_x0000_s21603"/>
                  </a:ext>
                  <a:ext uri="{FF2B5EF4-FFF2-40B4-BE49-F238E27FC236}">
                    <a16:creationId xmlns:a16="http://schemas.microsoft.com/office/drawing/2014/main" id="{00000000-0008-0000-0300-000063540000}"/>
                  </a:ext>
                </a:extLst>
              </xdr:cNvPr>
              <xdr:cNvSpPr/>
            </xdr:nvSpPr>
            <xdr:spPr bwMode="auto">
              <a:xfrm>
                <a:off x="733425" y="33042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4" name="Option Button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285750" y="33042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28600" y="33413700"/>
              <a:ext cx="8020050" cy="476250"/>
              <a:chOff x="228600" y="33318507"/>
              <a:chExt cx="8001000" cy="476251"/>
            </a:xfrm>
          </xdr:grpSpPr>
          <xdr:sp macro="" textlink="">
            <xdr:nvSpPr>
              <xdr:cNvPr id="21605" name="Group Box 101" hidden="1">
                <a:extLst>
                  <a:ext uri="{63B3BB69-23CF-44E3-9099-C40C66FF867C}">
                    <a14:compatExt spid="_x0000_s21605"/>
                  </a:ext>
                  <a:ext uri="{FF2B5EF4-FFF2-40B4-BE49-F238E27FC236}">
                    <a16:creationId xmlns:a16="http://schemas.microsoft.com/office/drawing/2014/main" id="{00000000-0008-0000-0300-000065540000}"/>
                  </a:ext>
                </a:extLst>
              </xdr:cNvPr>
              <xdr:cNvSpPr/>
            </xdr:nvSpPr>
            <xdr:spPr bwMode="auto">
              <a:xfrm>
                <a:off x="228600" y="3331850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06" name="Option Button 102" hidden="1">
                <a:extLst>
                  <a:ext uri="{63B3BB69-23CF-44E3-9099-C40C66FF867C}">
                    <a14:compatExt spid="_x0000_s21606"/>
                  </a:ext>
                  <a:ext uri="{FF2B5EF4-FFF2-40B4-BE49-F238E27FC236}">
                    <a16:creationId xmlns:a16="http://schemas.microsoft.com/office/drawing/2014/main" id="{00000000-0008-0000-0300-000066540000}"/>
                  </a:ext>
                </a:extLst>
              </xdr:cNvPr>
              <xdr:cNvSpPr/>
            </xdr:nvSpPr>
            <xdr:spPr bwMode="auto">
              <a:xfrm>
                <a:off x="7448550" y="33518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07" name="Option Button 103" hidden="1">
                <a:extLst>
                  <a:ext uri="{63B3BB69-23CF-44E3-9099-C40C66FF867C}">
                    <a14:compatExt spid="_x0000_s21607"/>
                  </a:ext>
                  <a:ext uri="{FF2B5EF4-FFF2-40B4-BE49-F238E27FC236}">
                    <a16:creationId xmlns:a16="http://schemas.microsoft.com/office/drawing/2014/main" id="{00000000-0008-0000-0300-000067540000}"/>
                  </a:ext>
                </a:extLst>
              </xdr:cNvPr>
              <xdr:cNvSpPr/>
            </xdr:nvSpPr>
            <xdr:spPr bwMode="auto">
              <a:xfrm>
                <a:off x="733425" y="33518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08" name="Option Button 104" hidden="1">
                <a:extLst>
                  <a:ext uri="{63B3BB69-23CF-44E3-9099-C40C66FF867C}">
                    <a14:compatExt spid="_x0000_s21608"/>
                  </a:ext>
                  <a:ext uri="{FF2B5EF4-FFF2-40B4-BE49-F238E27FC236}">
                    <a16:creationId xmlns:a16="http://schemas.microsoft.com/office/drawing/2014/main" id="{00000000-0008-0000-0300-000068540000}"/>
                  </a:ext>
                </a:extLst>
              </xdr:cNvPr>
              <xdr:cNvSpPr/>
            </xdr:nvSpPr>
            <xdr:spPr bwMode="auto">
              <a:xfrm>
                <a:off x="285750" y="33518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95</xdr:row>
          <xdr:rowOff>0</xdr:rowOff>
        </xdr:from>
        <xdr:to>
          <xdr:col>5</xdr:col>
          <xdr:colOff>800100</xdr:colOff>
          <xdr:row>96</xdr:row>
          <xdr:rowOff>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228600" y="34709100"/>
              <a:ext cx="8020050" cy="476250"/>
              <a:chOff x="228600" y="34613909"/>
              <a:chExt cx="8001000" cy="476251"/>
            </a:xfrm>
          </xdr:grpSpPr>
          <xdr:sp macro="" textlink="">
            <xdr:nvSpPr>
              <xdr:cNvPr id="21609" name="Group Box 105" hidden="1">
                <a:extLst>
                  <a:ext uri="{63B3BB69-23CF-44E3-9099-C40C66FF867C}">
                    <a14:compatExt spid="_x0000_s21609"/>
                  </a:ext>
                  <a:ext uri="{FF2B5EF4-FFF2-40B4-BE49-F238E27FC236}">
                    <a16:creationId xmlns:a16="http://schemas.microsoft.com/office/drawing/2014/main" id="{00000000-0008-0000-0300-000069540000}"/>
                  </a:ext>
                </a:extLst>
              </xdr:cNvPr>
              <xdr:cNvSpPr/>
            </xdr:nvSpPr>
            <xdr:spPr bwMode="auto">
              <a:xfrm>
                <a:off x="228600" y="3461390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0" name="Option Button 106" hidden="1">
                <a:extLst>
                  <a:ext uri="{63B3BB69-23CF-44E3-9099-C40C66FF867C}">
                    <a14:compatExt spid="_x0000_s21610"/>
                  </a:ext>
                  <a:ext uri="{FF2B5EF4-FFF2-40B4-BE49-F238E27FC236}">
                    <a16:creationId xmlns:a16="http://schemas.microsoft.com/office/drawing/2014/main" id="{00000000-0008-0000-0300-00006A540000}"/>
                  </a:ext>
                </a:extLst>
              </xdr:cNvPr>
              <xdr:cNvSpPr/>
            </xdr:nvSpPr>
            <xdr:spPr bwMode="auto">
              <a:xfrm>
                <a:off x="7448550" y="34813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1" name="Option Button 107" hidden="1">
                <a:extLst>
                  <a:ext uri="{63B3BB69-23CF-44E3-9099-C40C66FF867C}">
                    <a14:compatExt spid="_x0000_s21611"/>
                  </a:ext>
                  <a:ext uri="{FF2B5EF4-FFF2-40B4-BE49-F238E27FC236}">
                    <a16:creationId xmlns:a16="http://schemas.microsoft.com/office/drawing/2014/main" id="{00000000-0008-0000-0300-00006B540000}"/>
                  </a:ext>
                </a:extLst>
              </xdr:cNvPr>
              <xdr:cNvSpPr/>
            </xdr:nvSpPr>
            <xdr:spPr bwMode="auto">
              <a:xfrm>
                <a:off x="733425" y="34813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2" name="Option Button 108" hidden="1">
                <a:extLst>
                  <a:ext uri="{63B3BB69-23CF-44E3-9099-C40C66FF867C}">
                    <a14:compatExt spid="_x0000_s21612"/>
                  </a:ext>
                  <a:ext uri="{FF2B5EF4-FFF2-40B4-BE49-F238E27FC236}">
                    <a16:creationId xmlns:a16="http://schemas.microsoft.com/office/drawing/2014/main" id="{00000000-0008-0000-0300-00006C540000}"/>
                  </a:ext>
                </a:extLst>
              </xdr:cNvPr>
              <xdr:cNvSpPr/>
            </xdr:nvSpPr>
            <xdr:spPr bwMode="auto">
              <a:xfrm>
                <a:off x="285750" y="34813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228600" y="35185350"/>
              <a:ext cx="8020050" cy="476250"/>
              <a:chOff x="228600" y="35090160"/>
              <a:chExt cx="8001000" cy="476251"/>
            </a:xfrm>
          </xdr:grpSpPr>
          <xdr:sp macro="" textlink="">
            <xdr:nvSpPr>
              <xdr:cNvPr id="21613" name="Group Box 109" hidden="1">
                <a:extLst>
                  <a:ext uri="{63B3BB69-23CF-44E3-9099-C40C66FF867C}">
                    <a14:compatExt spid="_x0000_s21613"/>
                  </a:ext>
                  <a:ext uri="{FF2B5EF4-FFF2-40B4-BE49-F238E27FC236}">
                    <a16:creationId xmlns:a16="http://schemas.microsoft.com/office/drawing/2014/main" id="{00000000-0008-0000-0300-00006D540000}"/>
                  </a:ext>
                </a:extLst>
              </xdr:cNvPr>
              <xdr:cNvSpPr/>
            </xdr:nvSpPr>
            <xdr:spPr bwMode="auto">
              <a:xfrm>
                <a:off x="228600" y="3509016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4" name="Option Button 110" hidden="1">
                <a:extLst>
                  <a:ext uri="{63B3BB69-23CF-44E3-9099-C40C66FF867C}">
                    <a14:compatExt spid="_x0000_s21614"/>
                  </a:ext>
                  <a:ext uri="{FF2B5EF4-FFF2-40B4-BE49-F238E27FC236}">
                    <a16:creationId xmlns:a16="http://schemas.microsoft.com/office/drawing/2014/main" id="{00000000-0008-0000-0300-00006E540000}"/>
                  </a:ext>
                </a:extLst>
              </xdr:cNvPr>
              <xdr:cNvSpPr/>
            </xdr:nvSpPr>
            <xdr:spPr bwMode="auto">
              <a:xfrm>
                <a:off x="7448550" y="35290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5" name="Option Button 111" hidden="1">
                <a:extLst>
                  <a:ext uri="{63B3BB69-23CF-44E3-9099-C40C66FF867C}">
                    <a14:compatExt spid="_x0000_s21615"/>
                  </a:ext>
                  <a:ext uri="{FF2B5EF4-FFF2-40B4-BE49-F238E27FC236}">
                    <a16:creationId xmlns:a16="http://schemas.microsoft.com/office/drawing/2014/main" id="{00000000-0008-0000-0300-00006F540000}"/>
                  </a:ext>
                </a:extLst>
              </xdr:cNvPr>
              <xdr:cNvSpPr/>
            </xdr:nvSpPr>
            <xdr:spPr bwMode="auto">
              <a:xfrm>
                <a:off x="733425" y="35290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16" name="Option Button 112" hidden="1">
                <a:extLst>
                  <a:ext uri="{63B3BB69-23CF-44E3-9099-C40C66FF867C}">
                    <a14:compatExt spid="_x0000_s21616"/>
                  </a:ext>
                  <a:ext uri="{FF2B5EF4-FFF2-40B4-BE49-F238E27FC236}">
                    <a16:creationId xmlns:a16="http://schemas.microsoft.com/office/drawing/2014/main" id="{00000000-0008-0000-0300-000070540000}"/>
                  </a:ext>
                </a:extLst>
              </xdr:cNvPr>
              <xdr:cNvSpPr/>
            </xdr:nvSpPr>
            <xdr:spPr bwMode="auto">
              <a:xfrm>
                <a:off x="285750" y="35290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228600" y="35661600"/>
              <a:ext cx="8020050" cy="476250"/>
              <a:chOff x="228600" y="35566411"/>
              <a:chExt cx="8001000" cy="476251"/>
            </a:xfrm>
          </xdr:grpSpPr>
          <xdr:sp macro="" textlink="">
            <xdr:nvSpPr>
              <xdr:cNvPr id="21617" name="Group Box 113" hidden="1">
                <a:extLst>
                  <a:ext uri="{63B3BB69-23CF-44E3-9099-C40C66FF867C}">
                    <a14:compatExt spid="_x0000_s21617"/>
                  </a:ext>
                  <a:ext uri="{FF2B5EF4-FFF2-40B4-BE49-F238E27FC236}">
                    <a16:creationId xmlns:a16="http://schemas.microsoft.com/office/drawing/2014/main" id="{00000000-0008-0000-0300-000071540000}"/>
                  </a:ext>
                </a:extLst>
              </xdr:cNvPr>
              <xdr:cNvSpPr/>
            </xdr:nvSpPr>
            <xdr:spPr bwMode="auto">
              <a:xfrm>
                <a:off x="228600" y="3556641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18" name="Option Button 114" hidden="1">
                <a:extLst>
                  <a:ext uri="{63B3BB69-23CF-44E3-9099-C40C66FF867C}">
                    <a14:compatExt spid="_x0000_s21618"/>
                  </a:ext>
                  <a:ext uri="{FF2B5EF4-FFF2-40B4-BE49-F238E27FC236}">
                    <a16:creationId xmlns:a16="http://schemas.microsoft.com/office/drawing/2014/main" id="{00000000-0008-0000-0300-000072540000}"/>
                  </a:ext>
                </a:extLst>
              </xdr:cNvPr>
              <xdr:cNvSpPr/>
            </xdr:nvSpPr>
            <xdr:spPr bwMode="auto">
              <a:xfrm>
                <a:off x="7448550" y="35766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19" name="Option Button 115" hidden="1">
                <a:extLst>
                  <a:ext uri="{63B3BB69-23CF-44E3-9099-C40C66FF867C}">
                    <a14:compatExt spid="_x0000_s21619"/>
                  </a:ext>
                  <a:ext uri="{FF2B5EF4-FFF2-40B4-BE49-F238E27FC236}">
                    <a16:creationId xmlns:a16="http://schemas.microsoft.com/office/drawing/2014/main" id="{00000000-0008-0000-0300-000073540000}"/>
                  </a:ext>
                </a:extLst>
              </xdr:cNvPr>
              <xdr:cNvSpPr/>
            </xdr:nvSpPr>
            <xdr:spPr bwMode="auto">
              <a:xfrm>
                <a:off x="733425" y="35766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0" name="Option Button 116" hidden="1">
                <a:extLst>
                  <a:ext uri="{63B3BB69-23CF-44E3-9099-C40C66FF867C}">
                    <a14:compatExt spid="_x0000_s21620"/>
                  </a:ext>
                  <a:ext uri="{FF2B5EF4-FFF2-40B4-BE49-F238E27FC236}">
                    <a16:creationId xmlns:a16="http://schemas.microsoft.com/office/drawing/2014/main" id="{00000000-0008-0000-0300-000074540000}"/>
                  </a:ext>
                </a:extLst>
              </xdr:cNvPr>
              <xdr:cNvSpPr/>
            </xdr:nvSpPr>
            <xdr:spPr bwMode="auto">
              <a:xfrm>
                <a:off x="285750" y="35766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5</xdr:col>
          <xdr:colOff>800100</xdr:colOff>
          <xdr:row>113</xdr:row>
          <xdr:rowOff>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228600" y="41700450"/>
              <a:ext cx="8020050" cy="476250"/>
              <a:chOff x="228600" y="41586221"/>
              <a:chExt cx="8001000" cy="476251"/>
            </a:xfrm>
          </xdr:grpSpPr>
          <xdr:sp macro="" textlink="">
            <xdr:nvSpPr>
              <xdr:cNvPr id="21621" name="Group Box 117" hidden="1">
                <a:extLst>
                  <a:ext uri="{63B3BB69-23CF-44E3-9099-C40C66FF867C}">
                    <a14:compatExt spid="_x0000_s21621"/>
                  </a:ext>
                  <a:ext uri="{FF2B5EF4-FFF2-40B4-BE49-F238E27FC236}">
                    <a16:creationId xmlns:a16="http://schemas.microsoft.com/office/drawing/2014/main" id="{00000000-0008-0000-0300-000075540000}"/>
                  </a:ext>
                </a:extLst>
              </xdr:cNvPr>
              <xdr:cNvSpPr/>
            </xdr:nvSpPr>
            <xdr:spPr bwMode="auto">
              <a:xfrm>
                <a:off x="228600" y="4158622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2" name="Option Button 118" hidden="1">
                <a:extLst>
                  <a:ext uri="{63B3BB69-23CF-44E3-9099-C40C66FF867C}">
                    <a14:compatExt spid="_x0000_s21622"/>
                  </a:ext>
                  <a:ext uri="{FF2B5EF4-FFF2-40B4-BE49-F238E27FC236}">
                    <a16:creationId xmlns:a16="http://schemas.microsoft.com/office/drawing/2014/main" id="{00000000-0008-0000-0300-000076540000}"/>
                  </a:ext>
                </a:extLst>
              </xdr:cNvPr>
              <xdr:cNvSpPr/>
            </xdr:nvSpPr>
            <xdr:spPr bwMode="auto">
              <a:xfrm>
                <a:off x="7448550" y="41786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3" name="Option Button 119" hidden="1">
                <a:extLst>
                  <a:ext uri="{63B3BB69-23CF-44E3-9099-C40C66FF867C}">
                    <a14:compatExt spid="_x0000_s21623"/>
                  </a:ext>
                  <a:ext uri="{FF2B5EF4-FFF2-40B4-BE49-F238E27FC236}">
                    <a16:creationId xmlns:a16="http://schemas.microsoft.com/office/drawing/2014/main" id="{00000000-0008-0000-0300-000077540000}"/>
                  </a:ext>
                </a:extLst>
              </xdr:cNvPr>
              <xdr:cNvSpPr/>
            </xdr:nvSpPr>
            <xdr:spPr bwMode="auto">
              <a:xfrm>
                <a:off x="733425" y="41786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4" name="Option Button 120" hidden="1">
                <a:extLst>
                  <a:ext uri="{63B3BB69-23CF-44E3-9099-C40C66FF867C}">
                    <a14:compatExt spid="_x0000_s21624"/>
                  </a:ext>
                  <a:ext uri="{FF2B5EF4-FFF2-40B4-BE49-F238E27FC236}">
                    <a16:creationId xmlns:a16="http://schemas.microsoft.com/office/drawing/2014/main" id="{00000000-0008-0000-0300-000078540000}"/>
                  </a:ext>
                </a:extLst>
              </xdr:cNvPr>
              <xdr:cNvSpPr/>
            </xdr:nvSpPr>
            <xdr:spPr bwMode="auto">
              <a:xfrm>
                <a:off x="285750" y="41786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228600" y="42176700"/>
              <a:ext cx="8020050" cy="476250"/>
              <a:chOff x="228600" y="42062472"/>
              <a:chExt cx="8001000" cy="476251"/>
            </a:xfrm>
          </xdr:grpSpPr>
          <xdr:sp macro="" textlink="">
            <xdr:nvSpPr>
              <xdr:cNvPr id="21625" name="Group Box 121" hidden="1">
                <a:extLst>
                  <a:ext uri="{63B3BB69-23CF-44E3-9099-C40C66FF867C}">
                    <a14:compatExt spid="_x0000_s21625"/>
                  </a:ext>
                  <a:ext uri="{FF2B5EF4-FFF2-40B4-BE49-F238E27FC236}">
                    <a16:creationId xmlns:a16="http://schemas.microsoft.com/office/drawing/2014/main" id="{00000000-0008-0000-0300-000079540000}"/>
                  </a:ext>
                </a:extLst>
              </xdr:cNvPr>
              <xdr:cNvSpPr/>
            </xdr:nvSpPr>
            <xdr:spPr bwMode="auto">
              <a:xfrm>
                <a:off x="228600" y="4206247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26" name="Option Button 122" hidden="1">
                <a:extLst>
                  <a:ext uri="{63B3BB69-23CF-44E3-9099-C40C66FF867C}">
                    <a14:compatExt spid="_x0000_s21626"/>
                  </a:ext>
                  <a:ext uri="{FF2B5EF4-FFF2-40B4-BE49-F238E27FC236}">
                    <a16:creationId xmlns:a16="http://schemas.microsoft.com/office/drawing/2014/main" id="{00000000-0008-0000-0300-00007A540000}"/>
                  </a:ext>
                </a:extLst>
              </xdr:cNvPr>
              <xdr:cNvSpPr/>
            </xdr:nvSpPr>
            <xdr:spPr bwMode="auto">
              <a:xfrm>
                <a:off x="7448550" y="42262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27" name="Option Button 123" hidden="1">
                <a:extLst>
                  <a:ext uri="{63B3BB69-23CF-44E3-9099-C40C66FF867C}">
                    <a14:compatExt spid="_x0000_s21627"/>
                  </a:ext>
                  <a:ext uri="{FF2B5EF4-FFF2-40B4-BE49-F238E27FC236}">
                    <a16:creationId xmlns:a16="http://schemas.microsoft.com/office/drawing/2014/main" id="{00000000-0008-0000-0300-00007B540000}"/>
                  </a:ext>
                </a:extLst>
              </xdr:cNvPr>
              <xdr:cNvSpPr/>
            </xdr:nvSpPr>
            <xdr:spPr bwMode="auto">
              <a:xfrm>
                <a:off x="733425" y="42262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28" name="Option Button 124" hidden="1">
                <a:extLst>
                  <a:ext uri="{63B3BB69-23CF-44E3-9099-C40C66FF867C}">
                    <a14:compatExt spid="_x0000_s21628"/>
                  </a:ext>
                  <a:ext uri="{FF2B5EF4-FFF2-40B4-BE49-F238E27FC236}">
                    <a16:creationId xmlns:a16="http://schemas.microsoft.com/office/drawing/2014/main" id="{00000000-0008-0000-0300-00007C540000}"/>
                  </a:ext>
                </a:extLst>
              </xdr:cNvPr>
              <xdr:cNvSpPr/>
            </xdr:nvSpPr>
            <xdr:spPr bwMode="auto">
              <a:xfrm>
                <a:off x="285750" y="42262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228600" y="42652950"/>
              <a:ext cx="8020050" cy="476250"/>
              <a:chOff x="228600" y="42538635"/>
              <a:chExt cx="8001000" cy="476250"/>
            </a:xfrm>
          </xdr:grpSpPr>
          <xdr:sp macro="" textlink="">
            <xdr:nvSpPr>
              <xdr:cNvPr id="21629" name="Group Box 125" hidden="1">
                <a:extLst>
                  <a:ext uri="{63B3BB69-23CF-44E3-9099-C40C66FF867C}">
                    <a14:compatExt spid="_x0000_s21629"/>
                  </a:ext>
                  <a:ext uri="{FF2B5EF4-FFF2-40B4-BE49-F238E27FC236}">
                    <a16:creationId xmlns:a16="http://schemas.microsoft.com/office/drawing/2014/main" id="{00000000-0008-0000-0300-00007D540000}"/>
                  </a:ext>
                </a:extLst>
              </xdr:cNvPr>
              <xdr:cNvSpPr/>
            </xdr:nvSpPr>
            <xdr:spPr bwMode="auto">
              <a:xfrm>
                <a:off x="228600" y="42538635"/>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30" name="Option Button 126" hidden="1">
                <a:extLst>
                  <a:ext uri="{63B3BB69-23CF-44E3-9099-C40C66FF867C}">
                    <a14:compatExt spid="_x0000_s21630"/>
                  </a:ext>
                  <a:ext uri="{FF2B5EF4-FFF2-40B4-BE49-F238E27FC236}">
                    <a16:creationId xmlns:a16="http://schemas.microsoft.com/office/drawing/2014/main" id="{00000000-0008-0000-0300-00007E540000}"/>
                  </a:ext>
                </a:extLst>
              </xdr:cNvPr>
              <xdr:cNvSpPr/>
            </xdr:nvSpPr>
            <xdr:spPr bwMode="auto">
              <a:xfrm>
                <a:off x="7448550" y="42738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1" name="Option Button 127" hidden="1">
                <a:extLst>
                  <a:ext uri="{63B3BB69-23CF-44E3-9099-C40C66FF867C}">
                    <a14:compatExt spid="_x0000_s21631"/>
                  </a:ext>
                  <a:ext uri="{FF2B5EF4-FFF2-40B4-BE49-F238E27FC236}">
                    <a16:creationId xmlns:a16="http://schemas.microsoft.com/office/drawing/2014/main" id="{00000000-0008-0000-0300-00007F540000}"/>
                  </a:ext>
                </a:extLst>
              </xdr:cNvPr>
              <xdr:cNvSpPr/>
            </xdr:nvSpPr>
            <xdr:spPr bwMode="auto">
              <a:xfrm>
                <a:off x="733425" y="42738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2" name="Option Button 128" hidden="1">
                <a:extLst>
                  <a:ext uri="{63B3BB69-23CF-44E3-9099-C40C66FF867C}">
                    <a14:compatExt spid="_x0000_s21632"/>
                  </a:ext>
                  <a:ext uri="{FF2B5EF4-FFF2-40B4-BE49-F238E27FC236}">
                    <a16:creationId xmlns:a16="http://schemas.microsoft.com/office/drawing/2014/main" id="{00000000-0008-0000-0300-000080540000}"/>
                  </a:ext>
                </a:extLst>
              </xdr:cNvPr>
              <xdr:cNvSpPr/>
            </xdr:nvSpPr>
            <xdr:spPr bwMode="auto">
              <a:xfrm>
                <a:off x="285750" y="42738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228600" y="43129200"/>
              <a:ext cx="8020050" cy="476250"/>
              <a:chOff x="228600" y="43014974"/>
              <a:chExt cx="8001000" cy="476251"/>
            </a:xfrm>
          </xdr:grpSpPr>
          <xdr:sp macro="" textlink="">
            <xdr:nvSpPr>
              <xdr:cNvPr id="21633" name="Group Box 129" hidden="1">
                <a:extLst>
                  <a:ext uri="{63B3BB69-23CF-44E3-9099-C40C66FF867C}">
                    <a14:compatExt spid="_x0000_s21633"/>
                  </a:ext>
                  <a:ext uri="{FF2B5EF4-FFF2-40B4-BE49-F238E27FC236}">
                    <a16:creationId xmlns:a16="http://schemas.microsoft.com/office/drawing/2014/main" id="{00000000-0008-0000-0300-000081540000}"/>
                  </a:ext>
                </a:extLst>
              </xdr:cNvPr>
              <xdr:cNvSpPr/>
            </xdr:nvSpPr>
            <xdr:spPr bwMode="auto">
              <a:xfrm>
                <a:off x="228600" y="430149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4" name="Option Button 130" hidden="1">
                <a:extLst>
                  <a:ext uri="{63B3BB69-23CF-44E3-9099-C40C66FF867C}">
                    <a14:compatExt spid="_x0000_s21634"/>
                  </a:ext>
                  <a:ext uri="{FF2B5EF4-FFF2-40B4-BE49-F238E27FC236}">
                    <a16:creationId xmlns:a16="http://schemas.microsoft.com/office/drawing/2014/main" id="{00000000-0008-0000-0300-000082540000}"/>
                  </a:ext>
                </a:extLst>
              </xdr:cNvPr>
              <xdr:cNvSpPr/>
            </xdr:nvSpPr>
            <xdr:spPr bwMode="auto">
              <a:xfrm>
                <a:off x="7448550" y="43214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5" name="Option Button 131" hidden="1">
                <a:extLst>
                  <a:ext uri="{63B3BB69-23CF-44E3-9099-C40C66FF867C}">
                    <a14:compatExt spid="_x0000_s21635"/>
                  </a:ext>
                  <a:ext uri="{FF2B5EF4-FFF2-40B4-BE49-F238E27FC236}">
                    <a16:creationId xmlns:a16="http://schemas.microsoft.com/office/drawing/2014/main" id="{00000000-0008-0000-0300-000083540000}"/>
                  </a:ext>
                </a:extLst>
              </xdr:cNvPr>
              <xdr:cNvSpPr/>
            </xdr:nvSpPr>
            <xdr:spPr bwMode="auto">
              <a:xfrm>
                <a:off x="733425" y="43214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36" name="Option Button 132" hidden="1">
                <a:extLst>
                  <a:ext uri="{63B3BB69-23CF-44E3-9099-C40C66FF867C}">
                    <a14:compatExt spid="_x0000_s21636"/>
                  </a:ext>
                  <a:ext uri="{FF2B5EF4-FFF2-40B4-BE49-F238E27FC236}">
                    <a16:creationId xmlns:a16="http://schemas.microsoft.com/office/drawing/2014/main" id="{00000000-0008-0000-0300-000084540000}"/>
                  </a:ext>
                </a:extLst>
              </xdr:cNvPr>
              <xdr:cNvSpPr/>
            </xdr:nvSpPr>
            <xdr:spPr bwMode="auto">
              <a:xfrm>
                <a:off x="285750" y="43214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116</xdr:row>
          <xdr:rowOff>0</xdr:rowOff>
        </xdr:from>
        <xdr:to>
          <xdr:col>5</xdr:col>
          <xdr:colOff>800100</xdr:colOff>
          <xdr:row>117</xdr:row>
          <xdr:rowOff>0</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228600" y="43605450"/>
              <a:ext cx="8020050" cy="476250"/>
              <a:chOff x="228600" y="43491225"/>
              <a:chExt cx="8001000" cy="476251"/>
            </a:xfrm>
          </xdr:grpSpPr>
          <xdr:sp macro="" textlink="">
            <xdr:nvSpPr>
              <xdr:cNvPr id="21637" name="Group Box 133" hidden="1">
                <a:extLst>
                  <a:ext uri="{63B3BB69-23CF-44E3-9099-C40C66FF867C}">
                    <a14:compatExt spid="_x0000_s21637"/>
                  </a:ext>
                  <a:ext uri="{FF2B5EF4-FFF2-40B4-BE49-F238E27FC236}">
                    <a16:creationId xmlns:a16="http://schemas.microsoft.com/office/drawing/2014/main" id="{00000000-0008-0000-0300-000085540000}"/>
                  </a:ext>
                </a:extLst>
              </xdr:cNvPr>
              <xdr:cNvSpPr/>
            </xdr:nvSpPr>
            <xdr:spPr bwMode="auto">
              <a:xfrm>
                <a:off x="228600" y="4349122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38" name="Option Button 134" hidden="1">
                <a:extLst>
                  <a:ext uri="{63B3BB69-23CF-44E3-9099-C40C66FF867C}">
                    <a14:compatExt spid="_x0000_s21638"/>
                  </a:ext>
                  <a:ext uri="{FF2B5EF4-FFF2-40B4-BE49-F238E27FC236}">
                    <a16:creationId xmlns:a16="http://schemas.microsoft.com/office/drawing/2014/main" id="{00000000-0008-0000-0300-000086540000}"/>
                  </a:ext>
                </a:extLst>
              </xdr:cNvPr>
              <xdr:cNvSpPr/>
            </xdr:nvSpPr>
            <xdr:spPr bwMode="auto">
              <a:xfrm>
                <a:off x="7448550" y="43691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39" name="Option Button 135" hidden="1">
                <a:extLst>
                  <a:ext uri="{63B3BB69-23CF-44E3-9099-C40C66FF867C}">
                    <a14:compatExt spid="_x0000_s21639"/>
                  </a:ext>
                  <a:ext uri="{FF2B5EF4-FFF2-40B4-BE49-F238E27FC236}">
                    <a16:creationId xmlns:a16="http://schemas.microsoft.com/office/drawing/2014/main" id="{00000000-0008-0000-0300-000087540000}"/>
                  </a:ext>
                </a:extLst>
              </xdr:cNvPr>
              <xdr:cNvSpPr/>
            </xdr:nvSpPr>
            <xdr:spPr bwMode="auto">
              <a:xfrm>
                <a:off x="733425" y="43691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0" name="Option Button 136" hidden="1">
                <a:extLst>
                  <a:ext uri="{63B3BB69-23CF-44E3-9099-C40C66FF867C}">
                    <a14:compatExt spid="_x0000_s21640"/>
                  </a:ext>
                  <a:ext uri="{FF2B5EF4-FFF2-40B4-BE49-F238E27FC236}">
                    <a16:creationId xmlns:a16="http://schemas.microsoft.com/office/drawing/2014/main" id="{00000000-0008-0000-0300-000088540000}"/>
                  </a:ext>
                </a:extLst>
              </xdr:cNvPr>
              <xdr:cNvSpPr/>
            </xdr:nvSpPr>
            <xdr:spPr bwMode="auto">
              <a:xfrm>
                <a:off x="285750" y="43691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228600" y="45510450"/>
              <a:ext cx="8020050" cy="476250"/>
              <a:chOff x="228600" y="45386703"/>
              <a:chExt cx="8001000" cy="476251"/>
            </a:xfrm>
          </xdr:grpSpPr>
          <xdr:sp macro="" textlink="">
            <xdr:nvSpPr>
              <xdr:cNvPr id="21641" name="Group Box 137" hidden="1">
                <a:extLst>
                  <a:ext uri="{63B3BB69-23CF-44E3-9099-C40C66FF867C}">
                    <a14:compatExt spid="_x0000_s21641"/>
                  </a:ext>
                  <a:ext uri="{FF2B5EF4-FFF2-40B4-BE49-F238E27FC236}">
                    <a16:creationId xmlns:a16="http://schemas.microsoft.com/office/drawing/2014/main" id="{00000000-0008-0000-0300-000089540000}"/>
                  </a:ext>
                </a:extLst>
              </xdr:cNvPr>
              <xdr:cNvSpPr/>
            </xdr:nvSpPr>
            <xdr:spPr bwMode="auto">
              <a:xfrm>
                <a:off x="228600" y="4538670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2" name="Option Button 138" hidden="1">
                <a:extLst>
                  <a:ext uri="{63B3BB69-23CF-44E3-9099-C40C66FF867C}">
                    <a14:compatExt spid="_x0000_s21642"/>
                  </a:ext>
                  <a:ext uri="{FF2B5EF4-FFF2-40B4-BE49-F238E27FC236}">
                    <a16:creationId xmlns:a16="http://schemas.microsoft.com/office/drawing/2014/main" id="{00000000-0008-0000-0300-00008A540000}"/>
                  </a:ext>
                </a:extLst>
              </xdr:cNvPr>
              <xdr:cNvSpPr/>
            </xdr:nvSpPr>
            <xdr:spPr bwMode="auto">
              <a:xfrm>
                <a:off x="7448550" y="455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3" name="Option Button 139" hidden="1">
                <a:extLst>
                  <a:ext uri="{63B3BB69-23CF-44E3-9099-C40C66FF867C}">
                    <a14:compatExt spid="_x0000_s21643"/>
                  </a:ext>
                  <a:ext uri="{FF2B5EF4-FFF2-40B4-BE49-F238E27FC236}">
                    <a16:creationId xmlns:a16="http://schemas.microsoft.com/office/drawing/2014/main" id="{00000000-0008-0000-0300-00008B540000}"/>
                  </a:ext>
                </a:extLst>
              </xdr:cNvPr>
              <xdr:cNvSpPr/>
            </xdr:nvSpPr>
            <xdr:spPr bwMode="auto">
              <a:xfrm>
                <a:off x="733425" y="455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4" name="Option Button 140" hidden="1">
                <a:extLst>
                  <a:ext uri="{63B3BB69-23CF-44E3-9099-C40C66FF867C}">
                    <a14:compatExt spid="_x0000_s21644"/>
                  </a:ext>
                  <a:ext uri="{FF2B5EF4-FFF2-40B4-BE49-F238E27FC236}">
                    <a16:creationId xmlns:a16="http://schemas.microsoft.com/office/drawing/2014/main" id="{00000000-0008-0000-0300-00008C540000}"/>
                  </a:ext>
                </a:extLst>
              </xdr:cNvPr>
              <xdr:cNvSpPr/>
            </xdr:nvSpPr>
            <xdr:spPr bwMode="auto">
              <a:xfrm>
                <a:off x="285750" y="455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228600" y="45986700"/>
              <a:ext cx="8020050" cy="476250"/>
              <a:chOff x="228600" y="45862954"/>
              <a:chExt cx="8001000" cy="476251"/>
            </a:xfrm>
          </xdr:grpSpPr>
          <xdr:sp macro="" textlink="">
            <xdr:nvSpPr>
              <xdr:cNvPr id="21645" name="Group Box 141" hidden="1">
                <a:extLst>
                  <a:ext uri="{63B3BB69-23CF-44E3-9099-C40C66FF867C}">
                    <a14:compatExt spid="_x0000_s21645"/>
                  </a:ext>
                  <a:ext uri="{FF2B5EF4-FFF2-40B4-BE49-F238E27FC236}">
                    <a16:creationId xmlns:a16="http://schemas.microsoft.com/office/drawing/2014/main" id="{00000000-0008-0000-0300-00008D540000}"/>
                  </a:ext>
                </a:extLst>
              </xdr:cNvPr>
              <xdr:cNvSpPr/>
            </xdr:nvSpPr>
            <xdr:spPr bwMode="auto">
              <a:xfrm>
                <a:off x="228600" y="4586295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46" name="Option Button 142" hidden="1">
                <a:extLst>
                  <a:ext uri="{63B3BB69-23CF-44E3-9099-C40C66FF867C}">
                    <a14:compatExt spid="_x0000_s21646"/>
                  </a:ext>
                  <a:ext uri="{FF2B5EF4-FFF2-40B4-BE49-F238E27FC236}">
                    <a16:creationId xmlns:a16="http://schemas.microsoft.com/office/drawing/2014/main" id="{00000000-0008-0000-0300-00008E540000}"/>
                  </a:ext>
                </a:extLst>
              </xdr:cNvPr>
              <xdr:cNvSpPr/>
            </xdr:nvSpPr>
            <xdr:spPr bwMode="auto">
              <a:xfrm>
                <a:off x="7448550" y="4606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47" name="Option Button 143" hidden="1">
                <a:extLst>
                  <a:ext uri="{63B3BB69-23CF-44E3-9099-C40C66FF867C}">
                    <a14:compatExt spid="_x0000_s21647"/>
                  </a:ext>
                  <a:ext uri="{FF2B5EF4-FFF2-40B4-BE49-F238E27FC236}">
                    <a16:creationId xmlns:a16="http://schemas.microsoft.com/office/drawing/2014/main" id="{00000000-0008-0000-0300-00008F540000}"/>
                  </a:ext>
                </a:extLst>
              </xdr:cNvPr>
              <xdr:cNvSpPr/>
            </xdr:nvSpPr>
            <xdr:spPr bwMode="auto">
              <a:xfrm>
                <a:off x="733425" y="4606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48" name="Option Button 144" hidden="1">
                <a:extLst>
                  <a:ext uri="{63B3BB69-23CF-44E3-9099-C40C66FF867C}">
                    <a14:compatExt spid="_x0000_s21648"/>
                  </a:ext>
                  <a:ext uri="{FF2B5EF4-FFF2-40B4-BE49-F238E27FC236}">
                    <a16:creationId xmlns:a16="http://schemas.microsoft.com/office/drawing/2014/main" id="{00000000-0008-0000-0300-000090540000}"/>
                  </a:ext>
                </a:extLst>
              </xdr:cNvPr>
              <xdr:cNvSpPr/>
            </xdr:nvSpPr>
            <xdr:spPr bwMode="auto">
              <a:xfrm>
                <a:off x="285750" y="4606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228600" y="46462950"/>
              <a:ext cx="8020050" cy="476250"/>
              <a:chOff x="228600" y="46339204"/>
              <a:chExt cx="8001000" cy="476251"/>
            </a:xfrm>
          </xdr:grpSpPr>
          <xdr:sp macro="" textlink="">
            <xdr:nvSpPr>
              <xdr:cNvPr id="21649" name="Group Box 145" hidden="1">
                <a:extLst>
                  <a:ext uri="{63B3BB69-23CF-44E3-9099-C40C66FF867C}">
                    <a14:compatExt spid="_x0000_s21649"/>
                  </a:ext>
                  <a:ext uri="{FF2B5EF4-FFF2-40B4-BE49-F238E27FC236}">
                    <a16:creationId xmlns:a16="http://schemas.microsoft.com/office/drawing/2014/main" id="{00000000-0008-0000-0300-000091540000}"/>
                  </a:ext>
                </a:extLst>
              </xdr:cNvPr>
              <xdr:cNvSpPr/>
            </xdr:nvSpPr>
            <xdr:spPr bwMode="auto">
              <a:xfrm>
                <a:off x="228600" y="4633920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0" name="Option Button 146" hidden="1">
                <a:extLst>
                  <a:ext uri="{63B3BB69-23CF-44E3-9099-C40C66FF867C}">
                    <a14:compatExt spid="_x0000_s21650"/>
                  </a:ext>
                  <a:ext uri="{FF2B5EF4-FFF2-40B4-BE49-F238E27FC236}">
                    <a16:creationId xmlns:a16="http://schemas.microsoft.com/office/drawing/2014/main" id="{00000000-0008-0000-0300-000092540000}"/>
                  </a:ext>
                </a:extLst>
              </xdr:cNvPr>
              <xdr:cNvSpPr/>
            </xdr:nvSpPr>
            <xdr:spPr bwMode="auto">
              <a:xfrm>
                <a:off x="7448550" y="46539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1" name="Option Button 147" hidden="1">
                <a:extLst>
                  <a:ext uri="{63B3BB69-23CF-44E3-9099-C40C66FF867C}">
                    <a14:compatExt spid="_x0000_s21651"/>
                  </a:ext>
                  <a:ext uri="{FF2B5EF4-FFF2-40B4-BE49-F238E27FC236}">
                    <a16:creationId xmlns:a16="http://schemas.microsoft.com/office/drawing/2014/main" id="{00000000-0008-0000-0300-000093540000}"/>
                  </a:ext>
                </a:extLst>
              </xdr:cNvPr>
              <xdr:cNvSpPr/>
            </xdr:nvSpPr>
            <xdr:spPr bwMode="auto">
              <a:xfrm>
                <a:off x="733425" y="46539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2" name="Option Button 148" hidden="1">
                <a:extLst>
                  <a:ext uri="{63B3BB69-23CF-44E3-9099-C40C66FF867C}">
                    <a14:compatExt spid="_x0000_s21652"/>
                  </a:ext>
                  <a:ext uri="{FF2B5EF4-FFF2-40B4-BE49-F238E27FC236}">
                    <a16:creationId xmlns:a16="http://schemas.microsoft.com/office/drawing/2014/main" id="{00000000-0008-0000-0300-000094540000}"/>
                  </a:ext>
                </a:extLst>
              </xdr:cNvPr>
              <xdr:cNvSpPr/>
            </xdr:nvSpPr>
            <xdr:spPr bwMode="auto">
              <a:xfrm>
                <a:off x="285750" y="46539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228600" y="46939200"/>
              <a:ext cx="8020050" cy="476250"/>
              <a:chOff x="228600" y="46815455"/>
              <a:chExt cx="8001000" cy="476251"/>
            </a:xfrm>
          </xdr:grpSpPr>
          <xdr:sp macro="" textlink="">
            <xdr:nvSpPr>
              <xdr:cNvPr id="21653" name="Group Box 149" hidden="1">
                <a:extLst>
                  <a:ext uri="{63B3BB69-23CF-44E3-9099-C40C66FF867C}">
                    <a14:compatExt spid="_x0000_s21653"/>
                  </a:ext>
                  <a:ext uri="{FF2B5EF4-FFF2-40B4-BE49-F238E27FC236}">
                    <a16:creationId xmlns:a16="http://schemas.microsoft.com/office/drawing/2014/main" id="{00000000-0008-0000-0300-000095540000}"/>
                  </a:ext>
                </a:extLst>
              </xdr:cNvPr>
              <xdr:cNvSpPr/>
            </xdr:nvSpPr>
            <xdr:spPr bwMode="auto">
              <a:xfrm>
                <a:off x="228600" y="4681545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4" name="Option Button 150" hidden="1">
                <a:extLst>
                  <a:ext uri="{63B3BB69-23CF-44E3-9099-C40C66FF867C}">
                    <a14:compatExt spid="_x0000_s21654"/>
                  </a:ext>
                  <a:ext uri="{FF2B5EF4-FFF2-40B4-BE49-F238E27FC236}">
                    <a16:creationId xmlns:a16="http://schemas.microsoft.com/office/drawing/2014/main" id="{00000000-0008-0000-0300-000096540000}"/>
                  </a:ext>
                </a:extLst>
              </xdr:cNvPr>
              <xdr:cNvSpPr/>
            </xdr:nvSpPr>
            <xdr:spPr bwMode="auto">
              <a:xfrm>
                <a:off x="7448550" y="47015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5" name="Option Button 151" hidden="1">
                <a:extLst>
                  <a:ext uri="{63B3BB69-23CF-44E3-9099-C40C66FF867C}">
                    <a14:compatExt spid="_x0000_s21655"/>
                  </a:ext>
                  <a:ext uri="{FF2B5EF4-FFF2-40B4-BE49-F238E27FC236}">
                    <a16:creationId xmlns:a16="http://schemas.microsoft.com/office/drawing/2014/main" id="{00000000-0008-0000-0300-000097540000}"/>
                  </a:ext>
                </a:extLst>
              </xdr:cNvPr>
              <xdr:cNvSpPr/>
            </xdr:nvSpPr>
            <xdr:spPr bwMode="auto">
              <a:xfrm>
                <a:off x="733425" y="47015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56" name="Option Button 152" hidden="1">
                <a:extLst>
                  <a:ext uri="{63B3BB69-23CF-44E3-9099-C40C66FF867C}">
                    <a14:compatExt spid="_x0000_s21656"/>
                  </a:ext>
                  <a:ext uri="{FF2B5EF4-FFF2-40B4-BE49-F238E27FC236}">
                    <a16:creationId xmlns:a16="http://schemas.microsoft.com/office/drawing/2014/main" id="{00000000-0008-0000-0300-000098540000}"/>
                  </a:ext>
                </a:extLst>
              </xdr:cNvPr>
              <xdr:cNvSpPr/>
            </xdr:nvSpPr>
            <xdr:spPr bwMode="auto">
              <a:xfrm>
                <a:off x="285750" y="47015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228600" y="52978050"/>
              <a:ext cx="8020050" cy="476250"/>
              <a:chOff x="228600" y="52835266"/>
              <a:chExt cx="8001000" cy="476251"/>
            </a:xfrm>
          </xdr:grpSpPr>
          <xdr:sp macro="" textlink="">
            <xdr:nvSpPr>
              <xdr:cNvPr id="21657" name="Group Box 153" hidden="1">
                <a:extLst>
                  <a:ext uri="{63B3BB69-23CF-44E3-9099-C40C66FF867C}">
                    <a14:compatExt spid="_x0000_s21657"/>
                  </a:ext>
                  <a:ext uri="{FF2B5EF4-FFF2-40B4-BE49-F238E27FC236}">
                    <a16:creationId xmlns:a16="http://schemas.microsoft.com/office/drawing/2014/main" id="{00000000-0008-0000-0300-000099540000}"/>
                  </a:ext>
                </a:extLst>
              </xdr:cNvPr>
              <xdr:cNvSpPr/>
            </xdr:nvSpPr>
            <xdr:spPr bwMode="auto">
              <a:xfrm>
                <a:off x="228600" y="5283526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58" name="Option Button 154" hidden="1">
                <a:extLst>
                  <a:ext uri="{63B3BB69-23CF-44E3-9099-C40C66FF867C}">
                    <a14:compatExt spid="_x0000_s21658"/>
                  </a:ext>
                  <a:ext uri="{FF2B5EF4-FFF2-40B4-BE49-F238E27FC236}">
                    <a16:creationId xmlns:a16="http://schemas.microsoft.com/office/drawing/2014/main" id="{00000000-0008-0000-0300-00009A540000}"/>
                  </a:ext>
                </a:extLst>
              </xdr:cNvPr>
              <xdr:cNvSpPr/>
            </xdr:nvSpPr>
            <xdr:spPr bwMode="auto">
              <a:xfrm>
                <a:off x="7448550" y="530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59" name="Option Button 155" hidden="1">
                <a:extLst>
                  <a:ext uri="{63B3BB69-23CF-44E3-9099-C40C66FF867C}">
                    <a14:compatExt spid="_x0000_s21659"/>
                  </a:ext>
                  <a:ext uri="{FF2B5EF4-FFF2-40B4-BE49-F238E27FC236}">
                    <a16:creationId xmlns:a16="http://schemas.microsoft.com/office/drawing/2014/main" id="{00000000-0008-0000-0300-00009B540000}"/>
                  </a:ext>
                </a:extLst>
              </xdr:cNvPr>
              <xdr:cNvSpPr/>
            </xdr:nvSpPr>
            <xdr:spPr bwMode="auto">
              <a:xfrm>
                <a:off x="733425" y="530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0" name="Option Button 156" hidden="1">
                <a:extLst>
                  <a:ext uri="{63B3BB69-23CF-44E3-9099-C40C66FF867C}">
                    <a14:compatExt spid="_x0000_s21660"/>
                  </a:ext>
                  <a:ext uri="{FF2B5EF4-FFF2-40B4-BE49-F238E27FC236}">
                    <a16:creationId xmlns:a16="http://schemas.microsoft.com/office/drawing/2014/main" id="{00000000-0008-0000-0300-00009C540000}"/>
                  </a:ext>
                </a:extLst>
              </xdr:cNvPr>
              <xdr:cNvSpPr/>
            </xdr:nvSpPr>
            <xdr:spPr bwMode="auto">
              <a:xfrm>
                <a:off x="285750" y="530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228600" y="53454300"/>
              <a:ext cx="8020050" cy="476250"/>
              <a:chOff x="228600" y="53311517"/>
              <a:chExt cx="8001000" cy="476251"/>
            </a:xfrm>
          </xdr:grpSpPr>
          <xdr:sp macro="" textlink="">
            <xdr:nvSpPr>
              <xdr:cNvPr id="21661" name="Group Box 157" hidden="1">
                <a:extLst>
                  <a:ext uri="{63B3BB69-23CF-44E3-9099-C40C66FF867C}">
                    <a14:compatExt spid="_x0000_s21661"/>
                  </a:ext>
                  <a:ext uri="{FF2B5EF4-FFF2-40B4-BE49-F238E27FC236}">
                    <a16:creationId xmlns:a16="http://schemas.microsoft.com/office/drawing/2014/main" id="{00000000-0008-0000-0300-00009D540000}"/>
                  </a:ext>
                </a:extLst>
              </xdr:cNvPr>
              <xdr:cNvSpPr/>
            </xdr:nvSpPr>
            <xdr:spPr bwMode="auto">
              <a:xfrm>
                <a:off x="228600" y="5331151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2" name="Option Button 158" hidden="1">
                <a:extLst>
                  <a:ext uri="{63B3BB69-23CF-44E3-9099-C40C66FF867C}">
                    <a14:compatExt spid="_x0000_s21662"/>
                  </a:ext>
                  <a:ext uri="{FF2B5EF4-FFF2-40B4-BE49-F238E27FC236}">
                    <a16:creationId xmlns:a16="http://schemas.microsoft.com/office/drawing/2014/main" id="{00000000-0008-0000-0300-00009E540000}"/>
                  </a:ext>
                </a:extLst>
              </xdr:cNvPr>
              <xdr:cNvSpPr/>
            </xdr:nvSpPr>
            <xdr:spPr bwMode="auto">
              <a:xfrm>
                <a:off x="7448550" y="535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3" name="Option Button 159" hidden="1">
                <a:extLst>
                  <a:ext uri="{63B3BB69-23CF-44E3-9099-C40C66FF867C}">
                    <a14:compatExt spid="_x0000_s21663"/>
                  </a:ext>
                  <a:ext uri="{FF2B5EF4-FFF2-40B4-BE49-F238E27FC236}">
                    <a16:creationId xmlns:a16="http://schemas.microsoft.com/office/drawing/2014/main" id="{00000000-0008-0000-0300-00009F540000}"/>
                  </a:ext>
                </a:extLst>
              </xdr:cNvPr>
              <xdr:cNvSpPr/>
            </xdr:nvSpPr>
            <xdr:spPr bwMode="auto">
              <a:xfrm>
                <a:off x="733425" y="535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4" name="Option Button 160" hidden="1">
                <a:extLst>
                  <a:ext uri="{63B3BB69-23CF-44E3-9099-C40C66FF867C}">
                    <a14:compatExt spid="_x0000_s21664"/>
                  </a:ext>
                  <a:ext uri="{FF2B5EF4-FFF2-40B4-BE49-F238E27FC236}">
                    <a16:creationId xmlns:a16="http://schemas.microsoft.com/office/drawing/2014/main" id="{00000000-0008-0000-0300-0000A0540000}"/>
                  </a:ext>
                </a:extLst>
              </xdr:cNvPr>
              <xdr:cNvSpPr/>
            </xdr:nvSpPr>
            <xdr:spPr bwMode="auto">
              <a:xfrm>
                <a:off x="285750" y="535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0</xdr:rowOff>
        </xdr:from>
        <xdr:to>
          <xdr:col>5</xdr:col>
          <xdr:colOff>800100</xdr:colOff>
          <xdr:row>146</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228600" y="54749700"/>
              <a:ext cx="8020050" cy="476250"/>
              <a:chOff x="228600" y="54606919"/>
              <a:chExt cx="8001000" cy="476251"/>
            </a:xfrm>
          </xdr:grpSpPr>
          <xdr:sp macro="" textlink="">
            <xdr:nvSpPr>
              <xdr:cNvPr id="21665" name="Group Box 161" hidden="1">
                <a:extLst>
                  <a:ext uri="{63B3BB69-23CF-44E3-9099-C40C66FF867C}">
                    <a14:compatExt spid="_x0000_s21665"/>
                  </a:ext>
                  <a:ext uri="{FF2B5EF4-FFF2-40B4-BE49-F238E27FC236}">
                    <a16:creationId xmlns:a16="http://schemas.microsoft.com/office/drawing/2014/main" id="{00000000-0008-0000-0300-0000A1540000}"/>
                  </a:ext>
                </a:extLst>
              </xdr:cNvPr>
              <xdr:cNvSpPr/>
            </xdr:nvSpPr>
            <xdr:spPr bwMode="auto">
              <a:xfrm>
                <a:off x="228600" y="5460691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66" name="Option Button 162" hidden="1">
                <a:extLst>
                  <a:ext uri="{63B3BB69-23CF-44E3-9099-C40C66FF867C}">
                    <a14:compatExt spid="_x0000_s21666"/>
                  </a:ext>
                  <a:ext uri="{FF2B5EF4-FFF2-40B4-BE49-F238E27FC236}">
                    <a16:creationId xmlns:a16="http://schemas.microsoft.com/office/drawing/2014/main" id="{00000000-0008-0000-0300-0000A2540000}"/>
                  </a:ext>
                </a:extLst>
              </xdr:cNvPr>
              <xdr:cNvSpPr/>
            </xdr:nvSpPr>
            <xdr:spPr bwMode="auto">
              <a:xfrm>
                <a:off x="7448550" y="54806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67" name="Option Button 163" hidden="1">
                <a:extLst>
                  <a:ext uri="{63B3BB69-23CF-44E3-9099-C40C66FF867C}">
                    <a14:compatExt spid="_x0000_s21667"/>
                  </a:ext>
                  <a:ext uri="{FF2B5EF4-FFF2-40B4-BE49-F238E27FC236}">
                    <a16:creationId xmlns:a16="http://schemas.microsoft.com/office/drawing/2014/main" id="{00000000-0008-0000-0300-0000A3540000}"/>
                  </a:ext>
                </a:extLst>
              </xdr:cNvPr>
              <xdr:cNvSpPr/>
            </xdr:nvSpPr>
            <xdr:spPr bwMode="auto">
              <a:xfrm>
                <a:off x="733425" y="54806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68" name="Option Button 164" hidden="1">
                <a:extLst>
                  <a:ext uri="{63B3BB69-23CF-44E3-9099-C40C66FF867C}">
                    <a14:compatExt spid="_x0000_s21668"/>
                  </a:ext>
                  <a:ext uri="{FF2B5EF4-FFF2-40B4-BE49-F238E27FC236}">
                    <a16:creationId xmlns:a16="http://schemas.microsoft.com/office/drawing/2014/main" id="{00000000-0008-0000-0300-0000A4540000}"/>
                  </a:ext>
                </a:extLst>
              </xdr:cNvPr>
              <xdr:cNvSpPr/>
            </xdr:nvSpPr>
            <xdr:spPr bwMode="auto">
              <a:xfrm>
                <a:off x="285750" y="54806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228600" y="55225950"/>
              <a:ext cx="8020050" cy="476250"/>
              <a:chOff x="228600" y="55083170"/>
              <a:chExt cx="8001000" cy="476251"/>
            </a:xfrm>
          </xdr:grpSpPr>
          <xdr:sp macro="" textlink="">
            <xdr:nvSpPr>
              <xdr:cNvPr id="21669" name="Group Box 165" hidden="1">
                <a:extLst>
                  <a:ext uri="{63B3BB69-23CF-44E3-9099-C40C66FF867C}">
                    <a14:compatExt spid="_x0000_s21669"/>
                  </a:ext>
                  <a:ext uri="{FF2B5EF4-FFF2-40B4-BE49-F238E27FC236}">
                    <a16:creationId xmlns:a16="http://schemas.microsoft.com/office/drawing/2014/main" id="{00000000-0008-0000-0300-0000A5540000}"/>
                  </a:ext>
                </a:extLst>
              </xdr:cNvPr>
              <xdr:cNvSpPr/>
            </xdr:nvSpPr>
            <xdr:spPr bwMode="auto">
              <a:xfrm>
                <a:off x="228600" y="5508317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0" name="Option Button 166" hidden="1">
                <a:extLst>
                  <a:ext uri="{63B3BB69-23CF-44E3-9099-C40C66FF867C}">
                    <a14:compatExt spid="_x0000_s21670"/>
                  </a:ext>
                  <a:ext uri="{FF2B5EF4-FFF2-40B4-BE49-F238E27FC236}">
                    <a16:creationId xmlns:a16="http://schemas.microsoft.com/office/drawing/2014/main" id="{00000000-0008-0000-0300-0000A6540000}"/>
                  </a:ext>
                </a:extLst>
              </xdr:cNvPr>
              <xdr:cNvSpPr/>
            </xdr:nvSpPr>
            <xdr:spPr bwMode="auto">
              <a:xfrm>
                <a:off x="7448550" y="55283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1" name="Option Button 167" hidden="1">
                <a:extLst>
                  <a:ext uri="{63B3BB69-23CF-44E3-9099-C40C66FF867C}">
                    <a14:compatExt spid="_x0000_s21671"/>
                  </a:ext>
                  <a:ext uri="{FF2B5EF4-FFF2-40B4-BE49-F238E27FC236}">
                    <a16:creationId xmlns:a16="http://schemas.microsoft.com/office/drawing/2014/main" id="{00000000-0008-0000-0300-0000A7540000}"/>
                  </a:ext>
                </a:extLst>
              </xdr:cNvPr>
              <xdr:cNvSpPr/>
            </xdr:nvSpPr>
            <xdr:spPr bwMode="auto">
              <a:xfrm>
                <a:off x="733425" y="55283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2" name="Option Button 168" hidden="1">
                <a:extLst>
                  <a:ext uri="{63B3BB69-23CF-44E3-9099-C40C66FF867C}">
                    <a14:compatExt spid="_x0000_s21672"/>
                  </a:ext>
                  <a:ext uri="{FF2B5EF4-FFF2-40B4-BE49-F238E27FC236}">
                    <a16:creationId xmlns:a16="http://schemas.microsoft.com/office/drawing/2014/main" id="{00000000-0008-0000-0300-0000A8540000}"/>
                  </a:ext>
                </a:extLst>
              </xdr:cNvPr>
              <xdr:cNvSpPr/>
            </xdr:nvSpPr>
            <xdr:spPr bwMode="auto">
              <a:xfrm>
                <a:off x="285750" y="55283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8600" y="56521350"/>
              <a:ext cx="8020050" cy="476250"/>
              <a:chOff x="228600" y="56378454"/>
              <a:chExt cx="8001000" cy="476250"/>
            </a:xfrm>
          </xdr:grpSpPr>
          <xdr:sp macro="" textlink="">
            <xdr:nvSpPr>
              <xdr:cNvPr id="21673" name="Group Box 169" hidden="1">
                <a:extLst>
                  <a:ext uri="{63B3BB69-23CF-44E3-9099-C40C66FF867C}">
                    <a14:compatExt spid="_x0000_s21673"/>
                  </a:ext>
                  <a:ext uri="{FF2B5EF4-FFF2-40B4-BE49-F238E27FC236}">
                    <a16:creationId xmlns:a16="http://schemas.microsoft.com/office/drawing/2014/main" id="{00000000-0008-0000-0300-0000A9540000}"/>
                  </a:ext>
                </a:extLst>
              </xdr:cNvPr>
              <xdr:cNvSpPr/>
            </xdr:nvSpPr>
            <xdr:spPr bwMode="auto">
              <a:xfrm>
                <a:off x="228600" y="5637845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674" name="Option Button 170" hidden="1">
                <a:extLst>
                  <a:ext uri="{63B3BB69-23CF-44E3-9099-C40C66FF867C}">
                    <a14:compatExt spid="_x0000_s21674"/>
                  </a:ext>
                  <a:ext uri="{FF2B5EF4-FFF2-40B4-BE49-F238E27FC236}">
                    <a16:creationId xmlns:a16="http://schemas.microsoft.com/office/drawing/2014/main" id="{00000000-0008-0000-0300-0000AA540000}"/>
                  </a:ext>
                </a:extLst>
              </xdr:cNvPr>
              <xdr:cNvSpPr/>
            </xdr:nvSpPr>
            <xdr:spPr bwMode="auto">
              <a:xfrm>
                <a:off x="7448550" y="56578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5" name="Option Button 171" hidden="1">
                <a:extLst>
                  <a:ext uri="{63B3BB69-23CF-44E3-9099-C40C66FF867C}">
                    <a14:compatExt spid="_x0000_s21675"/>
                  </a:ext>
                  <a:ext uri="{FF2B5EF4-FFF2-40B4-BE49-F238E27FC236}">
                    <a16:creationId xmlns:a16="http://schemas.microsoft.com/office/drawing/2014/main" id="{00000000-0008-0000-0300-0000AB540000}"/>
                  </a:ext>
                </a:extLst>
              </xdr:cNvPr>
              <xdr:cNvSpPr/>
            </xdr:nvSpPr>
            <xdr:spPr bwMode="auto">
              <a:xfrm>
                <a:off x="733425" y="56578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76" name="Option Button 172" hidden="1">
                <a:extLst>
                  <a:ext uri="{63B3BB69-23CF-44E3-9099-C40C66FF867C}">
                    <a14:compatExt spid="_x0000_s21676"/>
                  </a:ext>
                  <a:ext uri="{FF2B5EF4-FFF2-40B4-BE49-F238E27FC236}">
                    <a16:creationId xmlns:a16="http://schemas.microsoft.com/office/drawing/2014/main" id="{00000000-0008-0000-0300-0000AC540000}"/>
                  </a:ext>
                </a:extLst>
              </xdr:cNvPr>
              <xdr:cNvSpPr/>
            </xdr:nvSpPr>
            <xdr:spPr bwMode="auto">
              <a:xfrm>
                <a:off x="285750" y="56578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228600" y="56997600"/>
              <a:ext cx="8020050" cy="476250"/>
              <a:chOff x="228600" y="56854823"/>
              <a:chExt cx="8001000" cy="476251"/>
            </a:xfrm>
          </xdr:grpSpPr>
          <xdr:sp macro="" textlink="">
            <xdr:nvSpPr>
              <xdr:cNvPr id="21677" name="Group Box 173" hidden="1">
                <a:extLst>
                  <a:ext uri="{63B3BB69-23CF-44E3-9099-C40C66FF867C}">
                    <a14:compatExt spid="_x0000_s21677"/>
                  </a:ext>
                  <a:ext uri="{FF2B5EF4-FFF2-40B4-BE49-F238E27FC236}">
                    <a16:creationId xmlns:a16="http://schemas.microsoft.com/office/drawing/2014/main" id="{00000000-0008-0000-0300-0000AD540000}"/>
                  </a:ext>
                </a:extLst>
              </xdr:cNvPr>
              <xdr:cNvSpPr/>
            </xdr:nvSpPr>
            <xdr:spPr bwMode="auto">
              <a:xfrm>
                <a:off x="228600" y="5685482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78" name="Option Button 174" hidden="1">
                <a:extLst>
                  <a:ext uri="{63B3BB69-23CF-44E3-9099-C40C66FF867C}">
                    <a14:compatExt spid="_x0000_s21678"/>
                  </a:ext>
                  <a:ext uri="{FF2B5EF4-FFF2-40B4-BE49-F238E27FC236}">
                    <a16:creationId xmlns:a16="http://schemas.microsoft.com/office/drawing/2014/main" id="{00000000-0008-0000-0300-0000AE540000}"/>
                  </a:ext>
                </a:extLst>
              </xdr:cNvPr>
              <xdr:cNvSpPr/>
            </xdr:nvSpPr>
            <xdr:spPr bwMode="auto">
              <a:xfrm>
                <a:off x="7448550" y="57054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79" name="Option Button 175" hidden="1">
                <a:extLst>
                  <a:ext uri="{63B3BB69-23CF-44E3-9099-C40C66FF867C}">
                    <a14:compatExt spid="_x0000_s21679"/>
                  </a:ext>
                  <a:ext uri="{FF2B5EF4-FFF2-40B4-BE49-F238E27FC236}">
                    <a16:creationId xmlns:a16="http://schemas.microsoft.com/office/drawing/2014/main" id="{00000000-0008-0000-0300-0000AF540000}"/>
                  </a:ext>
                </a:extLst>
              </xdr:cNvPr>
              <xdr:cNvSpPr/>
            </xdr:nvSpPr>
            <xdr:spPr bwMode="auto">
              <a:xfrm>
                <a:off x="733425" y="57054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0" name="Option Button 176" hidden="1">
                <a:extLst>
                  <a:ext uri="{63B3BB69-23CF-44E3-9099-C40C66FF867C}">
                    <a14:compatExt spid="_x0000_s21680"/>
                  </a:ext>
                  <a:ext uri="{FF2B5EF4-FFF2-40B4-BE49-F238E27FC236}">
                    <a16:creationId xmlns:a16="http://schemas.microsoft.com/office/drawing/2014/main" id="{00000000-0008-0000-0300-0000B0540000}"/>
                  </a:ext>
                </a:extLst>
              </xdr:cNvPr>
              <xdr:cNvSpPr/>
            </xdr:nvSpPr>
            <xdr:spPr bwMode="auto">
              <a:xfrm>
                <a:off x="285750" y="57054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228600" y="57473850"/>
              <a:ext cx="8020050" cy="476250"/>
              <a:chOff x="228600" y="57331074"/>
              <a:chExt cx="8001000" cy="476251"/>
            </a:xfrm>
          </xdr:grpSpPr>
          <xdr:sp macro="" textlink="">
            <xdr:nvSpPr>
              <xdr:cNvPr id="21681" name="Group Box 177" hidden="1">
                <a:extLst>
                  <a:ext uri="{63B3BB69-23CF-44E3-9099-C40C66FF867C}">
                    <a14:compatExt spid="_x0000_s21681"/>
                  </a:ext>
                  <a:ext uri="{FF2B5EF4-FFF2-40B4-BE49-F238E27FC236}">
                    <a16:creationId xmlns:a16="http://schemas.microsoft.com/office/drawing/2014/main" id="{00000000-0008-0000-0300-0000B1540000}"/>
                  </a:ext>
                </a:extLst>
              </xdr:cNvPr>
              <xdr:cNvSpPr/>
            </xdr:nvSpPr>
            <xdr:spPr bwMode="auto">
              <a:xfrm>
                <a:off x="228600" y="5733107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2" name="Option Button 178" hidden="1">
                <a:extLst>
                  <a:ext uri="{63B3BB69-23CF-44E3-9099-C40C66FF867C}">
                    <a14:compatExt spid="_x0000_s21682"/>
                  </a:ext>
                  <a:ext uri="{FF2B5EF4-FFF2-40B4-BE49-F238E27FC236}">
                    <a16:creationId xmlns:a16="http://schemas.microsoft.com/office/drawing/2014/main" id="{00000000-0008-0000-0300-0000B2540000}"/>
                  </a:ext>
                </a:extLst>
              </xdr:cNvPr>
              <xdr:cNvSpPr/>
            </xdr:nvSpPr>
            <xdr:spPr bwMode="auto">
              <a:xfrm>
                <a:off x="7448550" y="5753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3" name="Option Button 179" hidden="1">
                <a:extLst>
                  <a:ext uri="{63B3BB69-23CF-44E3-9099-C40C66FF867C}">
                    <a14:compatExt spid="_x0000_s21683"/>
                  </a:ext>
                  <a:ext uri="{FF2B5EF4-FFF2-40B4-BE49-F238E27FC236}">
                    <a16:creationId xmlns:a16="http://schemas.microsoft.com/office/drawing/2014/main" id="{00000000-0008-0000-0300-0000B3540000}"/>
                  </a:ext>
                </a:extLst>
              </xdr:cNvPr>
              <xdr:cNvSpPr/>
            </xdr:nvSpPr>
            <xdr:spPr bwMode="auto">
              <a:xfrm>
                <a:off x="733425" y="57531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4" name="Option Button 180" hidden="1">
                <a:extLst>
                  <a:ext uri="{63B3BB69-23CF-44E3-9099-C40C66FF867C}">
                    <a14:compatExt spid="_x0000_s21684"/>
                  </a:ext>
                  <a:ext uri="{FF2B5EF4-FFF2-40B4-BE49-F238E27FC236}">
                    <a16:creationId xmlns:a16="http://schemas.microsoft.com/office/drawing/2014/main" id="{00000000-0008-0000-0300-0000B4540000}"/>
                  </a:ext>
                </a:extLst>
              </xdr:cNvPr>
              <xdr:cNvSpPr/>
            </xdr:nvSpPr>
            <xdr:spPr bwMode="auto">
              <a:xfrm>
                <a:off x="285750" y="5753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228600" y="57950100"/>
              <a:ext cx="8020050" cy="476250"/>
              <a:chOff x="228600" y="57807324"/>
              <a:chExt cx="8001000" cy="476251"/>
            </a:xfrm>
          </xdr:grpSpPr>
          <xdr:sp macro="" textlink="">
            <xdr:nvSpPr>
              <xdr:cNvPr id="21685" name="Group Box 181" hidden="1">
                <a:extLst>
                  <a:ext uri="{63B3BB69-23CF-44E3-9099-C40C66FF867C}">
                    <a14:compatExt spid="_x0000_s21685"/>
                  </a:ext>
                  <a:ext uri="{FF2B5EF4-FFF2-40B4-BE49-F238E27FC236}">
                    <a16:creationId xmlns:a16="http://schemas.microsoft.com/office/drawing/2014/main" id="{00000000-0008-0000-0300-0000B5540000}"/>
                  </a:ext>
                </a:extLst>
              </xdr:cNvPr>
              <xdr:cNvSpPr/>
            </xdr:nvSpPr>
            <xdr:spPr bwMode="auto">
              <a:xfrm>
                <a:off x="228600" y="5780732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86" name="Option Button 182" hidden="1">
                <a:extLst>
                  <a:ext uri="{63B3BB69-23CF-44E3-9099-C40C66FF867C}">
                    <a14:compatExt spid="_x0000_s21686"/>
                  </a:ext>
                  <a:ext uri="{FF2B5EF4-FFF2-40B4-BE49-F238E27FC236}">
                    <a16:creationId xmlns:a16="http://schemas.microsoft.com/office/drawing/2014/main" id="{00000000-0008-0000-0300-0000B6540000}"/>
                  </a:ext>
                </a:extLst>
              </xdr:cNvPr>
              <xdr:cNvSpPr/>
            </xdr:nvSpPr>
            <xdr:spPr bwMode="auto">
              <a:xfrm>
                <a:off x="7448550" y="5800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87" name="Option Button 183" hidden="1">
                <a:extLst>
                  <a:ext uri="{63B3BB69-23CF-44E3-9099-C40C66FF867C}">
                    <a14:compatExt spid="_x0000_s21687"/>
                  </a:ext>
                  <a:ext uri="{FF2B5EF4-FFF2-40B4-BE49-F238E27FC236}">
                    <a16:creationId xmlns:a16="http://schemas.microsoft.com/office/drawing/2014/main" id="{00000000-0008-0000-0300-0000B7540000}"/>
                  </a:ext>
                </a:extLst>
              </xdr:cNvPr>
              <xdr:cNvSpPr/>
            </xdr:nvSpPr>
            <xdr:spPr bwMode="auto">
              <a:xfrm>
                <a:off x="733425" y="58007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88" name="Option Button 184" hidden="1">
                <a:extLst>
                  <a:ext uri="{63B3BB69-23CF-44E3-9099-C40C66FF867C}">
                    <a14:compatExt spid="_x0000_s21688"/>
                  </a:ext>
                  <a:ext uri="{FF2B5EF4-FFF2-40B4-BE49-F238E27FC236}">
                    <a16:creationId xmlns:a16="http://schemas.microsoft.com/office/drawing/2014/main" id="{00000000-0008-0000-0300-0000B8540000}"/>
                  </a:ext>
                </a:extLst>
              </xdr:cNvPr>
              <xdr:cNvSpPr/>
            </xdr:nvSpPr>
            <xdr:spPr bwMode="auto">
              <a:xfrm>
                <a:off x="285750" y="5800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228600" y="59245500"/>
              <a:ext cx="8020050" cy="476250"/>
              <a:chOff x="228600" y="59102727"/>
              <a:chExt cx="8001000" cy="476251"/>
            </a:xfrm>
          </xdr:grpSpPr>
          <xdr:sp macro="" textlink="">
            <xdr:nvSpPr>
              <xdr:cNvPr id="21689" name="Group Box 185" hidden="1">
                <a:extLst>
                  <a:ext uri="{63B3BB69-23CF-44E3-9099-C40C66FF867C}">
                    <a14:compatExt spid="_x0000_s21689"/>
                  </a:ext>
                  <a:ext uri="{FF2B5EF4-FFF2-40B4-BE49-F238E27FC236}">
                    <a16:creationId xmlns:a16="http://schemas.microsoft.com/office/drawing/2014/main" id="{00000000-0008-0000-0300-0000B9540000}"/>
                  </a:ext>
                </a:extLst>
              </xdr:cNvPr>
              <xdr:cNvSpPr/>
            </xdr:nvSpPr>
            <xdr:spPr bwMode="auto">
              <a:xfrm>
                <a:off x="228600" y="591027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0" name="Option Button 186" hidden="1">
                <a:extLst>
                  <a:ext uri="{63B3BB69-23CF-44E3-9099-C40C66FF867C}">
                    <a14:compatExt spid="_x0000_s21690"/>
                  </a:ext>
                  <a:ext uri="{FF2B5EF4-FFF2-40B4-BE49-F238E27FC236}">
                    <a16:creationId xmlns:a16="http://schemas.microsoft.com/office/drawing/2014/main" id="{00000000-0008-0000-0300-0000BA540000}"/>
                  </a:ext>
                </a:extLst>
              </xdr:cNvPr>
              <xdr:cNvSpPr/>
            </xdr:nvSpPr>
            <xdr:spPr bwMode="auto">
              <a:xfrm>
                <a:off x="7448550" y="5930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1" name="Option Button 187" hidden="1">
                <a:extLst>
                  <a:ext uri="{63B3BB69-23CF-44E3-9099-C40C66FF867C}">
                    <a14:compatExt spid="_x0000_s21691"/>
                  </a:ext>
                  <a:ext uri="{FF2B5EF4-FFF2-40B4-BE49-F238E27FC236}">
                    <a16:creationId xmlns:a16="http://schemas.microsoft.com/office/drawing/2014/main" id="{00000000-0008-0000-0300-0000BB540000}"/>
                  </a:ext>
                </a:extLst>
              </xdr:cNvPr>
              <xdr:cNvSpPr/>
            </xdr:nvSpPr>
            <xdr:spPr bwMode="auto">
              <a:xfrm>
                <a:off x="733425" y="5930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2" name="Option Button 188" hidden="1">
                <a:extLst>
                  <a:ext uri="{63B3BB69-23CF-44E3-9099-C40C66FF867C}">
                    <a14:compatExt spid="_x0000_s21692"/>
                  </a:ext>
                  <a:ext uri="{FF2B5EF4-FFF2-40B4-BE49-F238E27FC236}">
                    <a16:creationId xmlns:a16="http://schemas.microsoft.com/office/drawing/2014/main" id="{00000000-0008-0000-0300-0000BC540000}"/>
                  </a:ext>
                </a:extLst>
              </xdr:cNvPr>
              <xdr:cNvSpPr/>
            </xdr:nvSpPr>
            <xdr:spPr bwMode="auto">
              <a:xfrm>
                <a:off x="285750" y="5930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228600" y="59721750"/>
              <a:ext cx="8020050" cy="476250"/>
              <a:chOff x="228600" y="59578977"/>
              <a:chExt cx="8001000" cy="476251"/>
            </a:xfrm>
          </xdr:grpSpPr>
          <xdr:sp macro="" textlink="">
            <xdr:nvSpPr>
              <xdr:cNvPr id="21693" name="Group Box 189" hidden="1">
                <a:extLst>
                  <a:ext uri="{63B3BB69-23CF-44E3-9099-C40C66FF867C}">
                    <a14:compatExt spid="_x0000_s21693"/>
                  </a:ext>
                  <a:ext uri="{FF2B5EF4-FFF2-40B4-BE49-F238E27FC236}">
                    <a16:creationId xmlns:a16="http://schemas.microsoft.com/office/drawing/2014/main" id="{00000000-0008-0000-0300-0000BD540000}"/>
                  </a:ext>
                </a:extLst>
              </xdr:cNvPr>
              <xdr:cNvSpPr/>
            </xdr:nvSpPr>
            <xdr:spPr bwMode="auto">
              <a:xfrm>
                <a:off x="228600" y="5957897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4" name="Option Button 190" hidden="1">
                <a:extLst>
                  <a:ext uri="{63B3BB69-23CF-44E3-9099-C40C66FF867C}">
                    <a14:compatExt spid="_x0000_s21694"/>
                  </a:ext>
                  <a:ext uri="{FF2B5EF4-FFF2-40B4-BE49-F238E27FC236}">
                    <a16:creationId xmlns:a16="http://schemas.microsoft.com/office/drawing/2014/main" id="{00000000-0008-0000-0300-0000BE540000}"/>
                  </a:ext>
                </a:extLst>
              </xdr:cNvPr>
              <xdr:cNvSpPr/>
            </xdr:nvSpPr>
            <xdr:spPr bwMode="auto">
              <a:xfrm>
                <a:off x="7448550" y="5977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5" name="Option Button 191" hidden="1">
                <a:extLst>
                  <a:ext uri="{63B3BB69-23CF-44E3-9099-C40C66FF867C}">
                    <a14:compatExt spid="_x0000_s21695"/>
                  </a:ext>
                  <a:ext uri="{FF2B5EF4-FFF2-40B4-BE49-F238E27FC236}">
                    <a16:creationId xmlns:a16="http://schemas.microsoft.com/office/drawing/2014/main" id="{00000000-0008-0000-0300-0000BF540000}"/>
                  </a:ext>
                </a:extLst>
              </xdr:cNvPr>
              <xdr:cNvSpPr/>
            </xdr:nvSpPr>
            <xdr:spPr bwMode="auto">
              <a:xfrm>
                <a:off x="733425" y="5977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696" name="Option Button 192" hidden="1">
                <a:extLst>
                  <a:ext uri="{63B3BB69-23CF-44E3-9099-C40C66FF867C}">
                    <a14:compatExt spid="_x0000_s21696"/>
                  </a:ext>
                  <a:ext uri="{FF2B5EF4-FFF2-40B4-BE49-F238E27FC236}">
                    <a16:creationId xmlns:a16="http://schemas.microsoft.com/office/drawing/2014/main" id="{00000000-0008-0000-0300-0000C0540000}"/>
                  </a:ext>
                </a:extLst>
              </xdr:cNvPr>
              <xdr:cNvSpPr/>
            </xdr:nvSpPr>
            <xdr:spPr bwMode="auto">
              <a:xfrm>
                <a:off x="285750" y="5977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159</xdr:row>
          <xdr:rowOff>0</xdr:rowOff>
        </xdr:from>
        <xdr:to>
          <xdr:col>5</xdr:col>
          <xdr:colOff>800100</xdr:colOff>
          <xdr:row>160</xdr:row>
          <xdr:rowOff>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228600" y="60198000"/>
              <a:ext cx="8020050" cy="476250"/>
              <a:chOff x="228600" y="60055228"/>
              <a:chExt cx="8001000" cy="476251"/>
            </a:xfrm>
          </xdr:grpSpPr>
          <xdr:sp macro="" textlink="">
            <xdr:nvSpPr>
              <xdr:cNvPr id="21697" name="Group Box 193" hidden="1">
                <a:extLst>
                  <a:ext uri="{63B3BB69-23CF-44E3-9099-C40C66FF867C}">
                    <a14:compatExt spid="_x0000_s21697"/>
                  </a:ext>
                  <a:ext uri="{FF2B5EF4-FFF2-40B4-BE49-F238E27FC236}">
                    <a16:creationId xmlns:a16="http://schemas.microsoft.com/office/drawing/2014/main" id="{00000000-0008-0000-0300-0000C1540000}"/>
                  </a:ext>
                </a:extLst>
              </xdr:cNvPr>
              <xdr:cNvSpPr/>
            </xdr:nvSpPr>
            <xdr:spPr bwMode="auto">
              <a:xfrm>
                <a:off x="228600" y="6005522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698" name="Option Button 194" hidden="1">
                <a:extLst>
                  <a:ext uri="{63B3BB69-23CF-44E3-9099-C40C66FF867C}">
                    <a14:compatExt spid="_x0000_s21698"/>
                  </a:ext>
                  <a:ext uri="{FF2B5EF4-FFF2-40B4-BE49-F238E27FC236}">
                    <a16:creationId xmlns:a16="http://schemas.microsoft.com/office/drawing/2014/main" id="{00000000-0008-0000-0300-0000C2540000}"/>
                  </a:ext>
                </a:extLst>
              </xdr:cNvPr>
              <xdr:cNvSpPr/>
            </xdr:nvSpPr>
            <xdr:spPr bwMode="auto">
              <a:xfrm>
                <a:off x="7448550" y="6025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699" name="Option Button 195" hidden="1">
                <a:extLst>
                  <a:ext uri="{63B3BB69-23CF-44E3-9099-C40C66FF867C}">
                    <a14:compatExt spid="_x0000_s21699"/>
                  </a:ext>
                  <a:ext uri="{FF2B5EF4-FFF2-40B4-BE49-F238E27FC236}">
                    <a16:creationId xmlns:a16="http://schemas.microsoft.com/office/drawing/2014/main" id="{00000000-0008-0000-0300-0000C3540000}"/>
                  </a:ext>
                </a:extLst>
              </xdr:cNvPr>
              <xdr:cNvSpPr/>
            </xdr:nvSpPr>
            <xdr:spPr bwMode="auto">
              <a:xfrm>
                <a:off x="733425" y="6025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0" name="Option Button 196" hidden="1">
                <a:extLst>
                  <a:ext uri="{63B3BB69-23CF-44E3-9099-C40C66FF867C}">
                    <a14:compatExt spid="_x0000_s21700"/>
                  </a:ext>
                  <a:ext uri="{FF2B5EF4-FFF2-40B4-BE49-F238E27FC236}">
                    <a16:creationId xmlns:a16="http://schemas.microsoft.com/office/drawing/2014/main" id="{00000000-0008-0000-0300-0000C4540000}"/>
                  </a:ext>
                </a:extLst>
              </xdr:cNvPr>
              <xdr:cNvSpPr/>
            </xdr:nvSpPr>
            <xdr:spPr bwMode="auto">
              <a:xfrm>
                <a:off x="285750" y="6025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228600" y="60674250"/>
              <a:ext cx="8020050" cy="476250"/>
              <a:chOff x="228600" y="60531353"/>
              <a:chExt cx="8001000" cy="476250"/>
            </a:xfrm>
          </xdr:grpSpPr>
          <xdr:sp macro="" textlink="">
            <xdr:nvSpPr>
              <xdr:cNvPr id="21701" name="Group Box 197" hidden="1">
                <a:extLst>
                  <a:ext uri="{63B3BB69-23CF-44E3-9099-C40C66FF867C}">
                    <a14:compatExt spid="_x0000_s21701"/>
                  </a:ext>
                  <a:ext uri="{FF2B5EF4-FFF2-40B4-BE49-F238E27FC236}">
                    <a16:creationId xmlns:a16="http://schemas.microsoft.com/office/drawing/2014/main" id="{00000000-0008-0000-0300-0000C5540000}"/>
                  </a:ext>
                </a:extLst>
              </xdr:cNvPr>
              <xdr:cNvSpPr/>
            </xdr:nvSpPr>
            <xdr:spPr bwMode="auto">
              <a:xfrm>
                <a:off x="228600" y="60531353"/>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2" name="Option Button 198" hidden="1">
                <a:extLst>
                  <a:ext uri="{63B3BB69-23CF-44E3-9099-C40C66FF867C}">
                    <a14:compatExt spid="_x0000_s21702"/>
                  </a:ext>
                  <a:ext uri="{FF2B5EF4-FFF2-40B4-BE49-F238E27FC236}">
                    <a16:creationId xmlns:a16="http://schemas.microsoft.com/office/drawing/2014/main" id="{00000000-0008-0000-0300-0000C6540000}"/>
                  </a:ext>
                </a:extLst>
              </xdr:cNvPr>
              <xdr:cNvSpPr/>
            </xdr:nvSpPr>
            <xdr:spPr bwMode="auto">
              <a:xfrm>
                <a:off x="7448550" y="6073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3" name="Option Button 199" hidden="1">
                <a:extLst>
                  <a:ext uri="{63B3BB69-23CF-44E3-9099-C40C66FF867C}">
                    <a14:compatExt spid="_x0000_s21703"/>
                  </a:ext>
                  <a:ext uri="{FF2B5EF4-FFF2-40B4-BE49-F238E27FC236}">
                    <a16:creationId xmlns:a16="http://schemas.microsoft.com/office/drawing/2014/main" id="{00000000-0008-0000-0300-0000C7540000}"/>
                  </a:ext>
                </a:extLst>
              </xdr:cNvPr>
              <xdr:cNvSpPr/>
            </xdr:nvSpPr>
            <xdr:spPr bwMode="auto">
              <a:xfrm>
                <a:off x="733425" y="6073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4" name="Option Button 200" hidden="1">
                <a:extLst>
                  <a:ext uri="{63B3BB69-23CF-44E3-9099-C40C66FF867C}">
                    <a14:compatExt spid="_x0000_s21704"/>
                  </a:ext>
                  <a:ext uri="{FF2B5EF4-FFF2-40B4-BE49-F238E27FC236}">
                    <a16:creationId xmlns:a16="http://schemas.microsoft.com/office/drawing/2014/main" id="{00000000-0008-0000-0300-0000C8540000}"/>
                  </a:ext>
                </a:extLst>
              </xdr:cNvPr>
              <xdr:cNvSpPr/>
            </xdr:nvSpPr>
            <xdr:spPr bwMode="auto">
              <a:xfrm>
                <a:off x="285750" y="6073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228600" y="62579250"/>
              <a:ext cx="8020050" cy="476250"/>
              <a:chOff x="228600" y="62426827"/>
              <a:chExt cx="8001000" cy="476250"/>
            </a:xfrm>
          </xdr:grpSpPr>
          <xdr:sp macro="" textlink="">
            <xdr:nvSpPr>
              <xdr:cNvPr id="21705" name="Group Box 201" hidden="1">
                <a:extLst>
                  <a:ext uri="{63B3BB69-23CF-44E3-9099-C40C66FF867C}">
                    <a14:compatExt spid="_x0000_s21705"/>
                  </a:ext>
                  <a:ext uri="{FF2B5EF4-FFF2-40B4-BE49-F238E27FC236}">
                    <a16:creationId xmlns:a16="http://schemas.microsoft.com/office/drawing/2014/main" id="{00000000-0008-0000-0300-0000C9540000}"/>
                  </a:ext>
                </a:extLst>
              </xdr:cNvPr>
              <xdr:cNvSpPr/>
            </xdr:nvSpPr>
            <xdr:spPr bwMode="auto">
              <a:xfrm>
                <a:off x="228600" y="62426827"/>
                <a:ext cx="8001000" cy="476250"/>
              </a:xfrm>
              <a:prstGeom prst="rect">
                <a:avLst/>
              </a:prstGeom>
              <a:noFill/>
              <a:ln w="9525">
                <a:miter lim="800000"/>
                <a:headEnd/>
                <a:tailEnd/>
              </a:ln>
              <a:extLst>
                <a:ext uri="{909E8E84-426E-40DD-AFC4-6F175D3DCCD1}">
                  <a14:hiddenFill>
                    <a:noFill/>
                  </a14:hiddenFill>
                </a:ext>
              </a:extLst>
            </xdr:spPr>
          </xdr:sp>
          <xdr:sp macro="" textlink="">
            <xdr:nvSpPr>
              <xdr:cNvPr id="21706" name="Option Button 202" hidden="1">
                <a:extLst>
                  <a:ext uri="{63B3BB69-23CF-44E3-9099-C40C66FF867C}">
                    <a14:compatExt spid="_x0000_s21706"/>
                  </a:ext>
                  <a:ext uri="{FF2B5EF4-FFF2-40B4-BE49-F238E27FC236}">
                    <a16:creationId xmlns:a16="http://schemas.microsoft.com/office/drawing/2014/main" id="{00000000-0008-0000-0300-0000CA540000}"/>
                  </a:ext>
                </a:extLst>
              </xdr:cNvPr>
              <xdr:cNvSpPr/>
            </xdr:nvSpPr>
            <xdr:spPr bwMode="auto">
              <a:xfrm>
                <a:off x="7448550" y="62626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07" name="Option Button 203" hidden="1">
                <a:extLst>
                  <a:ext uri="{63B3BB69-23CF-44E3-9099-C40C66FF867C}">
                    <a14:compatExt spid="_x0000_s21707"/>
                  </a:ext>
                  <a:ext uri="{FF2B5EF4-FFF2-40B4-BE49-F238E27FC236}">
                    <a16:creationId xmlns:a16="http://schemas.microsoft.com/office/drawing/2014/main" id="{00000000-0008-0000-0300-0000CB540000}"/>
                  </a:ext>
                </a:extLst>
              </xdr:cNvPr>
              <xdr:cNvSpPr/>
            </xdr:nvSpPr>
            <xdr:spPr bwMode="auto">
              <a:xfrm>
                <a:off x="733425" y="62626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08" name="Option Button 204" hidden="1">
                <a:extLst>
                  <a:ext uri="{63B3BB69-23CF-44E3-9099-C40C66FF867C}">
                    <a14:compatExt spid="_x0000_s21708"/>
                  </a:ext>
                  <a:ext uri="{FF2B5EF4-FFF2-40B4-BE49-F238E27FC236}">
                    <a16:creationId xmlns:a16="http://schemas.microsoft.com/office/drawing/2014/main" id="{00000000-0008-0000-0300-0000CC540000}"/>
                  </a:ext>
                </a:extLst>
              </xdr:cNvPr>
              <xdr:cNvSpPr/>
            </xdr:nvSpPr>
            <xdr:spPr bwMode="auto">
              <a:xfrm>
                <a:off x="285750" y="62626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228600" y="63055500"/>
              <a:ext cx="8020050" cy="476250"/>
              <a:chOff x="228600" y="62903208"/>
              <a:chExt cx="8001000" cy="476251"/>
            </a:xfrm>
          </xdr:grpSpPr>
          <xdr:sp macro="" textlink="">
            <xdr:nvSpPr>
              <xdr:cNvPr id="21709" name="Group Box 205" hidden="1">
                <a:extLst>
                  <a:ext uri="{63B3BB69-23CF-44E3-9099-C40C66FF867C}">
                    <a14:compatExt spid="_x0000_s21709"/>
                  </a:ext>
                  <a:ext uri="{FF2B5EF4-FFF2-40B4-BE49-F238E27FC236}">
                    <a16:creationId xmlns:a16="http://schemas.microsoft.com/office/drawing/2014/main" id="{00000000-0008-0000-0300-0000CD540000}"/>
                  </a:ext>
                </a:extLst>
              </xdr:cNvPr>
              <xdr:cNvSpPr/>
            </xdr:nvSpPr>
            <xdr:spPr bwMode="auto">
              <a:xfrm>
                <a:off x="228600" y="6290320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0" name="Option Button 206" hidden="1">
                <a:extLst>
                  <a:ext uri="{63B3BB69-23CF-44E3-9099-C40C66FF867C}">
                    <a14:compatExt spid="_x0000_s21710"/>
                  </a:ext>
                  <a:ext uri="{FF2B5EF4-FFF2-40B4-BE49-F238E27FC236}">
                    <a16:creationId xmlns:a16="http://schemas.microsoft.com/office/drawing/2014/main" id="{00000000-0008-0000-0300-0000CE540000}"/>
                  </a:ext>
                </a:extLst>
              </xdr:cNvPr>
              <xdr:cNvSpPr/>
            </xdr:nvSpPr>
            <xdr:spPr bwMode="auto">
              <a:xfrm>
                <a:off x="7448550" y="63103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1" name="Option Button 207" hidden="1">
                <a:extLst>
                  <a:ext uri="{63B3BB69-23CF-44E3-9099-C40C66FF867C}">
                    <a14:compatExt spid="_x0000_s21711"/>
                  </a:ext>
                  <a:ext uri="{FF2B5EF4-FFF2-40B4-BE49-F238E27FC236}">
                    <a16:creationId xmlns:a16="http://schemas.microsoft.com/office/drawing/2014/main" id="{00000000-0008-0000-0300-0000CF540000}"/>
                  </a:ext>
                </a:extLst>
              </xdr:cNvPr>
              <xdr:cNvSpPr/>
            </xdr:nvSpPr>
            <xdr:spPr bwMode="auto">
              <a:xfrm>
                <a:off x="733425" y="63103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2" name="Option Button 208" hidden="1">
                <a:extLst>
                  <a:ext uri="{63B3BB69-23CF-44E3-9099-C40C66FF867C}">
                    <a14:compatExt spid="_x0000_s21712"/>
                  </a:ext>
                  <a:ext uri="{FF2B5EF4-FFF2-40B4-BE49-F238E27FC236}">
                    <a16:creationId xmlns:a16="http://schemas.microsoft.com/office/drawing/2014/main" id="{00000000-0008-0000-0300-0000D0540000}"/>
                  </a:ext>
                </a:extLst>
              </xdr:cNvPr>
              <xdr:cNvSpPr/>
            </xdr:nvSpPr>
            <xdr:spPr bwMode="auto">
              <a:xfrm>
                <a:off x="285750" y="63103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4" name="グループ化 53">
              <a:extLst>
                <a:ext uri="{FF2B5EF4-FFF2-40B4-BE49-F238E27FC236}">
                  <a16:creationId xmlns:a16="http://schemas.microsoft.com/office/drawing/2014/main" id="{00000000-0008-0000-0300-000036000000}"/>
                </a:ext>
              </a:extLst>
            </xdr:cNvPr>
            <xdr:cNvGrpSpPr/>
          </xdr:nvGrpSpPr>
          <xdr:grpSpPr>
            <a:xfrm>
              <a:off x="228600" y="63531750"/>
              <a:ext cx="8020050" cy="476250"/>
              <a:chOff x="228600" y="63379459"/>
              <a:chExt cx="8001000" cy="476251"/>
            </a:xfrm>
          </xdr:grpSpPr>
          <xdr:sp macro="" textlink="">
            <xdr:nvSpPr>
              <xdr:cNvPr id="21713" name="Group Box 209" hidden="1">
                <a:extLst>
                  <a:ext uri="{63B3BB69-23CF-44E3-9099-C40C66FF867C}">
                    <a14:compatExt spid="_x0000_s21713"/>
                  </a:ext>
                  <a:ext uri="{FF2B5EF4-FFF2-40B4-BE49-F238E27FC236}">
                    <a16:creationId xmlns:a16="http://schemas.microsoft.com/office/drawing/2014/main" id="{00000000-0008-0000-0300-0000D1540000}"/>
                  </a:ext>
                </a:extLst>
              </xdr:cNvPr>
              <xdr:cNvSpPr/>
            </xdr:nvSpPr>
            <xdr:spPr bwMode="auto">
              <a:xfrm>
                <a:off x="228600" y="6337945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1714" name="Option Button 210" hidden="1">
                <a:extLst>
                  <a:ext uri="{63B3BB69-23CF-44E3-9099-C40C66FF867C}">
                    <a14:compatExt spid="_x0000_s21714"/>
                  </a:ext>
                  <a:ext uri="{FF2B5EF4-FFF2-40B4-BE49-F238E27FC236}">
                    <a16:creationId xmlns:a16="http://schemas.microsoft.com/office/drawing/2014/main" id="{00000000-0008-0000-0300-0000D2540000}"/>
                  </a:ext>
                </a:extLst>
              </xdr:cNvPr>
              <xdr:cNvSpPr/>
            </xdr:nvSpPr>
            <xdr:spPr bwMode="auto">
              <a:xfrm>
                <a:off x="7448550" y="63579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1715" name="Option Button 211" hidden="1">
                <a:extLst>
                  <a:ext uri="{63B3BB69-23CF-44E3-9099-C40C66FF867C}">
                    <a14:compatExt spid="_x0000_s21715"/>
                  </a:ext>
                  <a:ext uri="{FF2B5EF4-FFF2-40B4-BE49-F238E27FC236}">
                    <a16:creationId xmlns:a16="http://schemas.microsoft.com/office/drawing/2014/main" id="{00000000-0008-0000-0300-0000D3540000}"/>
                  </a:ext>
                </a:extLst>
              </xdr:cNvPr>
              <xdr:cNvSpPr/>
            </xdr:nvSpPr>
            <xdr:spPr bwMode="auto">
              <a:xfrm>
                <a:off x="733425" y="63579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1716" name="Option Button 212" hidden="1">
                <a:extLst>
                  <a:ext uri="{63B3BB69-23CF-44E3-9099-C40C66FF867C}">
                    <a14:compatExt spid="_x0000_s21716"/>
                  </a:ext>
                  <a:ext uri="{FF2B5EF4-FFF2-40B4-BE49-F238E27FC236}">
                    <a16:creationId xmlns:a16="http://schemas.microsoft.com/office/drawing/2014/main" id="{00000000-0008-0000-0300-0000D4540000}"/>
                  </a:ext>
                </a:extLst>
              </xdr:cNvPr>
              <xdr:cNvSpPr/>
            </xdr:nvSpPr>
            <xdr:spPr bwMode="auto">
              <a:xfrm>
                <a:off x="285750" y="63579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twoCellAnchor>
    <xdr:from>
      <xdr:col>2</xdr:col>
      <xdr:colOff>1</xdr:colOff>
      <xdr:row>184</xdr:row>
      <xdr:rowOff>0</xdr:rowOff>
    </xdr:from>
    <xdr:to>
      <xdr:col>5</xdr:col>
      <xdr:colOff>795618</xdr:colOff>
      <xdr:row>185</xdr:row>
      <xdr:rowOff>0</xdr:rowOff>
    </xdr:to>
    <xdr:sp macro="" textlink="">
      <xdr:nvSpPr>
        <xdr:cNvPr id="267" name="Rectangle 15">
          <a:extLst>
            <a:ext uri="{FF2B5EF4-FFF2-40B4-BE49-F238E27FC236}">
              <a16:creationId xmlns:a16="http://schemas.microsoft.com/office/drawing/2014/main" id="{00000000-0008-0000-0300-00000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185</xdr:row>
      <xdr:rowOff>0</xdr:rowOff>
    </xdr:from>
    <xdr:to>
      <xdr:col>5</xdr:col>
      <xdr:colOff>796784</xdr:colOff>
      <xdr:row>186</xdr:row>
      <xdr:rowOff>0</xdr:rowOff>
    </xdr:to>
    <xdr:sp macro="" textlink="">
      <xdr:nvSpPr>
        <xdr:cNvPr id="272" name="Rectangle 15">
          <a:extLst>
            <a:ext uri="{FF2B5EF4-FFF2-40B4-BE49-F238E27FC236}">
              <a16:creationId xmlns:a16="http://schemas.microsoft.com/office/drawing/2014/main" id="{00000000-0008-0000-0300-00001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186</xdr:row>
      <xdr:rowOff>0</xdr:rowOff>
    </xdr:from>
    <xdr:to>
      <xdr:col>5</xdr:col>
      <xdr:colOff>796784</xdr:colOff>
      <xdr:row>187</xdr:row>
      <xdr:rowOff>0</xdr:rowOff>
    </xdr:to>
    <xdr:sp macro="" textlink="">
      <xdr:nvSpPr>
        <xdr:cNvPr id="277" name="Rectangle 15">
          <a:extLst>
            <a:ext uri="{FF2B5EF4-FFF2-40B4-BE49-F238E27FC236}">
              <a16:creationId xmlns:a16="http://schemas.microsoft.com/office/drawing/2014/main" id="{00000000-0008-0000-0300-00001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184</xdr:row>
          <xdr:rowOff>0</xdr:rowOff>
        </xdr:from>
        <xdr:to>
          <xdr:col>5</xdr:col>
          <xdr:colOff>800100</xdr:colOff>
          <xdr:row>187</xdr:row>
          <xdr:rowOff>0</xdr:rowOff>
        </xdr:to>
        <xdr:grpSp>
          <xdr:nvGrpSpPr>
            <xdr:cNvPr id="55" name="グループ化 54">
              <a:extLst>
                <a:ext uri="{FF2B5EF4-FFF2-40B4-BE49-F238E27FC236}">
                  <a16:creationId xmlns:a16="http://schemas.microsoft.com/office/drawing/2014/main" id="{00000000-0008-0000-0300-000037000000}"/>
                </a:ext>
              </a:extLst>
            </xdr:cNvPr>
            <xdr:cNvGrpSpPr/>
          </xdr:nvGrpSpPr>
          <xdr:grpSpPr>
            <a:xfrm>
              <a:off x="1295400" y="72123300"/>
              <a:ext cx="6953250" cy="2857500"/>
              <a:chOff x="1285875" y="71932800"/>
              <a:chExt cx="6943725" cy="2857500"/>
            </a:xfrm>
          </xdr:grpSpPr>
          <xdr:sp macro="" textlink="">
            <xdr:nvSpPr>
              <xdr:cNvPr id="21717" name="Option Button 213" hidden="1">
                <a:extLst>
                  <a:ext uri="{63B3BB69-23CF-44E3-9099-C40C66FF867C}">
                    <a14:compatExt spid="_x0000_s21717"/>
                  </a:ext>
                  <a:ext uri="{FF2B5EF4-FFF2-40B4-BE49-F238E27FC236}">
                    <a16:creationId xmlns:a16="http://schemas.microsoft.com/office/drawing/2014/main" id="{00000000-0008-0000-0300-0000D5540000}"/>
                  </a:ext>
                </a:extLst>
              </xdr:cNvPr>
              <xdr:cNvSpPr/>
            </xdr:nvSpPr>
            <xdr:spPr bwMode="auto">
              <a:xfrm>
                <a:off x="1323975" y="71999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18" name="Option Button 214" hidden="1">
                <a:extLst>
                  <a:ext uri="{63B3BB69-23CF-44E3-9099-C40C66FF867C}">
                    <a14:compatExt spid="_x0000_s21718"/>
                  </a:ext>
                  <a:ext uri="{FF2B5EF4-FFF2-40B4-BE49-F238E27FC236}">
                    <a16:creationId xmlns:a16="http://schemas.microsoft.com/office/drawing/2014/main" id="{00000000-0008-0000-0300-0000D6540000}"/>
                  </a:ext>
                </a:extLst>
              </xdr:cNvPr>
              <xdr:cNvSpPr/>
            </xdr:nvSpPr>
            <xdr:spPr bwMode="auto">
              <a:xfrm>
                <a:off x="1323975" y="72285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19" name="Option Button 215" hidden="1">
                <a:extLst>
                  <a:ext uri="{63B3BB69-23CF-44E3-9099-C40C66FF867C}">
                    <a14:compatExt spid="_x0000_s21719"/>
                  </a:ext>
                  <a:ext uri="{FF2B5EF4-FFF2-40B4-BE49-F238E27FC236}">
                    <a16:creationId xmlns:a16="http://schemas.microsoft.com/office/drawing/2014/main" id="{00000000-0008-0000-0300-0000D7540000}"/>
                  </a:ext>
                </a:extLst>
              </xdr:cNvPr>
              <xdr:cNvSpPr/>
            </xdr:nvSpPr>
            <xdr:spPr bwMode="auto">
              <a:xfrm>
                <a:off x="1323975" y="72580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20" name="Group Box 216" hidden="1">
                <a:extLst>
                  <a:ext uri="{63B3BB69-23CF-44E3-9099-C40C66FF867C}">
                    <a14:compatExt spid="_x0000_s21720"/>
                  </a:ext>
                  <a:ext uri="{FF2B5EF4-FFF2-40B4-BE49-F238E27FC236}">
                    <a16:creationId xmlns:a16="http://schemas.microsoft.com/office/drawing/2014/main" id="{00000000-0008-0000-0300-0000D8540000}"/>
                  </a:ext>
                </a:extLst>
              </xdr:cNvPr>
              <xdr:cNvSpPr/>
            </xdr:nvSpPr>
            <xdr:spPr bwMode="auto">
              <a:xfrm>
                <a:off x="1285875" y="719328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1" name="Option Button 217" hidden="1">
                <a:extLst>
                  <a:ext uri="{63B3BB69-23CF-44E3-9099-C40C66FF867C}">
                    <a14:compatExt spid="_x0000_s21721"/>
                  </a:ext>
                  <a:ext uri="{FF2B5EF4-FFF2-40B4-BE49-F238E27FC236}">
                    <a16:creationId xmlns:a16="http://schemas.microsoft.com/office/drawing/2014/main" id="{00000000-0008-0000-0300-0000D9540000}"/>
                  </a:ext>
                </a:extLst>
              </xdr:cNvPr>
              <xdr:cNvSpPr/>
            </xdr:nvSpPr>
            <xdr:spPr bwMode="auto">
              <a:xfrm>
                <a:off x="1323975" y="729519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22" name="Option Button 218" hidden="1">
                <a:extLst>
                  <a:ext uri="{63B3BB69-23CF-44E3-9099-C40C66FF867C}">
                    <a14:compatExt spid="_x0000_s21722"/>
                  </a:ext>
                  <a:ext uri="{FF2B5EF4-FFF2-40B4-BE49-F238E27FC236}">
                    <a16:creationId xmlns:a16="http://schemas.microsoft.com/office/drawing/2014/main" id="{00000000-0008-0000-0300-0000DA540000}"/>
                  </a:ext>
                </a:extLst>
              </xdr:cNvPr>
              <xdr:cNvSpPr/>
            </xdr:nvSpPr>
            <xdr:spPr bwMode="auto">
              <a:xfrm>
                <a:off x="1323975" y="732377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23" name="Option Button 219" hidden="1">
                <a:extLst>
                  <a:ext uri="{63B3BB69-23CF-44E3-9099-C40C66FF867C}">
                    <a14:compatExt spid="_x0000_s21723"/>
                  </a:ext>
                  <a:ext uri="{FF2B5EF4-FFF2-40B4-BE49-F238E27FC236}">
                    <a16:creationId xmlns:a16="http://schemas.microsoft.com/office/drawing/2014/main" id="{00000000-0008-0000-0300-0000DB540000}"/>
                  </a:ext>
                </a:extLst>
              </xdr:cNvPr>
              <xdr:cNvSpPr/>
            </xdr:nvSpPr>
            <xdr:spPr bwMode="auto">
              <a:xfrm>
                <a:off x="1323975" y="735330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4" name="Group Box 220" hidden="1">
                <a:extLst>
                  <a:ext uri="{63B3BB69-23CF-44E3-9099-C40C66FF867C}">
                    <a14:compatExt spid="_x0000_s21724"/>
                  </a:ext>
                  <a:ext uri="{FF2B5EF4-FFF2-40B4-BE49-F238E27FC236}">
                    <a16:creationId xmlns:a16="http://schemas.microsoft.com/office/drawing/2014/main" id="{00000000-0008-0000-0300-0000DC540000}"/>
                  </a:ext>
                </a:extLst>
              </xdr:cNvPr>
              <xdr:cNvSpPr/>
            </xdr:nvSpPr>
            <xdr:spPr bwMode="auto">
              <a:xfrm>
                <a:off x="1285875" y="728853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25" name="Option Button 221" hidden="1">
                <a:extLst>
                  <a:ext uri="{63B3BB69-23CF-44E3-9099-C40C66FF867C}">
                    <a14:compatExt spid="_x0000_s21725"/>
                  </a:ext>
                  <a:ext uri="{FF2B5EF4-FFF2-40B4-BE49-F238E27FC236}">
                    <a16:creationId xmlns:a16="http://schemas.microsoft.com/office/drawing/2014/main" id="{00000000-0008-0000-0300-0000DD540000}"/>
                  </a:ext>
                </a:extLst>
              </xdr:cNvPr>
              <xdr:cNvSpPr/>
            </xdr:nvSpPr>
            <xdr:spPr bwMode="auto">
              <a:xfrm>
                <a:off x="1323975" y="73904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26" name="Option Button 222" hidden="1">
                <a:extLst>
                  <a:ext uri="{63B3BB69-23CF-44E3-9099-C40C66FF867C}">
                    <a14:compatExt spid="_x0000_s21726"/>
                  </a:ext>
                  <a:ext uri="{FF2B5EF4-FFF2-40B4-BE49-F238E27FC236}">
                    <a16:creationId xmlns:a16="http://schemas.microsoft.com/office/drawing/2014/main" id="{00000000-0008-0000-0300-0000DE540000}"/>
                  </a:ext>
                </a:extLst>
              </xdr:cNvPr>
              <xdr:cNvSpPr/>
            </xdr:nvSpPr>
            <xdr:spPr bwMode="auto">
              <a:xfrm>
                <a:off x="1323975" y="74190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27" name="Option Button 223" hidden="1">
                <a:extLst>
                  <a:ext uri="{63B3BB69-23CF-44E3-9099-C40C66FF867C}">
                    <a14:compatExt spid="_x0000_s21727"/>
                  </a:ext>
                  <a:ext uri="{FF2B5EF4-FFF2-40B4-BE49-F238E27FC236}">
                    <a16:creationId xmlns:a16="http://schemas.microsoft.com/office/drawing/2014/main" id="{00000000-0008-0000-0300-0000DF540000}"/>
                  </a:ext>
                </a:extLst>
              </xdr:cNvPr>
              <xdr:cNvSpPr/>
            </xdr:nvSpPr>
            <xdr:spPr bwMode="auto">
              <a:xfrm>
                <a:off x="1323975" y="74485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28" name="Group Box 224" hidden="1">
                <a:extLst>
                  <a:ext uri="{63B3BB69-23CF-44E3-9099-C40C66FF867C}">
                    <a14:compatExt spid="_x0000_s21728"/>
                  </a:ext>
                  <a:ext uri="{FF2B5EF4-FFF2-40B4-BE49-F238E27FC236}">
                    <a16:creationId xmlns:a16="http://schemas.microsoft.com/office/drawing/2014/main" id="{00000000-0008-0000-0300-0000E0540000}"/>
                  </a:ext>
                </a:extLst>
              </xdr:cNvPr>
              <xdr:cNvSpPr/>
            </xdr:nvSpPr>
            <xdr:spPr bwMode="auto">
              <a:xfrm>
                <a:off x="1285875" y="738378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xdr:col>
      <xdr:colOff>1</xdr:colOff>
      <xdr:row>193</xdr:row>
      <xdr:rowOff>0</xdr:rowOff>
    </xdr:from>
    <xdr:to>
      <xdr:col>5</xdr:col>
      <xdr:colOff>795618</xdr:colOff>
      <xdr:row>194</xdr:row>
      <xdr:rowOff>0</xdr:rowOff>
    </xdr:to>
    <xdr:sp macro="" textlink="">
      <xdr:nvSpPr>
        <xdr:cNvPr id="283" name="Rectangle 15">
          <a:extLst>
            <a:ext uri="{FF2B5EF4-FFF2-40B4-BE49-F238E27FC236}">
              <a16:creationId xmlns:a16="http://schemas.microsoft.com/office/drawing/2014/main" id="{00000000-0008-0000-0300-00001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194</xdr:row>
      <xdr:rowOff>0</xdr:rowOff>
    </xdr:from>
    <xdr:to>
      <xdr:col>5</xdr:col>
      <xdr:colOff>796784</xdr:colOff>
      <xdr:row>195</xdr:row>
      <xdr:rowOff>0</xdr:rowOff>
    </xdr:to>
    <xdr:sp macro="" textlink="">
      <xdr:nvSpPr>
        <xdr:cNvPr id="288" name="Rectangle 15">
          <a:extLst>
            <a:ext uri="{FF2B5EF4-FFF2-40B4-BE49-F238E27FC236}">
              <a16:creationId xmlns:a16="http://schemas.microsoft.com/office/drawing/2014/main" id="{00000000-0008-0000-0300-00002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195</xdr:row>
      <xdr:rowOff>0</xdr:rowOff>
    </xdr:from>
    <xdr:to>
      <xdr:col>5</xdr:col>
      <xdr:colOff>796784</xdr:colOff>
      <xdr:row>196</xdr:row>
      <xdr:rowOff>0</xdr:rowOff>
    </xdr:to>
    <xdr:sp macro="" textlink="">
      <xdr:nvSpPr>
        <xdr:cNvPr id="293" name="Rectangle 15">
          <a:extLst>
            <a:ext uri="{FF2B5EF4-FFF2-40B4-BE49-F238E27FC236}">
              <a16:creationId xmlns:a16="http://schemas.microsoft.com/office/drawing/2014/main" id="{00000000-0008-0000-0300-00002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193</xdr:row>
          <xdr:rowOff>0</xdr:rowOff>
        </xdr:from>
        <xdr:to>
          <xdr:col>5</xdr:col>
          <xdr:colOff>800100</xdr:colOff>
          <xdr:row>196</xdr:row>
          <xdr:rowOff>0</xdr:rowOff>
        </xdr:to>
        <xdr:grpSp>
          <xdr:nvGrpSpPr>
            <xdr:cNvPr id="56" name="グループ化 55">
              <a:extLst>
                <a:ext uri="{FF2B5EF4-FFF2-40B4-BE49-F238E27FC236}">
                  <a16:creationId xmlns:a16="http://schemas.microsoft.com/office/drawing/2014/main" id="{00000000-0008-0000-0300-000038000000}"/>
                </a:ext>
              </a:extLst>
            </xdr:cNvPr>
            <xdr:cNvGrpSpPr/>
          </xdr:nvGrpSpPr>
          <xdr:grpSpPr>
            <a:xfrm>
              <a:off x="1295400" y="81038700"/>
              <a:ext cx="6953250" cy="2857500"/>
              <a:chOff x="1285875" y="80810100"/>
              <a:chExt cx="6943725" cy="2857500"/>
            </a:xfrm>
          </xdr:grpSpPr>
          <xdr:sp macro="" textlink="">
            <xdr:nvSpPr>
              <xdr:cNvPr id="21729" name="Option Button 225" hidden="1">
                <a:extLst>
                  <a:ext uri="{63B3BB69-23CF-44E3-9099-C40C66FF867C}">
                    <a14:compatExt spid="_x0000_s21729"/>
                  </a:ext>
                  <a:ext uri="{FF2B5EF4-FFF2-40B4-BE49-F238E27FC236}">
                    <a16:creationId xmlns:a16="http://schemas.microsoft.com/office/drawing/2014/main" id="{00000000-0008-0000-0300-0000E1540000}"/>
                  </a:ext>
                </a:extLst>
              </xdr:cNvPr>
              <xdr:cNvSpPr/>
            </xdr:nvSpPr>
            <xdr:spPr bwMode="auto">
              <a:xfrm>
                <a:off x="1323975" y="80876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1730" name="Option Button 226" hidden="1">
                <a:extLst>
                  <a:ext uri="{63B3BB69-23CF-44E3-9099-C40C66FF867C}">
                    <a14:compatExt spid="_x0000_s21730"/>
                  </a:ext>
                  <a:ext uri="{FF2B5EF4-FFF2-40B4-BE49-F238E27FC236}">
                    <a16:creationId xmlns:a16="http://schemas.microsoft.com/office/drawing/2014/main" id="{00000000-0008-0000-0300-0000E2540000}"/>
                  </a:ext>
                </a:extLst>
              </xdr:cNvPr>
              <xdr:cNvSpPr/>
            </xdr:nvSpPr>
            <xdr:spPr bwMode="auto">
              <a:xfrm>
                <a:off x="1323975" y="81162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1731" name="Option Button 227" hidden="1">
                <a:extLst>
                  <a:ext uri="{63B3BB69-23CF-44E3-9099-C40C66FF867C}">
                    <a14:compatExt spid="_x0000_s21731"/>
                  </a:ext>
                  <a:ext uri="{FF2B5EF4-FFF2-40B4-BE49-F238E27FC236}">
                    <a16:creationId xmlns:a16="http://schemas.microsoft.com/office/drawing/2014/main" id="{00000000-0008-0000-0300-0000E3540000}"/>
                  </a:ext>
                </a:extLst>
              </xdr:cNvPr>
              <xdr:cNvSpPr/>
            </xdr:nvSpPr>
            <xdr:spPr bwMode="auto">
              <a:xfrm>
                <a:off x="1323975" y="81457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1732" name="Group Box 228" hidden="1">
                <a:extLst>
                  <a:ext uri="{63B3BB69-23CF-44E3-9099-C40C66FF867C}">
                    <a14:compatExt spid="_x0000_s21732"/>
                  </a:ext>
                  <a:ext uri="{FF2B5EF4-FFF2-40B4-BE49-F238E27FC236}">
                    <a16:creationId xmlns:a16="http://schemas.microsoft.com/office/drawing/2014/main" id="{00000000-0008-0000-0300-0000E4540000}"/>
                  </a:ext>
                </a:extLst>
              </xdr:cNvPr>
              <xdr:cNvSpPr/>
            </xdr:nvSpPr>
            <xdr:spPr bwMode="auto">
              <a:xfrm>
                <a:off x="1285875" y="808101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3" name="Option Button 229" hidden="1">
                <a:extLst>
                  <a:ext uri="{63B3BB69-23CF-44E3-9099-C40C66FF867C}">
                    <a14:compatExt spid="_x0000_s21733"/>
                  </a:ext>
                  <a:ext uri="{FF2B5EF4-FFF2-40B4-BE49-F238E27FC236}">
                    <a16:creationId xmlns:a16="http://schemas.microsoft.com/office/drawing/2014/main" id="{00000000-0008-0000-0300-0000E5540000}"/>
                  </a:ext>
                </a:extLst>
              </xdr:cNvPr>
              <xdr:cNvSpPr/>
            </xdr:nvSpPr>
            <xdr:spPr bwMode="auto">
              <a:xfrm>
                <a:off x="1323975" y="818292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1734" name="Option Button 230" hidden="1">
                <a:extLst>
                  <a:ext uri="{63B3BB69-23CF-44E3-9099-C40C66FF867C}">
                    <a14:compatExt spid="_x0000_s21734"/>
                  </a:ext>
                  <a:ext uri="{FF2B5EF4-FFF2-40B4-BE49-F238E27FC236}">
                    <a16:creationId xmlns:a16="http://schemas.microsoft.com/office/drawing/2014/main" id="{00000000-0008-0000-0300-0000E6540000}"/>
                  </a:ext>
                </a:extLst>
              </xdr:cNvPr>
              <xdr:cNvSpPr/>
            </xdr:nvSpPr>
            <xdr:spPr bwMode="auto">
              <a:xfrm>
                <a:off x="1323975" y="821150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1735" name="Option Button 231" hidden="1">
                <a:extLst>
                  <a:ext uri="{63B3BB69-23CF-44E3-9099-C40C66FF867C}">
                    <a14:compatExt spid="_x0000_s21735"/>
                  </a:ext>
                  <a:ext uri="{FF2B5EF4-FFF2-40B4-BE49-F238E27FC236}">
                    <a16:creationId xmlns:a16="http://schemas.microsoft.com/office/drawing/2014/main" id="{00000000-0008-0000-0300-0000E7540000}"/>
                  </a:ext>
                </a:extLst>
              </xdr:cNvPr>
              <xdr:cNvSpPr/>
            </xdr:nvSpPr>
            <xdr:spPr bwMode="auto">
              <a:xfrm>
                <a:off x="1323975" y="824103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36" name="Group Box 232" hidden="1">
                <a:extLst>
                  <a:ext uri="{63B3BB69-23CF-44E3-9099-C40C66FF867C}">
                    <a14:compatExt spid="_x0000_s21736"/>
                  </a:ext>
                  <a:ext uri="{FF2B5EF4-FFF2-40B4-BE49-F238E27FC236}">
                    <a16:creationId xmlns:a16="http://schemas.microsoft.com/office/drawing/2014/main" id="{00000000-0008-0000-0300-0000E8540000}"/>
                  </a:ext>
                </a:extLst>
              </xdr:cNvPr>
              <xdr:cNvSpPr/>
            </xdr:nvSpPr>
            <xdr:spPr bwMode="auto">
              <a:xfrm>
                <a:off x="1285875" y="817626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1737" name="Option Button 233" hidden="1">
                <a:extLst>
                  <a:ext uri="{63B3BB69-23CF-44E3-9099-C40C66FF867C}">
                    <a14:compatExt spid="_x0000_s21737"/>
                  </a:ext>
                  <a:ext uri="{FF2B5EF4-FFF2-40B4-BE49-F238E27FC236}">
                    <a16:creationId xmlns:a16="http://schemas.microsoft.com/office/drawing/2014/main" id="{00000000-0008-0000-0300-0000E9540000}"/>
                  </a:ext>
                </a:extLst>
              </xdr:cNvPr>
              <xdr:cNvSpPr/>
            </xdr:nvSpPr>
            <xdr:spPr bwMode="auto">
              <a:xfrm>
                <a:off x="1323975" y="82781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1738" name="Option Button 234" hidden="1">
                <a:extLst>
                  <a:ext uri="{63B3BB69-23CF-44E3-9099-C40C66FF867C}">
                    <a14:compatExt spid="_x0000_s21738"/>
                  </a:ext>
                  <a:ext uri="{FF2B5EF4-FFF2-40B4-BE49-F238E27FC236}">
                    <a16:creationId xmlns:a16="http://schemas.microsoft.com/office/drawing/2014/main" id="{00000000-0008-0000-0300-0000EA540000}"/>
                  </a:ext>
                </a:extLst>
              </xdr:cNvPr>
              <xdr:cNvSpPr/>
            </xdr:nvSpPr>
            <xdr:spPr bwMode="auto">
              <a:xfrm>
                <a:off x="1323975" y="83067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1739" name="Option Button 235" hidden="1">
                <a:extLst>
                  <a:ext uri="{63B3BB69-23CF-44E3-9099-C40C66FF867C}">
                    <a14:compatExt spid="_x0000_s21739"/>
                  </a:ext>
                  <a:ext uri="{FF2B5EF4-FFF2-40B4-BE49-F238E27FC236}">
                    <a16:creationId xmlns:a16="http://schemas.microsoft.com/office/drawing/2014/main" id="{00000000-0008-0000-0300-0000EB540000}"/>
                  </a:ext>
                </a:extLst>
              </xdr:cNvPr>
              <xdr:cNvSpPr/>
            </xdr:nvSpPr>
            <xdr:spPr bwMode="auto">
              <a:xfrm>
                <a:off x="1323975" y="83362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1740" name="Group Box 236" hidden="1">
                <a:extLst>
                  <a:ext uri="{63B3BB69-23CF-44E3-9099-C40C66FF867C}">
                    <a14:compatExt spid="_x0000_s21740"/>
                  </a:ext>
                  <a:ext uri="{FF2B5EF4-FFF2-40B4-BE49-F238E27FC236}">
                    <a16:creationId xmlns:a16="http://schemas.microsoft.com/office/drawing/2014/main" id="{00000000-0008-0000-0300-0000EC540000}"/>
                  </a:ext>
                </a:extLst>
              </xdr:cNvPr>
              <xdr:cNvSpPr/>
            </xdr:nvSpPr>
            <xdr:spPr bwMode="auto">
              <a:xfrm>
                <a:off x="1285875" y="827151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8600" y="2228850"/>
              <a:ext cx="8001000" cy="476250"/>
              <a:chOff x="228600" y="2200279"/>
              <a:chExt cx="7981950" cy="476251"/>
            </a:xfrm>
          </xdr:grpSpPr>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228600" y="220027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733425" y="2400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8600" y="2705100"/>
              <a:ext cx="8001000" cy="476250"/>
              <a:chOff x="228600" y="2676530"/>
              <a:chExt cx="7981950" cy="476251"/>
            </a:xfrm>
          </xdr:grpSpPr>
          <xdr:sp macro="" textlink="">
            <xdr:nvSpPr>
              <xdr:cNvPr id="22533" name="Group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228600" y="267653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4" name="Option Button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5" name="Option Button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733425" y="2876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8600" y="3181350"/>
              <a:ext cx="8001000" cy="476250"/>
              <a:chOff x="228600" y="3152781"/>
              <a:chExt cx="7981950" cy="476251"/>
            </a:xfrm>
          </xdr:grpSpPr>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228600" y="315278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733425" y="3352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8600" y="3657600"/>
              <a:ext cx="8001000" cy="476250"/>
              <a:chOff x="228600" y="3629031"/>
              <a:chExt cx="7981950" cy="476251"/>
            </a:xfrm>
          </xdr:grpSpPr>
          <xdr:sp macro="" textlink="">
            <xdr:nvSpPr>
              <xdr:cNvPr id="22541" name="Group Box 13"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228600" y="36290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733425" y="3829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5</xdr:col>
          <xdr:colOff>800100</xdr:colOff>
          <xdr:row>14</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8600" y="4133850"/>
              <a:ext cx="8001000" cy="476250"/>
              <a:chOff x="228600" y="4105282"/>
              <a:chExt cx="7981950" cy="476251"/>
            </a:xfrm>
          </xdr:grpSpPr>
          <xdr:sp macro="" textlink="">
            <xdr:nvSpPr>
              <xdr:cNvPr id="22545" name="Group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228600" y="410528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7429500" y="4305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733425" y="4305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285750" y="4305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8600" y="9563100"/>
              <a:ext cx="8001000" cy="476250"/>
              <a:chOff x="228600" y="9525017"/>
              <a:chExt cx="7981950" cy="476251"/>
            </a:xfrm>
          </xdr:grpSpPr>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228600" y="95250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733425" y="97250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2" name="Option Button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8600" y="10039350"/>
              <a:ext cx="8001000" cy="476250"/>
              <a:chOff x="228600" y="10001267"/>
              <a:chExt cx="7981950" cy="476251"/>
            </a:xfrm>
          </xdr:grpSpPr>
          <xdr:sp macro="" textlink="">
            <xdr:nvSpPr>
              <xdr:cNvPr id="22553" name="Group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228600" y="1000126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733425" y="102012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6" name="Option Button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5</xdr:col>
          <xdr:colOff>800100</xdr:colOff>
          <xdr:row>29</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8600" y="10515600"/>
              <a:ext cx="8001000" cy="476250"/>
              <a:chOff x="228600" y="10477518"/>
              <a:chExt cx="7981950" cy="476251"/>
            </a:xfrm>
          </xdr:grpSpPr>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228600" y="1047751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58" name="Option Button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7429500" y="106775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9" name="Option Button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733425" y="106775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0" name="Option Button 32"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285750" y="106775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8600" y="11811000"/>
              <a:ext cx="8001000" cy="476250"/>
              <a:chOff x="228600" y="11772921"/>
              <a:chExt cx="7981950" cy="476251"/>
            </a:xfrm>
          </xdr:grpSpPr>
          <xdr:sp macro="" textlink="">
            <xdr:nvSpPr>
              <xdr:cNvPr id="22561" name="Group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228600" y="1177292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2" name="Option Button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3" name="Option Button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733425" y="11972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4" name="Option Button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228600" y="12287250"/>
              <a:ext cx="8001000" cy="476250"/>
              <a:chOff x="228600" y="12249171"/>
              <a:chExt cx="7981950" cy="476251"/>
            </a:xfrm>
          </xdr:grpSpPr>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228600" y="122491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66" name="Option Button 38" hidden="1">
                <a:extLst>
                  <a:ext uri="{63B3BB69-23CF-44E3-9099-C40C66FF867C}">
                    <a14:compatExt spid="_x0000_s22566"/>
                  </a:ext>
                  <a:ext uri="{FF2B5EF4-FFF2-40B4-BE49-F238E27FC236}">
                    <a16:creationId xmlns:a16="http://schemas.microsoft.com/office/drawing/2014/main" id="{00000000-0008-0000-0400-00002658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7" name="Option Button 39" hidden="1">
                <a:extLst>
                  <a:ext uri="{63B3BB69-23CF-44E3-9099-C40C66FF867C}">
                    <a14:compatExt spid="_x0000_s22567"/>
                  </a:ext>
                  <a:ext uri="{FF2B5EF4-FFF2-40B4-BE49-F238E27FC236}">
                    <a16:creationId xmlns:a16="http://schemas.microsoft.com/office/drawing/2014/main" id="{00000000-0008-0000-0400-000027580000}"/>
                  </a:ext>
                </a:extLst>
              </xdr:cNvPr>
              <xdr:cNvSpPr/>
            </xdr:nvSpPr>
            <xdr:spPr bwMode="auto">
              <a:xfrm>
                <a:off x="733425" y="12449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8" name="Option Button 40" hidden="1">
                <a:extLst>
                  <a:ext uri="{63B3BB69-23CF-44E3-9099-C40C66FF867C}">
                    <a14:compatExt spid="_x0000_s22568"/>
                  </a:ext>
                  <a:ext uri="{FF2B5EF4-FFF2-40B4-BE49-F238E27FC236}">
                    <a16:creationId xmlns:a16="http://schemas.microsoft.com/office/drawing/2014/main" id="{00000000-0008-0000-0400-00002858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28600" y="12763500"/>
              <a:ext cx="8001000" cy="476250"/>
              <a:chOff x="228600" y="12725422"/>
              <a:chExt cx="7981950" cy="476251"/>
            </a:xfrm>
          </xdr:grpSpPr>
          <xdr:sp macro="" textlink="">
            <xdr:nvSpPr>
              <xdr:cNvPr id="22569" name="Group Box 41" hidden="1">
                <a:extLst>
                  <a:ext uri="{63B3BB69-23CF-44E3-9099-C40C66FF867C}">
                    <a14:compatExt spid="_x0000_s22569"/>
                  </a:ext>
                  <a:ext uri="{FF2B5EF4-FFF2-40B4-BE49-F238E27FC236}">
                    <a16:creationId xmlns:a16="http://schemas.microsoft.com/office/drawing/2014/main" id="{00000000-0008-0000-0400-000029580000}"/>
                  </a:ext>
                </a:extLst>
              </xdr:cNvPr>
              <xdr:cNvSpPr/>
            </xdr:nvSpPr>
            <xdr:spPr bwMode="auto">
              <a:xfrm>
                <a:off x="228600" y="127254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0" name="Option Button 42" hidden="1">
                <a:extLst>
                  <a:ext uri="{63B3BB69-23CF-44E3-9099-C40C66FF867C}">
                    <a14:compatExt spid="_x0000_s22570"/>
                  </a:ext>
                  <a:ext uri="{FF2B5EF4-FFF2-40B4-BE49-F238E27FC236}">
                    <a16:creationId xmlns:a16="http://schemas.microsoft.com/office/drawing/2014/main" id="{00000000-0008-0000-0400-00002A58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1" name="Option Button 43" hidden="1">
                <a:extLst>
                  <a:ext uri="{63B3BB69-23CF-44E3-9099-C40C66FF867C}">
                    <a14:compatExt spid="_x0000_s22571"/>
                  </a:ext>
                  <a:ext uri="{FF2B5EF4-FFF2-40B4-BE49-F238E27FC236}">
                    <a16:creationId xmlns:a16="http://schemas.microsoft.com/office/drawing/2014/main" id="{00000000-0008-0000-0400-00002B580000}"/>
                  </a:ext>
                </a:extLst>
              </xdr:cNvPr>
              <xdr:cNvSpPr/>
            </xdr:nvSpPr>
            <xdr:spPr bwMode="auto">
              <a:xfrm>
                <a:off x="733425" y="12925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2" name="Option Button 44" hidden="1">
                <a:extLst>
                  <a:ext uri="{63B3BB69-23CF-44E3-9099-C40C66FF867C}">
                    <a14:compatExt spid="_x0000_s22572"/>
                  </a:ext>
                  <a:ext uri="{FF2B5EF4-FFF2-40B4-BE49-F238E27FC236}">
                    <a16:creationId xmlns:a16="http://schemas.microsoft.com/office/drawing/2014/main" id="{00000000-0008-0000-0400-00002C58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228600" y="18192750"/>
              <a:ext cx="8001000" cy="476250"/>
              <a:chOff x="228600" y="18145157"/>
              <a:chExt cx="7981950" cy="476251"/>
            </a:xfrm>
          </xdr:grpSpPr>
          <xdr:sp macro="" textlink="">
            <xdr:nvSpPr>
              <xdr:cNvPr id="22573" name="Group Box 45" hidden="1">
                <a:extLst>
                  <a:ext uri="{63B3BB69-23CF-44E3-9099-C40C66FF867C}">
                    <a14:compatExt spid="_x0000_s22573"/>
                  </a:ext>
                  <a:ext uri="{FF2B5EF4-FFF2-40B4-BE49-F238E27FC236}">
                    <a16:creationId xmlns:a16="http://schemas.microsoft.com/office/drawing/2014/main" id="{00000000-0008-0000-0400-00002D580000}"/>
                  </a:ext>
                </a:extLst>
              </xdr:cNvPr>
              <xdr:cNvSpPr/>
            </xdr:nvSpPr>
            <xdr:spPr bwMode="auto">
              <a:xfrm>
                <a:off x="228600" y="1814515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4" name="Option Button 46" hidden="1">
                <a:extLst>
                  <a:ext uri="{63B3BB69-23CF-44E3-9099-C40C66FF867C}">
                    <a14:compatExt spid="_x0000_s22574"/>
                  </a:ext>
                  <a:ext uri="{FF2B5EF4-FFF2-40B4-BE49-F238E27FC236}">
                    <a16:creationId xmlns:a16="http://schemas.microsoft.com/office/drawing/2014/main" id="{00000000-0008-0000-0400-00002E58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5" name="Option Button 47" hidden="1">
                <a:extLst>
                  <a:ext uri="{63B3BB69-23CF-44E3-9099-C40C66FF867C}">
                    <a14:compatExt spid="_x0000_s22575"/>
                  </a:ext>
                  <a:ext uri="{FF2B5EF4-FFF2-40B4-BE49-F238E27FC236}">
                    <a16:creationId xmlns:a16="http://schemas.microsoft.com/office/drawing/2014/main" id="{00000000-0008-0000-0400-00002F580000}"/>
                  </a:ext>
                </a:extLst>
              </xdr:cNvPr>
              <xdr:cNvSpPr/>
            </xdr:nvSpPr>
            <xdr:spPr bwMode="auto">
              <a:xfrm>
                <a:off x="733425" y="183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6" name="Option Button 48" hidden="1">
                <a:extLst>
                  <a:ext uri="{63B3BB69-23CF-44E3-9099-C40C66FF867C}">
                    <a14:compatExt spid="_x0000_s22576"/>
                  </a:ext>
                  <a:ext uri="{FF2B5EF4-FFF2-40B4-BE49-F238E27FC236}">
                    <a16:creationId xmlns:a16="http://schemas.microsoft.com/office/drawing/2014/main" id="{00000000-0008-0000-0400-00003058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228600" y="18669000"/>
              <a:ext cx="8001000" cy="476250"/>
              <a:chOff x="228600" y="18621407"/>
              <a:chExt cx="7981950" cy="476251"/>
            </a:xfrm>
          </xdr:grpSpPr>
          <xdr:sp macro="" textlink="">
            <xdr:nvSpPr>
              <xdr:cNvPr id="22577" name="Group Box 49" hidden="1">
                <a:extLst>
                  <a:ext uri="{63B3BB69-23CF-44E3-9099-C40C66FF867C}">
                    <a14:compatExt spid="_x0000_s22577"/>
                  </a:ext>
                  <a:ext uri="{FF2B5EF4-FFF2-40B4-BE49-F238E27FC236}">
                    <a16:creationId xmlns:a16="http://schemas.microsoft.com/office/drawing/2014/main" id="{00000000-0008-0000-0400-000031580000}"/>
                  </a:ext>
                </a:extLst>
              </xdr:cNvPr>
              <xdr:cNvSpPr/>
            </xdr:nvSpPr>
            <xdr:spPr bwMode="auto">
              <a:xfrm>
                <a:off x="228600" y="186214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78" name="Option Button 50" hidden="1">
                <a:extLst>
                  <a:ext uri="{63B3BB69-23CF-44E3-9099-C40C66FF867C}">
                    <a14:compatExt spid="_x0000_s22578"/>
                  </a:ext>
                  <a:ext uri="{FF2B5EF4-FFF2-40B4-BE49-F238E27FC236}">
                    <a16:creationId xmlns:a16="http://schemas.microsoft.com/office/drawing/2014/main" id="{00000000-0008-0000-0400-00003258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9" name="Option Button 51" hidden="1">
                <a:extLst>
                  <a:ext uri="{63B3BB69-23CF-44E3-9099-C40C66FF867C}">
                    <a14:compatExt spid="_x0000_s22579"/>
                  </a:ext>
                  <a:ext uri="{FF2B5EF4-FFF2-40B4-BE49-F238E27FC236}">
                    <a16:creationId xmlns:a16="http://schemas.microsoft.com/office/drawing/2014/main" id="{00000000-0008-0000-0400-000033580000}"/>
                  </a:ext>
                </a:extLst>
              </xdr:cNvPr>
              <xdr:cNvSpPr/>
            </xdr:nvSpPr>
            <xdr:spPr bwMode="auto">
              <a:xfrm>
                <a:off x="733425" y="188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0" name="Option Button 52" hidden="1">
                <a:extLst>
                  <a:ext uri="{63B3BB69-23CF-44E3-9099-C40C66FF867C}">
                    <a14:compatExt spid="_x0000_s22580"/>
                  </a:ext>
                  <a:ext uri="{FF2B5EF4-FFF2-40B4-BE49-F238E27FC236}">
                    <a16:creationId xmlns:a16="http://schemas.microsoft.com/office/drawing/2014/main" id="{00000000-0008-0000-0400-00003458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28600" y="19145250"/>
              <a:ext cx="8001000" cy="476250"/>
              <a:chOff x="228600" y="19097658"/>
              <a:chExt cx="7981950" cy="476251"/>
            </a:xfrm>
          </xdr:grpSpPr>
          <xdr:sp macro="" textlink="">
            <xdr:nvSpPr>
              <xdr:cNvPr id="22581" name="Group Box 53" hidden="1">
                <a:extLst>
                  <a:ext uri="{63B3BB69-23CF-44E3-9099-C40C66FF867C}">
                    <a14:compatExt spid="_x0000_s22581"/>
                  </a:ext>
                  <a:ext uri="{FF2B5EF4-FFF2-40B4-BE49-F238E27FC236}">
                    <a16:creationId xmlns:a16="http://schemas.microsoft.com/office/drawing/2014/main" id="{00000000-0008-0000-0400-000035580000}"/>
                  </a:ext>
                </a:extLst>
              </xdr:cNvPr>
              <xdr:cNvSpPr/>
            </xdr:nvSpPr>
            <xdr:spPr bwMode="auto">
              <a:xfrm>
                <a:off x="228600" y="190976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2" name="Option Button 54" hidden="1">
                <a:extLst>
                  <a:ext uri="{63B3BB69-23CF-44E3-9099-C40C66FF867C}">
                    <a14:compatExt spid="_x0000_s22582"/>
                  </a:ext>
                  <a:ext uri="{FF2B5EF4-FFF2-40B4-BE49-F238E27FC236}">
                    <a16:creationId xmlns:a16="http://schemas.microsoft.com/office/drawing/2014/main" id="{00000000-0008-0000-0400-00003658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3" name="Option Button 55" hidden="1">
                <a:extLst>
                  <a:ext uri="{63B3BB69-23CF-44E3-9099-C40C66FF867C}">
                    <a14:compatExt spid="_x0000_s22583"/>
                  </a:ext>
                  <a:ext uri="{FF2B5EF4-FFF2-40B4-BE49-F238E27FC236}">
                    <a16:creationId xmlns:a16="http://schemas.microsoft.com/office/drawing/2014/main" id="{00000000-0008-0000-0400-000037580000}"/>
                  </a:ext>
                </a:extLst>
              </xdr:cNvPr>
              <xdr:cNvSpPr/>
            </xdr:nvSpPr>
            <xdr:spPr bwMode="auto">
              <a:xfrm>
                <a:off x="733425" y="1929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4" name="Option Button 56" hidden="1">
                <a:extLst>
                  <a:ext uri="{63B3BB69-23CF-44E3-9099-C40C66FF867C}">
                    <a14:compatExt spid="_x0000_s22584"/>
                  </a:ext>
                  <a:ext uri="{FF2B5EF4-FFF2-40B4-BE49-F238E27FC236}">
                    <a16:creationId xmlns:a16="http://schemas.microsoft.com/office/drawing/2014/main" id="{00000000-0008-0000-0400-00003858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228600" y="20440650"/>
              <a:ext cx="8001000" cy="476250"/>
              <a:chOff x="228600" y="20393060"/>
              <a:chExt cx="7981950" cy="476251"/>
            </a:xfrm>
          </xdr:grpSpPr>
          <xdr:sp macro="" textlink="">
            <xdr:nvSpPr>
              <xdr:cNvPr id="22585" name="Group Box 57" hidden="1">
                <a:extLst>
                  <a:ext uri="{63B3BB69-23CF-44E3-9099-C40C66FF867C}">
                    <a14:compatExt spid="_x0000_s22585"/>
                  </a:ext>
                  <a:ext uri="{FF2B5EF4-FFF2-40B4-BE49-F238E27FC236}">
                    <a16:creationId xmlns:a16="http://schemas.microsoft.com/office/drawing/2014/main" id="{00000000-0008-0000-0400-000039580000}"/>
                  </a:ext>
                </a:extLst>
              </xdr:cNvPr>
              <xdr:cNvSpPr/>
            </xdr:nvSpPr>
            <xdr:spPr bwMode="auto">
              <a:xfrm>
                <a:off x="228600" y="203930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86" name="Option Button 58" hidden="1">
                <a:extLst>
                  <a:ext uri="{63B3BB69-23CF-44E3-9099-C40C66FF867C}">
                    <a14:compatExt spid="_x0000_s22586"/>
                  </a:ext>
                  <a:ext uri="{FF2B5EF4-FFF2-40B4-BE49-F238E27FC236}">
                    <a16:creationId xmlns:a16="http://schemas.microsoft.com/office/drawing/2014/main" id="{00000000-0008-0000-0400-00003A58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7" name="Option Button 59" hidden="1">
                <a:extLst>
                  <a:ext uri="{63B3BB69-23CF-44E3-9099-C40C66FF867C}">
                    <a14:compatExt spid="_x0000_s22587"/>
                  </a:ext>
                  <a:ext uri="{FF2B5EF4-FFF2-40B4-BE49-F238E27FC236}">
                    <a16:creationId xmlns:a16="http://schemas.microsoft.com/office/drawing/2014/main" id="{00000000-0008-0000-0400-00003B580000}"/>
                  </a:ext>
                </a:extLst>
              </xdr:cNvPr>
              <xdr:cNvSpPr/>
            </xdr:nvSpPr>
            <xdr:spPr bwMode="auto">
              <a:xfrm>
                <a:off x="733425" y="2059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8" name="Option Button 60" hidden="1">
                <a:extLst>
                  <a:ext uri="{63B3BB69-23CF-44E3-9099-C40C66FF867C}">
                    <a14:compatExt spid="_x0000_s22588"/>
                  </a:ext>
                  <a:ext uri="{FF2B5EF4-FFF2-40B4-BE49-F238E27FC236}">
                    <a16:creationId xmlns:a16="http://schemas.microsoft.com/office/drawing/2014/main" id="{00000000-0008-0000-0400-00003C58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228600" y="20916900"/>
              <a:ext cx="8001000" cy="476250"/>
              <a:chOff x="228600" y="20869310"/>
              <a:chExt cx="7981950" cy="476251"/>
            </a:xfrm>
          </xdr:grpSpPr>
          <xdr:sp macro="" textlink="">
            <xdr:nvSpPr>
              <xdr:cNvPr id="22589" name="Group Box 61" hidden="1">
                <a:extLst>
                  <a:ext uri="{63B3BB69-23CF-44E3-9099-C40C66FF867C}">
                    <a14:compatExt spid="_x0000_s22589"/>
                  </a:ext>
                  <a:ext uri="{FF2B5EF4-FFF2-40B4-BE49-F238E27FC236}">
                    <a16:creationId xmlns:a16="http://schemas.microsoft.com/office/drawing/2014/main" id="{00000000-0008-0000-0400-00003D580000}"/>
                  </a:ext>
                </a:extLst>
              </xdr:cNvPr>
              <xdr:cNvSpPr/>
            </xdr:nvSpPr>
            <xdr:spPr bwMode="auto">
              <a:xfrm>
                <a:off x="228600" y="208693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0" name="Option Button 62" hidden="1">
                <a:extLst>
                  <a:ext uri="{63B3BB69-23CF-44E3-9099-C40C66FF867C}">
                    <a14:compatExt spid="_x0000_s22590"/>
                  </a:ext>
                  <a:ext uri="{FF2B5EF4-FFF2-40B4-BE49-F238E27FC236}">
                    <a16:creationId xmlns:a16="http://schemas.microsoft.com/office/drawing/2014/main" id="{00000000-0008-0000-0400-00003E58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1" name="Option Button 63" hidden="1">
                <a:extLst>
                  <a:ext uri="{63B3BB69-23CF-44E3-9099-C40C66FF867C}">
                    <a14:compatExt spid="_x0000_s22591"/>
                  </a:ext>
                  <a:ext uri="{FF2B5EF4-FFF2-40B4-BE49-F238E27FC236}">
                    <a16:creationId xmlns:a16="http://schemas.microsoft.com/office/drawing/2014/main" id="{00000000-0008-0000-0400-00003F580000}"/>
                  </a:ext>
                </a:extLst>
              </xdr:cNvPr>
              <xdr:cNvSpPr/>
            </xdr:nvSpPr>
            <xdr:spPr bwMode="auto">
              <a:xfrm>
                <a:off x="733425" y="2106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2" name="Option Button 64" hidden="1">
                <a:extLst>
                  <a:ext uri="{63B3BB69-23CF-44E3-9099-C40C66FF867C}">
                    <a14:compatExt spid="_x0000_s22592"/>
                  </a:ext>
                  <a:ext uri="{FF2B5EF4-FFF2-40B4-BE49-F238E27FC236}">
                    <a16:creationId xmlns:a16="http://schemas.microsoft.com/office/drawing/2014/main" id="{00000000-0008-0000-0400-00004058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28600" y="21393150"/>
              <a:ext cx="8001000" cy="476250"/>
              <a:chOff x="228600" y="21345561"/>
              <a:chExt cx="7981950" cy="476251"/>
            </a:xfrm>
          </xdr:grpSpPr>
          <xdr:sp macro="" textlink="">
            <xdr:nvSpPr>
              <xdr:cNvPr id="22593" name="Group Box 65" hidden="1">
                <a:extLst>
                  <a:ext uri="{63B3BB69-23CF-44E3-9099-C40C66FF867C}">
                    <a14:compatExt spid="_x0000_s22593"/>
                  </a:ext>
                  <a:ext uri="{FF2B5EF4-FFF2-40B4-BE49-F238E27FC236}">
                    <a16:creationId xmlns:a16="http://schemas.microsoft.com/office/drawing/2014/main" id="{00000000-0008-0000-0400-000041580000}"/>
                  </a:ext>
                </a:extLst>
              </xdr:cNvPr>
              <xdr:cNvSpPr/>
            </xdr:nvSpPr>
            <xdr:spPr bwMode="auto">
              <a:xfrm>
                <a:off x="228600" y="213455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4" name="Option Button 66" hidden="1">
                <a:extLst>
                  <a:ext uri="{63B3BB69-23CF-44E3-9099-C40C66FF867C}">
                    <a14:compatExt spid="_x0000_s22594"/>
                  </a:ext>
                  <a:ext uri="{FF2B5EF4-FFF2-40B4-BE49-F238E27FC236}">
                    <a16:creationId xmlns:a16="http://schemas.microsoft.com/office/drawing/2014/main" id="{00000000-0008-0000-0400-00004258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5" name="Option Button 67" hidden="1">
                <a:extLst>
                  <a:ext uri="{63B3BB69-23CF-44E3-9099-C40C66FF867C}">
                    <a14:compatExt spid="_x0000_s22595"/>
                  </a:ext>
                  <a:ext uri="{FF2B5EF4-FFF2-40B4-BE49-F238E27FC236}">
                    <a16:creationId xmlns:a16="http://schemas.microsoft.com/office/drawing/2014/main" id="{00000000-0008-0000-0400-000043580000}"/>
                  </a:ext>
                </a:extLst>
              </xdr:cNvPr>
              <xdr:cNvSpPr/>
            </xdr:nvSpPr>
            <xdr:spPr bwMode="auto">
              <a:xfrm>
                <a:off x="733425" y="2154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6" name="Option Button 68" hidden="1">
                <a:extLst>
                  <a:ext uri="{63B3BB69-23CF-44E3-9099-C40C66FF867C}">
                    <a14:compatExt spid="_x0000_s22596"/>
                  </a:ext>
                  <a:ext uri="{FF2B5EF4-FFF2-40B4-BE49-F238E27FC236}">
                    <a16:creationId xmlns:a16="http://schemas.microsoft.com/office/drawing/2014/main" id="{00000000-0008-0000-0400-00004458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228600" y="21869400"/>
              <a:ext cx="8001000" cy="476250"/>
              <a:chOff x="228600" y="21821812"/>
              <a:chExt cx="7981950" cy="476251"/>
            </a:xfrm>
          </xdr:grpSpPr>
          <xdr:sp macro="" textlink="">
            <xdr:nvSpPr>
              <xdr:cNvPr id="22597" name="Group Box 69" hidden="1">
                <a:extLst>
                  <a:ext uri="{63B3BB69-23CF-44E3-9099-C40C66FF867C}">
                    <a14:compatExt spid="_x0000_s22597"/>
                  </a:ext>
                  <a:ext uri="{FF2B5EF4-FFF2-40B4-BE49-F238E27FC236}">
                    <a16:creationId xmlns:a16="http://schemas.microsoft.com/office/drawing/2014/main" id="{00000000-0008-0000-0400-000045580000}"/>
                  </a:ext>
                </a:extLst>
              </xdr:cNvPr>
              <xdr:cNvSpPr/>
            </xdr:nvSpPr>
            <xdr:spPr bwMode="auto">
              <a:xfrm>
                <a:off x="228600" y="2182181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598" name="Option Button 70" hidden="1">
                <a:extLst>
                  <a:ext uri="{63B3BB69-23CF-44E3-9099-C40C66FF867C}">
                    <a14:compatExt spid="_x0000_s22598"/>
                  </a:ext>
                  <a:ext uri="{FF2B5EF4-FFF2-40B4-BE49-F238E27FC236}">
                    <a16:creationId xmlns:a16="http://schemas.microsoft.com/office/drawing/2014/main" id="{00000000-0008-0000-0400-000046580000}"/>
                  </a:ext>
                </a:extLst>
              </xdr:cNvPr>
              <xdr:cNvSpPr/>
            </xdr:nvSpPr>
            <xdr:spPr bwMode="auto">
              <a:xfrm>
                <a:off x="7429500" y="2202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9" name="Option Button 71" hidden="1">
                <a:extLst>
                  <a:ext uri="{63B3BB69-23CF-44E3-9099-C40C66FF867C}">
                    <a14:compatExt spid="_x0000_s22599"/>
                  </a:ext>
                  <a:ext uri="{FF2B5EF4-FFF2-40B4-BE49-F238E27FC236}">
                    <a16:creationId xmlns:a16="http://schemas.microsoft.com/office/drawing/2014/main" id="{00000000-0008-0000-0400-000047580000}"/>
                  </a:ext>
                </a:extLst>
              </xdr:cNvPr>
              <xdr:cNvSpPr/>
            </xdr:nvSpPr>
            <xdr:spPr bwMode="auto">
              <a:xfrm>
                <a:off x="733425" y="22021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0" name="Option Button 72" hidden="1">
                <a:extLst>
                  <a:ext uri="{63B3BB69-23CF-44E3-9099-C40C66FF867C}">
                    <a14:compatExt spid="_x0000_s22600"/>
                  </a:ext>
                  <a:ext uri="{FF2B5EF4-FFF2-40B4-BE49-F238E27FC236}">
                    <a16:creationId xmlns:a16="http://schemas.microsoft.com/office/drawing/2014/main" id="{00000000-0008-0000-0400-000048580000}"/>
                  </a:ext>
                </a:extLst>
              </xdr:cNvPr>
              <xdr:cNvSpPr/>
            </xdr:nvSpPr>
            <xdr:spPr bwMode="auto">
              <a:xfrm>
                <a:off x="285750" y="2202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57</xdr:row>
          <xdr:rowOff>0</xdr:rowOff>
        </xdr:from>
        <xdr:to>
          <xdr:col>5</xdr:col>
          <xdr:colOff>800100</xdr:colOff>
          <xdr:row>58</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228600" y="22345650"/>
              <a:ext cx="8001000" cy="476250"/>
              <a:chOff x="228600" y="22298063"/>
              <a:chExt cx="7981950" cy="476251"/>
            </a:xfrm>
          </xdr:grpSpPr>
          <xdr:sp macro="" textlink="">
            <xdr:nvSpPr>
              <xdr:cNvPr id="22601" name="Group Box 73" hidden="1">
                <a:extLst>
                  <a:ext uri="{63B3BB69-23CF-44E3-9099-C40C66FF867C}">
                    <a14:compatExt spid="_x0000_s22601"/>
                  </a:ext>
                  <a:ext uri="{FF2B5EF4-FFF2-40B4-BE49-F238E27FC236}">
                    <a16:creationId xmlns:a16="http://schemas.microsoft.com/office/drawing/2014/main" id="{00000000-0008-0000-0400-000049580000}"/>
                  </a:ext>
                </a:extLst>
              </xdr:cNvPr>
              <xdr:cNvSpPr/>
            </xdr:nvSpPr>
            <xdr:spPr bwMode="auto">
              <a:xfrm>
                <a:off x="228600" y="2229806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2" name="Option Button 74" hidden="1">
                <a:extLst>
                  <a:ext uri="{63B3BB69-23CF-44E3-9099-C40C66FF867C}">
                    <a14:compatExt spid="_x0000_s22602"/>
                  </a:ext>
                  <a:ext uri="{FF2B5EF4-FFF2-40B4-BE49-F238E27FC236}">
                    <a16:creationId xmlns:a16="http://schemas.microsoft.com/office/drawing/2014/main" id="{00000000-0008-0000-0400-00004A580000}"/>
                  </a:ext>
                </a:extLst>
              </xdr:cNvPr>
              <xdr:cNvSpPr/>
            </xdr:nvSpPr>
            <xdr:spPr bwMode="auto">
              <a:xfrm>
                <a:off x="7429500" y="22498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3" name="Option Button 75" hidden="1">
                <a:extLst>
                  <a:ext uri="{63B3BB69-23CF-44E3-9099-C40C66FF867C}">
                    <a14:compatExt spid="_x0000_s22603"/>
                  </a:ext>
                  <a:ext uri="{FF2B5EF4-FFF2-40B4-BE49-F238E27FC236}">
                    <a16:creationId xmlns:a16="http://schemas.microsoft.com/office/drawing/2014/main" id="{00000000-0008-0000-0400-00004B580000}"/>
                  </a:ext>
                </a:extLst>
              </xdr:cNvPr>
              <xdr:cNvSpPr/>
            </xdr:nvSpPr>
            <xdr:spPr bwMode="auto">
              <a:xfrm>
                <a:off x="733425" y="22498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4" name="Option Button 76" hidden="1">
                <a:extLst>
                  <a:ext uri="{63B3BB69-23CF-44E3-9099-C40C66FF867C}">
                    <a14:compatExt spid="_x0000_s22604"/>
                  </a:ext>
                  <a:ext uri="{FF2B5EF4-FFF2-40B4-BE49-F238E27FC236}">
                    <a16:creationId xmlns:a16="http://schemas.microsoft.com/office/drawing/2014/main" id="{00000000-0008-0000-0400-00004C580000}"/>
                  </a:ext>
                </a:extLst>
              </xdr:cNvPr>
              <xdr:cNvSpPr/>
            </xdr:nvSpPr>
            <xdr:spPr bwMode="auto">
              <a:xfrm>
                <a:off x="285750" y="22498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61</xdr:row>
          <xdr:rowOff>0</xdr:rowOff>
        </xdr:from>
        <xdr:to>
          <xdr:col>5</xdr:col>
          <xdr:colOff>800100</xdr:colOff>
          <xdr:row>62</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28600" y="23641050"/>
              <a:ext cx="8001000" cy="476250"/>
              <a:chOff x="228600" y="23593465"/>
              <a:chExt cx="7981950" cy="476251"/>
            </a:xfrm>
          </xdr:grpSpPr>
          <xdr:sp macro="" textlink="">
            <xdr:nvSpPr>
              <xdr:cNvPr id="22605" name="Group Box 77" hidden="1">
                <a:extLst>
                  <a:ext uri="{63B3BB69-23CF-44E3-9099-C40C66FF867C}">
                    <a14:compatExt spid="_x0000_s22605"/>
                  </a:ext>
                  <a:ext uri="{FF2B5EF4-FFF2-40B4-BE49-F238E27FC236}">
                    <a16:creationId xmlns:a16="http://schemas.microsoft.com/office/drawing/2014/main" id="{00000000-0008-0000-0400-00004D580000}"/>
                  </a:ext>
                </a:extLst>
              </xdr:cNvPr>
              <xdr:cNvSpPr/>
            </xdr:nvSpPr>
            <xdr:spPr bwMode="auto">
              <a:xfrm>
                <a:off x="228600" y="2359346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06" name="Option Button 78" hidden="1">
                <a:extLst>
                  <a:ext uri="{63B3BB69-23CF-44E3-9099-C40C66FF867C}">
                    <a14:compatExt spid="_x0000_s22606"/>
                  </a:ext>
                  <a:ext uri="{FF2B5EF4-FFF2-40B4-BE49-F238E27FC236}">
                    <a16:creationId xmlns:a16="http://schemas.microsoft.com/office/drawing/2014/main" id="{00000000-0008-0000-0400-00004E580000}"/>
                  </a:ext>
                </a:extLst>
              </xdr:cNvPr>
              <xdr:cNvSpPr/>
            </xdr:nvSpPr>
            <xdr:spPr bwMode="auto">
              <a:xfrm>
                <a:off x="7429500" y="23793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7" name="Option Button 79" hidden="1">
                <a:extLst>
                  <a:ext uri="{63B3BB69-23CF-44E3-9099-C40C66FF867C}">
                    <a14:compatExt spid="_x0000_s22607"/>
                  </a:ext>
                  <a:ext uri="{FF2B5EF4-FFF2-40B4-BE49-F238E27FC236}">
                    <a16:creationId xmlns:a16="http://schemas.microsoft.com/office/drawing/2014/main" id="{00000000-0008-0000-0400-00004F580000}"/>
                  </a:ext>
                </a:extLst>
              </xdr:cNvPr>
              <xdr:cNvSpPr/>
            </xdr:nvSpPr>
            <xdr:spPr bwMode="auto">
              <a:xfrm>
                <a:off x="733425" y="23793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8" name="Option Button 80" hidden="1">
                <a:extLst>
                  <a:ext uri="{63B3BB69-23CF-44E3-9099-C40C66FF867C}">
                    <a14:compatExt spid="_x0000_s22608"/>
                  </a:ext>
                  <a:ext uri="{FF2B5EF4-FFF2-40B4-BE49-F238E27FC236}">
                    <a16:creationId xmlns:a16="http://schemas.microsoft.com/office/drawing/2014/main" id="{00000000-0008-0000-0400-000050580000}"/>
                  </a:ext>
                </a:extLst>
              </xdr:cNvPr>
              <xdr:cNvSpPr/>
            </xdr:nvSpPr>
            <xdr:spPr bwMode="auto">
              <a:xfrm>
                <a:off x="285750" y="23793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62</xdr:row>
          <xdr:rowOff>0</xdr:rowOff>
        </xdr:from>
        <xdr:to>
          <xdr:col>5</xdr:col>
          <xdr:colOff>800100</xdr:colOff>
          <xdr:row>63</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228600" y="24117300"/>
              <a:ext cx="8001000" cy="476250"/>
              <a:chOff x="228600" y="24069716"/>
              <a:chExt cx="7981950" cy="476251"/>
            </a:xfrm>
          </xdr:grpSpPr>
          <xdr:sp macro="" textlink="">
            <xdr:nvSpPr>
              <xdr:cNvPr id="22609" name="Group Box 81" hidden="1">
                <a:extLst>
                  <a:ext uri="{63B3BB69-23CF-44E3-9099-C40C66FF867C}">
                    <a14:compatExt spid="_x0000_s22609"/>
                  </a:ext>
                  <a:ext uri="{FF2B5EF4-FFF2-40B4-BE49-F238E27FC236}">
                    <a16:creationId xmlns:a16="http://schemas.microsoft.com/office/drawing/2014/main" id="{00000000-0008-0000-0400-000051580000}"/>
                  </a:ext>
                </a:extLst>
              </xdr:cNvPr>
              <xdr:cNvSpPr/>
            </xdr:nvSpPr>
            <xdr:spPr bwMode="auto">
              <a:xfrm>
                <a:off x="228600" y="2406971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0" name="Option Button 82" hidden="1">
                <a:extLst>
                  <a:ext uri="{63B3BB69-23CF-44E3-9099-C40C66FF867C}">
                    <a14:compatExt spid="_x0000_s22610"/>
                  </a:ext>
                  <a:ext uri="{FF2B5EF4-FFF2-40B4-BE49-F238E27FC236}">
                    <a16:creationId xmlns:a16="http://schemas.microsoft.com/office/drawing/2014/main" id="{00000000-0008-0000-0400-000052580000}"/>
                  </a:ext>
                </a:extLst>
              </xdr:cNvPr>
              <xdr:cNvSpPr/>
            </xdr:nvSpPr>
            <xdr:spPr bwMode="auto">
              <a:xfrm>
                <a:off x="7429500" y="24269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1" name="Option Button 83" hidden="1">
                <a:extLst>
                  <a:ext uri="{63B3BB69-23CF-44E3-9099-C40C66FF867C}">
                    <a14:compatExt spid="_x0000_s22611"/>
                  </a:ext>
                  <a:ext uri="{FF2B5EF4-FFF2-40B4-BE49-F238E27FC236}">
                    <a16:creationId xmlns:a16="http://schemas.microsoft.com/office/drawing/2014/main" id="{00000000-0008-0000-0400-000053580000}"/>
                  </a:ext>
                </a:extLst>
              </xdr:cNvPr>
              <xdr:cNvSpPr/>
            </xdr:nvSpPr>
            <xdr:spPr bwMode="auto">
              <a:xfrm>
                <a:off x="733425" y="24269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2" name="Option Button 84" hidden="1">
                <a:extLst>
                  <a:ext uri="{63B3BB69-23CF-44E3-9099-C40C66FF867C}">
                    <a14:compatExt spid="_x0000_s22612"/>
                  </a:ext>
                  <a:ext uri="{FF2B5EF4-FFF2-40B4-BE49-F238E27FC236}">
                    <a16:creationId xmlns:a16="http://schemas.microsoft.com/office/drawing/2014/main" id="{00000000-0008-0000-0400-000054580000}"/>
                  </a:ext>
                </a:extLst>
              </xdr:cNvPr>
              <xdr:cNvSpPr/>
            </xdr:nvSpPr>
            <xdr:spPr bwMode="auto">
              <a:xfrm>
                <a:off x="285750" y="24269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66</xdr:row>
          <xdr:rowOff>0</xdr:rowOff>
        </xdr:from>
        <xdr:to>
          <xdr:col>5</xdr:col>
          <xdr:colOff>800100</xdr:colOff>
          <xdr:row>67</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228600" y="25412700"/>
              <a:ext cx="8001000" cy="476250"/>
              <a:chOff x="228600" y="25365118"/>
              <a:chExt cx="7981950" cy="476251"/>
            </a:xfrm>
          </xdr:grpSpPr>
          <xdr:sp macro="" textlink="">
            <xdr:nvSpPr>
              <xdr:cNvPr id="22613" name="Group Box 85" hidden="1">
                <a:extLst>
                  <a:ext uri="{63B3BB69-23CF-44E3-9099-C40C66FF867C}">
                    <a14:compatExt spid="_x0000_s22613"/>
                  </a:ext>
                  <a:ext uri="{FF2B5EF4-FFF2-40B4-BE49-F238E27FC236}">
                    <a16:creationId xmlns:a16="http://schemas.microsoft.com/office/drawing/2014/main" id="{00000000-0008-0000-0400-000055580000}"/>
                  </a:ext>
                </a:extLst>
              </xdr:cNvPr>
              <xdr:cNvSpPr/>
            </xdr:nvSpPr>
            <xdr:spPr bwMode="auto">
              <a:xfrm>
                <a:off x="228600" y="2536511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4" name="Option Button 86" hidden="1">
                <a:extLst>
                  <a:ext uri="{63B3BB69-23CF-44E3-9099-C40C66FF867C}">
                    <a14:compatExt spid="_x0000_s22614"/>
                  </a:ext>
                  <a:ext uri="{FF2B5EF4-FFF2-40B4-BE49-F238E27FC236}">
                    <a16:creationId xmlns:a16="http://schemas.microsoft.com/office/drawing/2014/main" id="{00000000-0008-0000-0400-000056580000}"/>
                  </a:ext>
                </a:extLst>
              </xdr:cNvPr>
              <xdr:cNvSpPr/>
            </xdr:nvSpPr>
            <xdr:spPr bwMode="auto">
              <a:xfrm>
                <a:off x="7429500" y="2556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5" name="Option Button 87" hidden="1">
                <a:extLst>
                  <a:ext uri="{63B3BB69-23CF-44E3-9099-C40C66FF867C}">
                    <a14:compatExt spid="_x0000_s22615"/>
                  </a:ext>
                  <a:ext uri="{FF2B5EF4-FFF2-40B4-BE49-F238E27FC236}">
                    <a16:creationId xmlns:a16="http://schemas.microsoft.com/office/drawing/2014/main" id="{00000000-0008-0000-0400-000057580000}"/>
                  </a:ext>
                </a:extLst>
              </xdr:cNvPr>
              <xdr:cNvSpPr/>
            </xdr:nvSpPr>
            <xdr:spPr bwMode="auto">
              <a:xfrm>
                <a:off x="733425" y="2556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6" name="Option Button 88" hidden="1">
                <a:extLst>
                  <a:ext uri="{63B3BB69-23CF-44E3-9099-C40C66FF867C}">
                    <a14:compatExt spid="_x0000_s22616"/>
                  </a:ext>
                  <a:ext uri="{FF2B5EF4-FFF2-40B4-BE49-F238E27FC236}">
                    <a16:creationId xmlns:a16="http://schemas.microsoft.com/office/drawing/2014/main" id="{00000000-0008-0000-0400-000058580000}"/>
                  </a:ext>
                </a:extLst>
              </xdr:cNvPr>
              <xdr:cNvSpPr/>
            </xdr:nvSpPr>
            <xdr:spPr bwMode="auto">
              <a:xfrm>
                <a:off x="285750" y="2556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67</xdr:row>
          <xdr:rowOff>0</xdr:rowOff>
        </xdr:from>
        <xdr:to>
          <xdr:col>5</xdr:col>
          <xdr:colOff>800100</xdr:colOff>
          <xdr:row>68</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28600" y="25888950"/>
              <a:ext cx="8001000" cy="476250"/>
              <a:chOff x="228600" y="25841369"/>
              <a:chExt cx="7981950" cy="476251"/>
            </a:xfrm>
          </xdr:grpSpPr>
          <xdr:sp macro="" textlink="">
            <xdr:nvSpPr>
              <xdr:cNvPr id="22617" name="Group Box 89" hidden="1">
                <a:extLst>
                  <a:ext uri="{63B3BB69-23CF-44E3-9099-C40C66FF867C}">
                    <a14:compatExt spid="_x0000_s22617"/>
                  </a:ext>
                  <a:ext uri="{FF2B5EF4-FFF2-40B4-BE49-F238E27FC236}">
                    <a16:creationId xmlns:a16="http://schemas.microsoft.com/office/drawing/2014/main" id="{00000000-0008-0000-0400-000059580000}"/>
                  </a:ext>
                </a:extLst>
              </xdr:cNvPr>
              <xdr:cNvSpPr/>
            </xdr:nvSpPr>
            <xdr:spPr bwMode="auto">
              <a:xfrm>
                <a:off x="228600" y="2584136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18" name="Option Button 90" hidden="1">
                <a:extLst>
                  <a:ext uri="{63B3BB69-23CF-44E3-9099-C40C66FF867C}">
                    <a14:compatExt spid="_x0000_s22618"/>
                  </a:ext>
                  <a:ext uri="{FF2B5EF4-FFF2-40B4-BE49-F238E27FC236}">
                    <a16:creationId xmlns:a16="http://schemas.microsoft.com/office/drawing/2014/main" id="{00000000-0008-0000-0400-00005A580000}"/>
                  </a:ext>
                </a:extLst>
              </xdr:cNvPr>
              <xdr:cNvSpPr/>
            </xdr:nvSpPr>
            <xdr:spPr bwMode="auto">
              <a:xfrm>
                <a:off x="7429500" y="26041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9" name="Option Button 91" hidden="1">
                <a:extLst>
                  <a:ext uri="{63B3BB69-23CF-44E3-9099-C40C66FF867C}">
                    <a14:compatExt spid="_x0000_s22619"/>
                  </a:ext>
                  <a:ext uri="{FF2B5EF4-FFF2-40B4-BE49-F238E27FC236}">
                    <a16:creationId xmlns:a16="http://schemas.microsoft.com/office/drawing/2014/main" id="{00000000-0008-0000-0400-00005B580000}"/>
                  </a:ext>
                </a:extLst>
              </xdr:cNvPr>
              <xdr:cNvSpPr/>
            </xdr:nvSpPr>
            <xdr:spPr bwMode="auto">
              <a:xfrm>
                <a:off x="733425" y="26041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0" name="Option Button 92" hidden="1">
                <a:extLst>
                  <a:ext uri="{63B3BB69-23CF-44E3-9099-C40C66FF867C}">
                    <a14:compatExt spid="_x0000_s22620"/>
                  </a:ext>
                  <a:ext uri="{FF2B5EF4-FFF2-40B4-BE49-F238E27FC236}">
                    <a16:creationId xmlns:a16="http://schemas.microsoft.com/office/drawing/2014/main" id="{00000000-0008-0000-0400-00005C580000}"/>
                  </a:ext>
                </a:extLst>
              </xdr:cNvPr>
              <xdr:cNvSpPr/>
            </xdr:nvSpPr>
            <xdr:spPr bwMode="auto">
              <a:xfrm>
                <a:off x="285750" y="26041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228600" y="31318200"/>
              <a:ext cx="8001000" cy="476250"/>
              <a:chOff x="228600" y="31261103"/>
              <a:chExt cx="7981950" cy="476251"/>
            </a:xfrm>
          </xdr:grpSpPr>
          <xdr:sp macro="" textlink="">
            <xdr:nvSpPr>
              <xdr:cNvPr id="22621" name="Group Box 93" hidden="1">
                <a:extLst>
                  <a:ext uri="{63B3BB69-23CF-44E3-9099-C40C66FF867C}">
                    <a14:compatExt spid="_x0000_s22621"/>
                  </a:ext>
                  <a:ext uri="{FF2B5EF4-FFF2-40B4-BE49-F238E27FC236}">
                    <a16:creationId xmlns:a16="http://schemas.microsoft.com/office/drawing/2014/main" id="{00000000-0008-0000-0400-00005D580000}"/>
                  </a:ext>
                </a:extLst>
              </xdr:cNvPr>
              <xdr:cNvSpPr/>
            </xdr:nvSpPr>
            <xdr:spPr bwMode="auto">
              <a:xfrm>
                <a:off x="228600" y="3126110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2" name="Option Button 94" hidden="1">
                <a:extLst>
                  <a:ext uri="{63B3BB69-23CF-44E3-9099-C40C66FF867C}">
                    <a14:compatExt spid="_x0000_s22622"/>
                  </a:ext>
                  <a:ext uri="{FF2B5EF4-FFF2-40B4-BE49-F238E27FC236}">
                    <a16:creationId xmlns:a16="http://schemas.microsoft.com/office/drawing/2014/main" id="{00000000-0008-0000-0400-00005E58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3" name="Option Button 95" hidden="1">
                <a:extLst>
                  <a:ext uri="{63B3BB69-23CF-44E3-9099-C40C66FF867C}">
                    <a14:compatExt spid="_x0000_s22623"/>
                  </a:ext>
                  <a:ext uri="{FF2B5EF4-FFF2-40B4-BE49-F238E27FC236}">
                    <a16:creationId xmlns:a16="http://schemas.microsoft.com/office/drawing/2014/main" id="{00000000-0008-0000-0400-00005F580000}"/>
                  </a:ext>
                </a:extLst>
              </xdr:cNvPr>
              <xdr:cNvSpPr/>
            </xdr:nvSpPr>
            <xdr:spPr bwMode="auto">
              <a:xfrm>
                <a:off x="733425" y="3146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4" name="Option Button 96" hidden="1">
                <a:extLst>
                  <a:ext uri="{63B3BB69-23CF-44E3-9099-C40C66FF867C}">
                    <a14:compatExt spid="_x0000_s22624"/>
                  </a:ext>
                  <a:ext uri="{FF2B5EF4-FFF2-40B4-BE49-F238E27FC236}">
                    <a16:creationId xmlns:a16="http://schemas.microsoft.com/office/drawing/2014/main" id="{00000000-0008-0000-0400-00006058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0</xdr:rowOff>
        </xdr:from>
        <xdr:to>
          <xdr:col>5</xdr:col>
          <xdr:colOff>800100</xdr:colOff>
          <xdr:row>82</xdr:row>
          <xdr:rowOff>0</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228600" y="31794450"/>
              <a:ext cx="8001000" cy="476250"/>
              <a:chOff x="228600" y="31737354"/>
              <a:chExt cx="7981950" cy="476251"/>
            </a:xfrm>
          </xdr:grpSpPr>
          <xdr:sp macro="" textlink="">
            <xdr:nvSpPr>
              <xdr:cNvPr id="22625" name="Group Box 97" hidden="1">
                <a:extLst>
                  <a:ext uri="{63B3BB69-23CF-44E3-9099-C40C66FF867C}">
                    <a14:compatExt spid="_x0000_s22625"/>
                  </a:ext>
                  <a:ext uri="{FF2B5EF4-FFF2-40B4-BE49-F238E27FC236}">
                    <a16:creationId xmlns:a16="http://schemas.microsoft.com/office/drawing/2014/main" id="{00000000-0008-0000-0400-000061580000}"/>
                  </a:ext>
                </a:extLst>
              </xdr:cNvPr>
              <xdr:cNvSpPr/>
            </xdr:nvSpPr>
            <xdr:spPr bwMode="auto">
              <a:xfrm>
                <a:off x="228600" y="3173735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26" name="Option Button 98" hidden="1">
                <a:extLst>
                  <a:ext uri="{63B3BB69-23CF-44E3-9099-C40C66FF867C}">
                    <a14:compatExt spid="_x0000_s22626"/>
                  </a:ext>
                  <a:ext uri="{FF2B5EF4-FFF2-40B4-BE49-F238E27FC236}">
                    <a16:creationId xmlns:a16="http://schemas.microsoft.com/office/drawing/2014/main" id="{00000000-0008-0000-0400-000062580000}"/>
                  </a:ext>
                </a:extLst>
              </xdr:cNvPr>
              <xdr:cNvSpPr/>
            </xdr:nvSpPr>
            <xdr:spPr bwMode="auto">
              <a:xfrm>
                <a:off x="7429500" y="3193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7" name="Option Button 99" hidden="1">
                <a:extLst>
                  <a:ext uri="{63B3BB69-23CF-44E3-9099-C40C66FF867C}">
                    <a14:compatExt spid="_x0000_s22627"/>
                  </a:ext>
                  <a:ext uri="{FF2B5EF4-FFF2-40B4-BE49-F238E27FC236}">
                    <a16:creationId xmlns:a16="http://schemas.microsoft.com/office/drawing/2014/main" id="{00000000-0008-0000-0400-000063580000}"/>
                  </a:ext>
                </a:extLst>
              </xdr:cNvPr>
              <xdr:cNvSpPr/>
            </xdr:nvSpPr>
            <xdr:spPr bwMode="auto">
              <a:xfrm>
                <a:off x="733425" y="3193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8" name="Option Button 100" hidden="1">
                <a:extLst>
                  <a:ext uri="{63B3BB69-23CF-44E3-9099-C40C66FF867C}">
                    <a14:compatExt spid="_x0000_s22628"/>
                  </a:ext>
                  <a:ext uri="{FF2B5EF4-FFF2-40B4-BE49-F238E27FC236}">
                    <a16:creationId xmlns:a16="http://schemas.microsoft.com/office/drawing/2014/main" id="{00000000-0008-0000-0400-000064580000}"/>
                  </a:ext>
                </a:extLst>
              </xdr:cNvPr>
              <xdr:cNvSpPr/>
            </xdr:nvSpPr>
            <xdr:spPr bwMode="auto">
              <a:xfrm>
                <a:off x="285750" y="3193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28600" y="33089850"/>
              <a:ext cx="8001000" cy="476250"/>
              <a:chOff x="228600" y="33032756"/>
              <a:chExt cx="7981950" cy="476251"/>
            </a:xfrm>
          </xdr:grpSpPr>
          <xdr:sp macro="" textlink="">
            <xdr:nvSpPr>
              <xdr:cNvPr id="22629" name="Group Box 101" hidden="1">
                <a:extLst>
                  <a:ext uri="{63B3BB69-23CF-44E3-9099-C40C66FF867C}">
                    <a14:compatExt spid="_x0000_s22629"/>
                  </a:ext>
                  <a:ext uri="{FF2B5EF4-FFF2-40B4-BE49-F238E27FC236}">
                    <a16:creationId xmlns:a16="http://schemas.microsoft.com/office/drawing/2014/main" id="{00000000-0008-0000-0400-000065580000}"/>
                  </a:ext>
                </a:extLst>
              </xdr:cNvPr>
              <xdr:cNvSpPr/>
            </xdr:nvSpPr>
            <xdr:spPr bwMode="auto">
              <a:xfrm>
                <a:off x="228600" y="330327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0" name="Option Button 102" hidden="1">
                <a:extLst>
                  <a:ext uri="{63B3BB69-23CF-44E3-9099-C40C66FF867C}">
                    <a14:compatExt spid="_x0000_s22630"/>
                  </a:ext>
                  <a:ext uri="{FF2B5EF4-FFF2-40B4-BE49-F238E27FC236}">
                    <a16:creationId xmlns:a16="http://schemas.microsoft.com/office/drawing/2014/main" id="{00000000-0008-0000-0400-00006658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1" name="Option Button 103" hidden="1">
                <a:extLst>
                  <a:ext uri="{63B3BB69-23CF-44E3-9099-C40C66FF867C}">
                    <a14:compatExt spid="_x0000_s22631"/>
                  </a:ext>
                  <a:ext uri="{FF2B5EF4-FFF2-40B4-BE49-F238E27FC236}">
                    <a16:creationId xmlns:a16="http://schemas.microsoft.com/office/drawing/2014/main" id="{00000000-0008-0000-0400-000067580000}"/>
                  </a:ext>
                </a:extLst>
              </xdr:cNvPr>
              <xdr:cNvSpPr/>
            </xdr:nvSpPr>
            <xdr:spPr bwMode="auto">
              <a:xfrm>
                <a:off x="733425" y="332327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2" name="Option Button 104" hidden="1">
                <a:extLst>
                  <a:ext uri="{63B3BB69-23CF-44E3-9099-C40C66FF867C}">
                    <a14:compatExt spid="_x0000_s22632"/>
                  </a:ext>
                  <a:ext uri="{FF2B5EF4-FFF2-40B4-BE49-F238E27FC236}">
                    <a16:creationId xmlns:a16="http://schemas.microsoft.com/office/drawing/2014/main" id="{00000000-0008-0000-0400-00006858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86</xdr:row>
          <xdr:rowOff>0</xdr:rowOff>
        </xdr:from>
        <xdr:to>
          <xdr:col>5</xdr:col>
          <xdr:colOff>800100</xdr:colOff>
          <xdr:row>87</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228600" y="33566100"/>
              <a:ext cx="8001000" cy="476250"/>
              <a:chOff x="228600" y="33509007"/>
              <a:chExt cx="7981950" cy="476251"/>
            </a:xfrm>
          </xdr:grpSpPr>
          <xdr:sp macro="" textlink="">
            <xdr:nvSpPr>
              <xdr:cNvPr id="22633" name="Group Box 105" hidden="1">
                <a:extLst>
                  <a:ext uri="{63B3BB69-23CF-44E3-9099-C40C66FF867C}">
                    <a14:compatExt spid="_x0000_s22633"/>
                  </a:ext>
                  <a:ext uri="{FF2B5EF4-FFF2-40B4-BE49-F238E27FC236}">
                    <a16:creationId xmlns:a16="http://schemas.microsoft.com/office/drawing/2014/main" id="{00000000-0008-0000-0400-000069580000}"/>
                  </a:ext>
                </a:extLst>
              </xdr:cNvPr>
              <xdr:cNvSpPr/>
            </xdr:nvSpPr>
            <xdr:spPr bwMode="auto">
              <a:xfrm>
                <a:off x="228600" y="335090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4" name="Option Button 106" hidden="1">
                <a:extLst>
                  <a:ext uri="{63B3BB69-23CF-44E3-9099-C40C66FF867C}">
                    <a14:compatExt spid="_x0000_s22634"/>
                  </a:ext>
                  <a:ext uri="{FF2B5EF4-FFF2-40B4-BE49-F238E27FC236}">
                    <a16:creationId xmlns:a16="http://schemas.microsoft.com/office/drawing/2014/main" id="{00000000-0008-0000-0400-00006A580000}"/>
                  </a:ext>
                </a:extLst>
              </xdr:cNvPr>
              <xdr:cNvSpPr/>
            </xdr:nvSpPr>
            <xdr:spPr bwMode="auto">
              <a:xfrm>
                <a:off x="7429500" y="337089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5" name="Option Button 107" hidden="1">
                <a:extLst>
                  <a:ext uri="{63B3BB69-23CF-44E3-9099-C40C66FF867C}">
                    <a14:compatExt spid="_x0000_s22635"/>
                  </a:ext>
                  <a:ext uri="{FF2B5EF4-FFF2-40B4-BE49-F238E27FC236}">
                    <a16:creationId xmlns:a16="http://schemas.microsoft.com/office/drawing/2014/main" id="{00000000-0008-0000-0400-00006B580000}"/>
                  </a:ext>
                </a:extLst>
              </xdr:cNvPr>
              <xdr:cNvSpPr/>
            </xdr:nvSpPr>
            <xdr:spPr bwMode="auto">
              <a:xfrm>
                <a:off x="733425" y="337089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6" name="Option Button 108" hidden="1">
                <a:extLst>
                  <a:ext uri="{63B3BB69-23CF-44E3-9099-C40C66FF867C}">
                    <a14:compatExt spid="_x0000_s22636"/>
                  </a:ext>
                  <a:ext uri="{FF2B5EF4-FFF2-40B4-BE49-F238E27FC236}">
                    <a16:creationId xmlns:a16="http://schemas.microsoft.com/office/drawing/2014/main" id="{00000000-0008-0000-0400-00006C580000}"/>
                  </a:ext>
                </a:extLst>
              </xdr:cNvPr>
              <xdr:cNvSpPr/>
            </xdr:nvSpPr>
            <xdr:spPr bwMode="auto">
              <a:xfrm>
                <a:off x="285750" y="337089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87</xdr:row>
          <xdr:rowOff>0</xdr:rowOff>
        </xdr:from>
        <xdr:to>
          <xdr:col>5</xdr:col>
          <xdr:colOff>800100</xdr:colOff>
          <xdr:row>88</xdr:row>
          <xdr:rowOff>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28600" y="34042350"/>
              <a:ext cx="8001000" cy="476250"/>
              <a:chOff x="228600" y="33985258"/>
              <a:chExt cx="7981950" cy="476251"/>
            </a:xfrm>
          </xdr:grpSpPr>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400-00006D580000}"/>
                  </a:ext>
                </a:extLst>
              </xdr:cNvPr>
              <xdr:cNvSpPr/>
            </xdr:nvSpPr>
            <xdr:spPr bwMode="auto">
              <a:xfrm>
                <a:off x="228600" y="339852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38" name="Option Button 110" hidden="1">
                <a:extLst>
                  <a:ext uri="{63B3BB69-23CF-44E3-9099-C40C66FF867C}">
                    <a14:compatExt spid="_x0000_s22638"/>
                  </a:ext>
                  <a:ext uri="{FF2B5EF4-FFF2-40B4-BE49-F238E27FC236}">
                    <a16:creationId xmlns:a16="http://schemas.microsoft.com/office/drawing/2014/main" id="{00000000-0008-0000-0400-00006E580000}"/>
                  </a:ext>
                </a:extLst>
              </xdr:cNvPr>
              <xdr:cNvSpPr/>
            </xdr:nvSpPr>
            <xdr:spPr bwMode="auto">
              <a:xfrm>
                <a:off x="7429500" y="34185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9" name="Option Button 111" hidden="1">
                <a:extLst>
                  <a:ext uri="{63B3BB69-23CF-44E3-9099-C40C66FF867C}">
                    <a14:compatExt spid="_x0000_s22639"/>
                  </a:ext>
                  <a:ext uri="{FF2B5EF4-FFF2-40B4-BE49-F238E27FC236}">
                    <a16:creationId xmlns:a16="http://schemas.microsoft.com/office/drawing/2014/main" id="{00000000-0008-0000-0400-00006F580000}"/>
                  </a:ext>
                </a:extLst>
              </xdr:cNvPr>
              <xdr:cNvSpPr/>
            </xdr:nvSpPr>
            <xdr:spPr bwMode="auto">
              <a:xfrm>
                <a:off x="733425" y="34185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0" name="Option Button 112" hidden="1">
                <a:extLst>
                  <a:ext uri="{63B3BB69-23CF-44E3-9099-C40C66FF867C}">
                    <a14:compatExt spid="_x0000_s22640"/>
                  </a:ext>
                  <a:ext uri="{FF2B5EF4-FFF2-40B4-BE49-F238E27FC236}">
                    <a16:creationId xmlns:a16="http://schemas.microsoft.com/office/drawing/2014/main" id="{00000000-0008-0000-0400-000070580000}"/>
                  </a:ext>
                </a:extLst>
              </xdr:cNvPr>
              <xdr:cNvSpPr/>
            </xdr:nvSpPr>
            <xdr:spPr bwMode="auto">
              <a:xfrm>
                <a:off x="285750" y="34185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28600" y="39471600"/>
              <a:ext cx="8001000" cy="476250"/>
              <a:chOff x="228600" y="39404992"/>
              <a:chExt cx="7981950" cy="476251"/>
            </a:xfrm>
          </xdr:grpSpPr>
          <xdr:sp macro="" textlink="">
            <xdr:nvSpPr>
              <xdr:cNvPr id="22641" name="Group Box 113" hidden="1">
                <a:extLst>
                  <a:ext uri="{63B3BB69-23CF-44E3-9099-C40C66FF867C}">
                    <a14:compatExt spid="_x0000_s22641"/>
                  </a:ext>
                  <a:ext uri="{FF2B5EF4-FFF2-40B4-BE49-F238E27FC236}">
                    <a16:creationId xmlns:a16="http://schemas.microsoft.com/office/drawing/2014/main" id="{00000000-0008-0000-0400-000071580000}"/>
                  </a:ext>
                </a:extLst>
              </xdr:cNvPr>
              <xdr:cNvSpPr/>
            </xdr:nvSpPr>
            <xdr:spPr bwMode="auto">
              <a:xfrm>
                <a:off x="228600" y="394049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2" name="Option Button 114" hidden="1">
                <a:extLst>
                  <a:ext uri="{63B3BB69-23CF-44E3-9099-C40C66FF867C}">
                    <a14:compatExt spid="_x0000_s22642"/>
                  </a:ext>
                  <a:ext uri="{FF2B5EF4-FFF2-40B4-BE49-F238E27FC236}">
                    <a16:creationId xmlns:a16="http://schemas.microsoft.com/office/drawing/2014/main" id="{00000000-0008-0000-0400-00007258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3" name="Option Button 115" hidden="1">
                <a:extLst>
                  <a:ext uri="{63B3BB69-23CF-44E3-9099-C40C66FF867C}">
                    <a14:compatExt spid="_x0000_s22643"/>
                  </a:ext>
                  <a:ext uri="{FF2B5EF4-FFF2-40B4-BE49-F238E27FC236}">
                    <a16:creationId xmlns:a16="http://schemas.microsoft.com/office/drawing/2014/main" id="{00000000-0008-0000-0400-000073580000}"/>
                  </a:ext>
                </a:extLst>
              </xdr:cNvPr>
              <xdr:cNvSpPr/>
            </xdr:nvSpPr>
            <xdr:spPr bwMode="auto">
              <a:xfrm>
                <a:off x="733425" y="39604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4" name="Option Button 116" hidden="1">
                <a:extLst>
                  <a:ext uri="{63B3BB69-23CF-44E3-9099-C40C66FF867C}">
                    <a14:compatExt spid="_x0000_s22644"/>
                  </a:ext>
                  <a:ext uri="{FF2B5EF4-FFF2-40B4-BE49-F238E27FC236}">
                    <a16:creationId xmlns:a16="http://schemas.microsoft.com/office/drawing/2014/main" id="{00000000-0008-0000-0400-00007458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101</xdr:row>
          <xdr:rowOff>0</xdr:rowOff>
        </xdr:from>
        <xdr:to>
          <xdr:col>5</xdr:col>
          <xdr:colOff>800100</xdr:colOff>
          <xdr:row>102</xdr:row>
          <xdr:rowOff>0</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228600" y="39947850"/>
              <a:ext cx="8001000" cy="476250"/>
              <a:chOff x="228600" y="39881243"/>
              <a:chExt cx="7981950" cy="476251"/>
            </a:xfrm>
          </xdr:grpSpPr>
          <xdr:sp macro="" textlink="">
            <xdr:nvSpPr>
              <xdr:cNvPr id="22645" name="Group Box 117" hidden="1">
                <a:extLst>
                  <a:ext uri="{63B3BB69-23CF-44E3-9099-C40C66FF867C}">
                    <a14:compatExt spid="_x0000_s22645"/>
                  </a:ext>
                  <a:ext uri="{FF2B5EF4-FFF2-40B4-BE49-F238E27FC236}">
                    <a16:creationId xmlns:a16="http://schemas.microsoft.com/office/drawing/2014/main" id="{00000000-0008-0000-0400-000075580000}"/>
                  </a:ext>
                </a:extLst>
              </xdr:cNvPr>
              <xdr:cNvSpPr/>
            </xdr:nvSpPr>
            <xdr:spPr bwMode="auto">
              <a:xfrm>
                <a:off x="228600" y="3988124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46" name="Option Button 118" hidden="1">
                <a:extLst>
                  <a:ext uri="{63B3BB69-23CF-44E3-9099-C40C66FF867C}">
                    <a14:compatExt spid="_x0000_s22646"/>
                  </a:ext>
                  <a:ext uri="{FF2B5EF4-FFF2-40B4-BE49-F238E27FC236}">
                    <a16:creationId xmlns:a16="http://schemas.microsoft.com/office/drawing/2014/main" id="{00000000-0008-0000-0400-000076580000}"/>
                  </a:ext>
                </a:extLst>
              </xdr:cNvPr>
              <xdr:cNvSpPr/>
            </xdr:nvSpPr>
            <xdr:spPr bwMode="auto">
              <a:xfrm>
                <a:off x="7429500" y="40081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7" name="Option Button 119" hidden="1">
                <a:extLst>
                  <a:ext uri="{63B3BB69-23CF-44E3-9099-C40C66FF867C}">
                    <a14:compatExt spid="_x0000_s22647"/>
                  </a:ext>
                  <a:ext uri="{FF2B5EF4-FFF2-40B4-BE49-F238E27FC236}">
                    <a16:creationId xmlns:a16="http://schemas.microsoft.com/office/drawing/2014/main" id="{00000000-0008-0000-0400-000077580000}"/>
                  </a:ext>
                </a:extLst>
              </xdr:cNvPr>
              <xdr:cNvSpPr/>
            </xdr:nvSpPr>
            <xdr:spPr bwMode="auto">
              <a:xfrm>
                <a:off x="733425" y="40081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8" name="Option Button 120" hidden="1">
                <a:extLst>
                  <a:ext uri="{63B3BB69-23CF-44E3-9099-C40C66FF867C}">
                    <a14:compatExt spid="_x0000_s22648"/>
                  </a:ext>
                  <a:ext uri="{FF2B5EF4-FFF2-40B4-BE49-F238E27FC236}">
                    <a16:creationId xmlns:a16="http://schemas.microsoft.com/office/drawing/2014/main" id="{00000000-0008-0000-0400-000078580000}"/>
                  </a:ext>
                </a:extLst>
              </xdr:cNvPr>
              <xdr:cNvSpPr/>
            </xdr:nvSpPr>
            <xdr:spPr bwMode="auto">
              <a:xfrm>
                <a:off x="285750" y="40081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102</xdr:row>
          <xdr:rowOff>0</xdr:rowOff>
        </xdr:from>
        <xdr:to>
          <xdr:col>5</xdr:col>
          <xdr:colOff>800100</xdr:colOff>
          <xdr:row>103</xdr:row>
          <xdr:rowOff>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228600" y="40424100"/>
              <a:ext cx="8001000" cy="476250"/>
              <a:chOff x="228600" y="40357494"/>
              <a:chExt cx="7981950" cy="476251"/>
            </a:xfrm>
          </xdr:grpSpPr>
          <xdr:sp macro="" textlink="">
            <xdr:nvSpPr>
              <xdr:cNvPr id="22649" name="Group Box 121" hidden="1">
                <a:extLst>
                  <a:ext uri="{63B3BB69-23CF-44E3-9099-C40C66FF867C}">
                    <a14:compatExt spid="_x0000_s22649"/>
                  </a:ext>
                  <a:ext uri="{FF2B5EF4-FFF2-40B4-BE49-F238E27FC236}">
                    <a16:creationId xmlns:a16="http://schemas.microsoft.com/office/drawing/2014/main" id="{00000000-0008-0000-0400-000079580000}"/>
                  </a:ext>
                </a:extLst>
              </xdr:cNvPr>
              <xdr:cNvSpPr/>
            </xdr:nvSpPr>
            <xdr:spPr bwMode="auto">
              <a:xfrm>
                <a:off x="228600" y="4035749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0" name="Option Button 122" hidden="1">
                <a:extLst>
                  <a:ext uri="{63B3BB69-23CF-44E3-9099-C40C66FF867C}">
                    <a14:compatExt spid="_x0000_s22650"/>
                  </a:ext>
                  <a:ext uri="{FF2B5EF4-FFF2-40B4-BE49-F238E27FC236}">
                    <a16:creationId xmlns:a16="http://schemas.microsoft.com/office/drawing/2014/main" id="{00000000-0008-0000-0400-00007A580000}"/>
                  </a:ext>
                </a:extLst>
              </xdr:cNvPr>
              <xdr:cNvSpPr/>
            </xdr:nvSpPr>
            <xdr:spPr bwMode="auto">
              <a:xfrm>
                <a:off x="7429500" y="40557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1" name="Option Button 123" hidden="1">
                <a:extLst>
                  <a:ext uri="{63B3BB69-23CF-44E3-9099-C40C66FF867C}">
                    <a14:compatExt spid="_x0000_s22651"/>
                  </a:ext>
                  <a:ext uri="{FF2B5EF4-FFF2-40B4-BE49-F238E27FC236}">
                    <a16:creationId xmlns:a16="http://schemas.microsoft.com/office/drawing/2014/main" id="{00000000-0008-0000-0400-00007B580000}"/>
                  </a:ext>
                </a:extLst>
              </xdr:cNvPr>
              <xdr:cNvSpPr/>
            </xdr:nvSpPr>
            <xdr:spPr bwMode="auto">
              <a:xfrm>
                <a:off x="733425" y="40557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2" name="Option Button 124" hidden="1">
                <a:extLst>
                  <a:ext uri="{63B3BB69-23CF-44E3-9099-C40C66FF867C}">
                    <a14:compatExt spid="_x0000_s22652"/>
                  </a:ext>
                  <a:ext uri="{FF2B5EF4-FFF2-40B4-BE49-F238E27FC236}">
                    <a16:creationId xmlns:a16="http://schemas.microsoft.com/office/drawing/2014/main" id="{00000000-0008-0000-0400-00007C580000}"/>
                  </a:ext>
                </a:extLst>
              </xdr:cNvPr>
              <xdr:cNvSpPr/>
            </xdr:nvSpPr>
            <xdr:spPr bwMode="auto">
              <a:xfrm>
                <a:off x="285750" y="40557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0</xdr:rowOff>
        </xdr:from>
        <xdr:to>
          <xdr:col>5</xdr:col>
          <xdr:colOff>800100</xdr:colOff>
          <xdr:row>107</xdr:row>
          <xdr:rowOff>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228600" y="41719500"/>
              <a:ext cx="8001000" cy="476250"/>
              <a:chOff x="228600" y="41652896"/>
              <a:chExt cx="7981950" cy="476251"/>
            </a:xfrm>
          </xdr:grpSpPr>
          <xdr:sp macro="" textlink="">
            <xdr:nvSpPr>
              <xdr:cNvPr id="22653" name="Group Box 125" hidden="1">
                <a:extLst>
                  <a:ext uri="{63B3BB69-23CF-44E3-9099-C40C66FF867C}">
                    <a14:compatExt spid="_x0000_s22653"/>
                  </a:ext>
                  <a:ext uri="{FF2B5EF4-FFF2-40B4-BE49-F238E27FC236}">
                    <a16:creationId xmlns:a16="http://schemas.microsoft.com/office/drawing/2014/main" id="{00000000-0008-0000-0400-00007D580000}"/>
                  </a:ext>
                </a:extLst>
              </xdr:cNvPr>
              <xdr:cNvSpPr/>
            </xdr:nvSpPr>
            <xdr:spPr bwMode="auto">
              <a:xfrm>
                <a:off x="228600" y="4165289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4" name="Option Button 126" hidden="1">
                <a:extLst>
                  <a:ext uri="{63B3BB69-23CF-44E3-9099-C40C66FF867C}">
                    <a14:compatExt spid="_x0000_s22654"/>
                  </a:ext>
                  <a:ext uri="{FF2B5EF4-FFF2-40B4-BE49-F238E27FC236}">
                    <a16:creationId xmlns:a16="http://schemas.microsoft.com/office/drawing/2014/main" id="{00000000-0008-0000-0400-00007E580000}"/>
                  </a:ext>
                </a:extLst>
              </xdr:cNvPr>
              <xdr:cNvSpPr/>
            </xdr:nvSpPr>
            <xdr:spPr bwMode="auto">
              <a:xfrm>
                <a:off x="7429500" y="4185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5" name="Option Button 127" hidden="1">
                <a:extLst>
                  <a:ext uri="{63B3BB69-23CF-44E3-9099-C40C66FF867C}">
                    <a14:compatExt spid="_x0000_s22655"/>
                  </a:ext>
                  <a:ext uri="{FF2B5EF4-FFF2-40B4-BE49-F238E27FC236}">
                    <a16:creationId xmlns:a16="http://schemas.microsoft.com/office/drawing/2014/main" id="{00000000-0008-0000-0400-00007F580000}"/>
                  </a:ext>
                </a:extLst>
              </xdr:cNvPr>
              <xdr:cNvSpPr/>
            </xdr:nvSpPr>
            <xdr:spPr bwMode="auto">
              <a:xfrm>
                <a:off x="733425" y="41852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6" name="Option Button 128" hidden="1">
                <a:extLst>
                  <a:ext uri="{63B3BB69-23CF-44E3-9099-C40C66FF867C}">
                    <a14:compatExt spid="_x0000_s22656"/>
                  </a:ext>
                  <a:ext uri="{FF2B5EF4-FFF2-40B4-BE49-F238E27FC236}">
                    <a16:creationId xmlns:a16="http://schemas.microsoft.com/office/drawing/2014/main" id="{00000000-0008-0000-0400-000080580000}"/>
                  </a:ext>
                </a:extLst>
              </xdr:cNvPr>
              <xdr:cNvSpPr/>
            </xdr:nvSpPr>
            <xdr:spPr bwMode="auto">
              <a:xfrm>
                <a:off x="285750" y="4185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107</xdr:row>
          <xdr:rowOff>0</xdr:rowOff>
        </xdr:from>
        <xdr:to>
          <xdr:col>5</xdr:col>
          <xdr:colOff>800100</xdr:colOff>
          <xdr:row>108</xdr:row>
          <xdr:rowOff>0</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228600" y="42195750"/>
              <a:ext cx="8001000" cy="476250"/>
              <a:chOff x="228600" y="42129147"/>
              <a:chExt cx="7981950" cy="476251"/>
            </a:xfrm>
          </xdr:grpSpPr>
          <xdr:sp macro="" textlink="">
            <xdr:nvSpPr>
              <xdr:cNvPr id="22657" name="Group Box 129" hidden="1">
                <a:extLst>
                  <a:ext uri="{63B3BB69-23CF-44E3-9099-C40C66FF867C}">
                    <a14:compatExt spid="_x0000_s22657"/>
                  </a:ext>
                  <a:ext uri="{FF2B5EF4-FFF2-40B4-BE49-F238E27FC236}">
                    <a16:creationId xmlns:a16="http://schemas.microsoft.com/office/drawing/2014/main" id="{00000000-0008-0000-0400-000081580000}"/>
                  </a:ext>
                </a:extLst>
              </xdr:cNvPr>
              <xdr:cNvSpPr/>
            </xdr:nvSpPr>
            <xdr:spPr bwMode="auto">
              <a:xfrm>
                <a:off x="228600" y="4212914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58" name="Option Button 130" hidden="1">
                <a:extLst>
                  <a:ext uri="{63B3BB69-23CF-44E3-9099-C40C66FF867C}">
                    <a14:compatExt spid="_x0000_s22658"/>
                  </a:ext>
                  <a:ext uri="{FF2B5EF4-FFF2-40B4-BE49-F238E27FC236}">
                    <a16:creationId xmlns:a16="http://schemas.microsoft.com/office/drawing/2014/main" id="{00000000-0008-0000-0400-000082580000}"/>
                  </a:ext>
                </a:extLst>
              </xdr:cNvPr>
              <xdr:cNvSpPr/>
            </xdr:nvSpPr>
            <xdr:spPr bwMode="auto">
              <a:xfrm>
                <a:off x="7429500" y="4232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9" name="Option Button 131" hidden="1">
                <a:extLst>
                  <a:ext uri="{63B3BB69-23CF-44E3-9099-C40C66FF867C}">
                    <a14:compatExt spid="_x0000_s22659"/>
                  </a:ext>
                  <a:ext uri="{FF2B5EF4-FFF2-40B4-BE49-F238E27FC236}">
                    <a16:creationId xmlns:a16="http://schemas.microsoft.com/office/drawing/2014/main" id="{00000000-0008-0000-0400-000083580000}"/>
                  </a:ext>
                </a:extLst>
              </xdr:cNvPr>
              <xdr:cNvSpPr/>
            </xdr:nvSpPr>
            <xdr:spPr bwMode="auto">
              <a:xfrm>
                <a:off x="733425" y="42329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0" name="Option Button 132" hidden="1">
                <a:extLst>
                  <a:ext uri="{63B3BB69-23CF-44E3-9099-C40C66FF867C}">
                    <a14:compatExt spid="_x0000_s22660"/>
                  </a:ext>
                  <a:ext uri="{FF2B5EF4-FFF2-40B4-BE49-F238E27FC236}">
                    <a16:creationId xmlns:a16="http://schemas.microsoft.com/office/drawing/2014/main" id="{00000000-0008-0000-0400-000084580000}"/>
                  </a:ext>
                </a:extLst>
              </xdr:cNvPr>
              <xdr:cNvSpPr/>
            </xdr:nvSpPr>
            <xdr:spPr bwMode="auto">
              <a:xfrm>
                <a:off x="285750" y="4232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228600" y="48196500"/>
              <a:ext cx="8001000" cy="476250"/>
              <a:chOff x="228600" y="48091808"/>
              <a:chExt cx="7981950" cy="476251"/>
            </a:xfrm>
          </xdr:grpSpPr>
          <xdr:sp macro="" textlink="">
            <xdr:nvSpPr>
              <xdr:cNvPr id="22661" name="Group Box 133" hidden="1">
                <a:extLst>
                  <a:ext uri="{63B3BB69-23CF-44E3-9099-C40C66FF867C}">
                    <a14:compatExt spid="_x0000_s22661"/>
                  </a:ext>
                  <a:ext uri="{FF2B5EF4-FFF2-40B4-BE49-F238E27FC236}">
                    <a16:creationId xmlns:a16="http://schemas.microsoft.com/office/drawing/2014/main" id="{00000000-0008-0000-0400-000085580000}"/>
                  </a:ext>
                </a:extLst>
              </xdr:cNvPr>
              <xdr:cNvSpPr/>
            </xdr:nvSpPr>
            <xdr:spPr bwMode="auto">
              <a:xfrm>
                <a:off x="228600" y="480918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2" name="Option Button 134" hidden="1">
                <a:extLst>
                  <a:ext uri="{63B3BB69-23CF-44E3-9099-C40C66FF867C}">
                    <a14:compatExt spid="_x0000_s22662"/>
                  </a:ext>
                  <a:ext uri="{FF2B5EF4-FFF2-40B4-BE49-F238E27FC236}">
                    <a16:creationId xmlns:a16="http://schemas.microsoft.com/office/drawing/2014/main" id="{00000000-0008-0000-0400-00008658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3" name="Option Button 135" hidden="1">
                <a:extLst>
                  <a:ext uri="{63B3BB69-23CF-44E3-9099-C40C66FF867C}">
                    <a14:compatExt spid="_x0000_s22663"/>
                  </a:ext>
                  <a:ext uri="{FF2B5EF4-FFF2-40B4-BE49-F238E27FC236}">
                    <a16:creationId xmlns:a16="http://schemas.microsoft.com/office/drawing/2014/main" id="{00000000-0008-0000-0400-000087580000}"/>
                  </a:ext>
                </a:extLst>
              </xdr:cNvPr>
              <xdr:cNvSpPr/>
            </xdr:nvSpPr>
            <xdr:spPr bwMode="auto">
              <a:xfrm>
                <a:off x="733425" y="48291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4" name="Option Button 136" hidden="1">
                <a:extLst>
                  <a:ext uri="{63B3BB69-23CF-44E3-9099-C40C66FF867C}">
                    <a14:compatExt spid="_x0000_s22664"/>
                  </a:ext>
                  <a:ext uri="{FF2B5EF4-FFF2-40B4-BE49-F238E27FC236}">
                    <a16:creationId xmlns:a16="http://schemas.microsoft.com/office/drawing/2014/main" id="{00000000-0008-0000-0400-00008858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228600" y="48672750"/>
              <a:ext cx="8001000" cy="476250"/>
              <a:chOff x="228600" y="48568058"/>
              <a:chExt cx="7981950" cy="476251"/>
            </a:xfrm>
          </xdr:grpSpPr>
          <xdr:sp macro="" textlink="">
            <xdr:nvSpPr>
              <xdr:cNvPr id="22665" name="Group Box 137" hidden="1">
                <a:extLst>
                  <a:ext uri="{63B3BB69-23CF-44E3-9099-C40C66FF867C}">
                    <a14:compatExt spid="_x0000_s22665"/>
                  </a:ext>
                  <a:ext uri="{FF2B5EF4-FFF2-40B4-BE49-F238E27FC236}">
                    <a16:creationId xmlns:a16="http://schemas.microsoft.com/office/drawing/2014/main" id="{00000000-0008-0000-0400-000089580000}"/>
                  </a:ext>
                </a:extLst>
              </xdr:cNvPr>
              <xdr:cNvSpPr/>
            </xdr:nvSpPr>
            <xdr:spPr bwMode="auto">
              <a:xfrm>
                <a:off x="228600" y="485680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66" name="Option Button 138" hidden="1">
                <a:extLst>
                  <a:ext uri="{63B3BB69-23CF-44E3-9099-C40C66FF867C}">
                    <a14:compatExt spid="_x0000_s22666"/>
                  </a:ext>
                  <a:ext uri="{FF2B5EF4-FFF2-40B4-BE49-F238E27FC236}">
                    <a16:creationId xmlns:a16="http://schemas.microsoft.com/office/drawing/2014/main" id="{00000000-0008-0000-0400-00008A58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7" name="Option Button 139" hidden="1">
                <a:extLst>
                  <a:ext uri="{63B3BB69-23CF-44E3-9099-C40C66FF867C}">
                    <a14:compatExt spid="_x0000_s22667"/>
                  </a:ext>
                  <a:ext uri="{FF2B5EF4-FFF2-40B4-BE49-F238E27FC236}">
                    <a16:creationId xmlns:a16="http://schemas.microsoft.com/office/drawing/2014/main" id="{00000000-0008-0000-0400-00008B580000}"/>
                  </a:ext>
                </a:extLst>
              </xdr:cNvPr>
              <xdr:cNvSpPr/>
            </xdr:nvSpPr>
            <xdr:spPr bwMode="auto">
              <a:xfrm>
                <a:off x="733425" y="48768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8" name="Option Button 140" hidden="1">
                <a:extLst>
                  <a:ext uri="{63B3BB69-23CF-44E3-9099-C40C66FF867C}">
                    <a14:compatExt spid="_x0000_s22668"/>
                  </a:ext>
                  <a:ext uri="{FF2B5EF4-FFF2-40B4-BE49-F238E27FC236}">
                    <a16:creationId xmlns:a16="http://schemas.microsoft.com/office/drawing/2014/main" id="{00000000-0008-0000-0400-00008C58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228600" y="49149000"/>
              <a:ext cx="8001000" cy="476250"/>
              <a:chOff x="228600" y="49044309"/>
              <a:chExt cx="7981950" cy="476251"/>
            </a:xfrm>
          </xdr:grpSpPr>
          <xdr:sp macro="" textlink="">
            <xdr:nvSpPr>
              <xdr:cNvPr id="22669" name="Group Box 141" hidden="1">
                <a:extLst>
                  <a:ext uri="{63B3BB69-23CF-44E3-9099-C40C66FF867C}">
                    <a14:compatExt spid="_x0000_s22669"/>
                  </a:ext>
                  <a:ext uri="{FF2B5EF4-FFF2-40B4-BE49-F238E27FC236}">
                    <a16:creationId xmlns:a16="http://schemas.microsoft.com/office/drawing/2014/main" id="{00000000-0008-0000-0400-00008D580000}"/>
                  </a:ext>
                </a:extLst>
              </xdr:cNvPr>
              <xdr:cNvSpPr/>
            </xdr:nvSpPr>
            <xdr:spPr bwMode="auto">
              <a:xfrm>
                <a:off x="228600" y="4904430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0" name="Option Button 142" hidden="1">
                <a:extLst>
                  <a:ext uri="{63B3BB69-23CF-44E3-9099-C40C66FF867C}">
                    <a14:compatExt spid="_x0000_s22670"/>
                  </a:ext>
                  <a:ext uri="{FF2B5EF4-FFF2-40B4-BE49-F238E27FC236}">
                    <a16:creationId xmlns:a16="http://schemas.microsoft.com/office/drawing/2014/main" id="{00000000-0008-0000-0400-00008E580000}"/>
                  </a:ext>
                </a:extLst>
              </xdr:cNvPr>
              <xdr:cNvSpPr/>
            </xdr:nvSpPr>
            <xdr:spPr bwMode="auto">
              <a:xfrm>
                <a:off x="7429500" y="49244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1" name="Option Button 143" hidden="1">
                <a:extLst>
                  <a:ext uri="{63B3BB69-23CF-44E3-9099-C40C66FF867C}">
                    <a14:compatExt spid="_x0000_s22671"/>
                  </a:ext>
                  <a:ext uri="{FF2B5EF4-FFF2-40B4-BE49-F238E27FC236}">
                    <a16:creationId xmlns:a16="http://schemas.microsoft.com/office/drawing/2014/main" id="{00000000-0008-0000-0400-00008F580000}"/>
                  </a:ext>
                </a:extLst>
              </xdr:cNvPr>
              <xdr:cNvSpPr/>
            </xdr:nvSpPr>
            <xdr:spPr bwMode="auto">
              <a:xfrm>
                <a:off x="733425" y="49244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2" name="Option Button 144" hidden="1">
                <a:extLst>
                  <a:ext uri="{63B3BB69-23CF-44E3-9099-C40C66FF867C}">
                    <a14:compatExt spid="_x0000_s22672"/>
                  </a:ext>
                  <a:ext uri="{FF2B5EF4-FFF2-40B4-BE49-F238E27FC236}">
                    <a16:creationId xmlns:a16="http://schemas.microsoft.com/office/drawing/2014/main" id="{00000000-0008-0000-0400-000090580000}"/>
                  </a:ext>
                </a:extLst>
              </xdr:cNvPr>
              <xdr:cNvSpPr/>
            </xdr:nvSpPr>
            <xdr:spPr bwMode="auto">
              <a:xfrm>
                <a:off x="2857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126</xdr:row>
          <xdr:rowOff>0</xdr:rowOff>
        </xdr:from>
        <xdr:to>
          <xdr:col>5</xdr:col>
          <xdr:colOff>800100</xdr:colOff>
          <xdr:row>127</xdr:row>
          <xdr:rowOff>0</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228600" y="49625250"/>
              <a:ext cx="8001000" cy="476250"/>
              <a:chOff x="228600" y="49520560"/>
              <a:chExt cx="7981950" cy="476251"/>
            </a:xfrm>
          </xdr:grpSpPr>
          <xdr:sp macro="" textlink="">
            <xdr:nvSpPr>
              <xdr:cNvPr id="22673" name="Group Box 145" hidden="1">
                <a:extLst>
                  <a:ext uri="{63B3BB69-23CF-44E3-9099-C40C66FF867C}">
                    <a14:compatExt spid="_x0000_s22673"/>
                  </a:ext>
                  <a:ext uri="{FF2B5EF4-FFF2-40B4-BE49-F238E27FC236}">
                    <a16:creationId xmlns:a16="http://schemas.microsoft.com/office/drawing/2014/main" id="{00000000-0008-0000-0400-000091580000}"/>
                  </a:ext>
                </a:extLst>
              </xdr:cNvPr>
              <xdr:cNvSpPr/>
            </xdr:nvSpPr>
            <xdr:spPr bwMode="auto">
              <a:xfrm>
                <a:off x="228600" y="495205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4" name="Option Button 146" hidden="1">
                <a:extLst>
                  <a:ext uri="{63B3BB69-23CF-44E3-9099-C40C66FF867C}">
                    <a14:compatExt spid="_x0000_s22674"/>
                  </a:ext>
                  <a:ext uri="{FF2B5EF4-FFF2-40B4-BE49-F238E27FC236}">
                    <a16:creationId xmlns:a16="http://schemas.microsoft.com/office/drawing/2014/main" id="{00000000-0008-0000-0400-000092580000}"/>
                  </a:ext>
                </a:extLst>
              </xdr:cNvPr>
              <xdr:cNvSpPr/>
            </xdr:nvSpPr>
            <xdr:spPr bwMode="auto">
              <a:xfrm>
                <a:off x="7429500" y="4972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5" name="Option Button 147" hidden="1">
                <a:extLst>
                  <a:ext uri="{63B3BB69-23CF-44E3-9099-C40C66FF867C}">
                    <a14:compatExt spid="_x0000_s22675"/>
                  </a:ext>
                  <a:ext uri="{FF2B5EF4-FFF2-40B4-BE49-F238E27FC236}">
                    <a16:creationId xmlns:a16="http://schemas.microsoft.com/office/drawing/2014/main" id="{00000000-0008-0000-0400-000093580000}"/>
                  </a:ext>
                </a:extLst>
              </xdr:cNvPr>
              <xdr:cNvSpPr/>
            </xdr:nvSpPr>
            <xdr:spPr bwMode="auto">
              <a:xfrm>
                <a:off x="733425" y="4972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6" name="Option Button 148" hidden="1">
                <a:extLst>
                  <a:ext uri="{63B3BB69-23CF-44E3-9099-C40C66FF867C}">
                    <a14:compatExt spid="_x0000_s22676"/>
                  </a:ext>
                  <a:ext uri="{FF2B5EF4-FFF2-40B4-BE49-F238E27FC236}">
                    <a16:creationId xmlns:a16="http://schemas.microsoft.com/office/drawing/2014/main" id="{00000000-0008-0000-0400-000094580000}"/>
                  </a:ext>
                </a:extLst>
              </xdr:cNvPr>
              <xdr:cNvSpPr/>
            </xdr:nvSpPr>
            <xdr:spPr bwMode="auto">
              <a:xfrm>
                <a:off x="285750" y="4972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127</xdr:row>
          <xdr:rowOff>0</xdr:rowOff>
        </xdr:from>
        <xdr:to>
          <xdr:col>5</xdr:col>
          <xdr:colOff>800100</xdr:colOff>
          <xdr:row>128</xdr:row>
          <xdr:rowOff>0</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228600" y="50101500"/>
              <a:ext cx="8001000" cy="476250"/>
              <a:chOff x="228600" y="49996811"/>
              <a:chExt cx="7981950" cy="476251"/>
            </a:xfrm>
          </xdr:grpSpPr>
          <xdr:sp macro="" textlink="">
            <xdr:nvSpPr>
              <xdr:cNvPr id="22677" name="Group Box 149" hidden="1">
                <a:extLst>
                  <a:ext uri="{63B3BB69-23CF-44E3-9099-C40C66FF867C}">
                    <a14:compatExt spid="_x0000_s22677"/>
                  </a:ext>
                  <a:ext uri="{FF2B5EF4-FFF2-40B4-BE49-F238E27FC236}">
                    <a16:creationId xmlns:a16="http://schemas.microsoft.com/office/drawing/2014/main" id="{00000000-0008-0000-0400-000095580000}"/>
                  </a:ext>
                </a:extLst>
              </xdr:cNvPr>
              <xdr:cNvSpPr/>
            </xdr:nvSpPr>
            <xdr:spPr bwMode="auto">
              <a:xfrm>
                <a:off x="228600" y="4999681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78" name="Option Button 150" hidden="1">
                <a:extLst>
                  <a:ext uri="{63B3BB69-23CF-44E3-9099-C40C66FF867C}">
                    <a14:compatExt spid="_x0000_s22678"/>
                  </a:ext>
                  <a:ext uri="{FF2B5EF4-FFF2-40B4-BE49-F238E27FC236}">
                    <a16:creationId xmlns:a16="http://schemas.microsoft.com/office/drawing/2014/main" id="{00000000-0008-0000-0400-000096580000}"/>
                  </a:ext>
                </a:extLst>
              </xdr:cNvPr>
              <xdr:cNvSpPr/>
            </xdr:nvSpPr>
            <xdr:spPr bwMode="auto">
              <a:xfrm>
                <a:off x="7429500" y="5019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9" name="Option Button 151" hidden="1">
                <a:extLst>
                  <a:ext uri="{63B3BB69-23CF-44E3-9099-C40C66FF867C}">
                    <a14:compatExt spid="_x0000_s22679"/>
                  </a:ext>
                  <a:ext uri="{FF2B5EF4-FFF2-40B4-BE49-F238E27FC236}">
                    <a16:creationId xmlns:a16="http://schemas.microsoft.com/office/drawing/2014/main" id="{00000000-0008-0000-0400-000097580000}"/>
                  </a:ext>
                </a:extLst>
              </xdr:cNvPr>
              <xdr:cNvSpPr/>
            </xdr:nvSpPr>
            <xdr:spPr bwMode="auto">
              <a:xfrm>
                <a:off x="733425" y="5019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0" name="Option Button 152" hidden="1">
                <a:extLst>
                  <a:ext uri="{63B3BB69-23CF-44E3-9099-C40C66FF867C}">
                    <a14:compatExt spid="_x0000_s22680"/>
                  </a:ext>
                  <a:ext uri="{FF2B5EF4-FFF2-40B4-BE49-F238E27FC236}">
                    <a16:creationId xmlns:a16="http://schemas.microsoft.com/office/drawing/2014/main" id="{00000000-0008-0000-0400-000098580000}"/>
                  </a:ext>
                </a:extLst>
              </xdr:cNvPr>
              <xdr:cNvSpPr/>
            </xdr:nvSpPr>
            <xdr:spPr bwMode="auto">
              <a:xfrm>
                <a:off x="285750" y="5019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128</xdr:row>
          <xdr:rowOff>0</xdr:rowOff>
        </xdr:from>
        <xdr:to>
          <xdr:col>5</xdr:col>
          <xdr:colOff>800100</xdr:colOff>
          <xdr:row>129</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228600" y="50577750"/>
              <a:ext cx="8001000" cy="476250"/>
              <a:chOff x="228600" y="50473062"/>
              <a:chExt cx="7981950" cy="476251"/>
            </a:xfrm>
          </xdr:grpSpPr>
          <xdr:sp macro="" textlink="">
            <xdr:nvSpPr>
              <xdr:cNvPr id="22681" name="Group Box 153" hidden="1">
                <a:extLst>
                  <a:ext uri="{63B3BB69-23CF-44E3-9099-C40C66FF867C}">
                    <a14:compatExt spid="_x0000_s22681"/>
                  </a:ext>
                  <a:ext uri="{FF2B5EF4-FFF2-40B4-BE49-F238E27FC236}">
                    <a16:creationId xmlns:a16="http://schemas.microsoft.com/office/drawing/2014/main" id="{00000000-0008-0000-0400-000099580000}"/>
                  </a:ext>
                </a:extLst>
              </xdr:cNvPr>
              <xdr:cNvSpPr/>
            </xdr:nvSpPr>
            <xdr:spPr bwMode="auto">
              <a:xfrm>
                <a:off x="228600" y="5047306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2" name="Option Button 154" hidden="1">
                <a:extLst>
                  <a:ext uri="{63B3BB69-23CF-44E3-9099-C40C66FF867C}">
                    <a14:compatExt spid="_x0000_s22682"/>
                  </a:ext>
                  <a:ext uri="{FF2B5EF4-FFF2-40B4-BE49-F238E27FC236}">
                    <a16:creationId xmlns:a16="http://schemas.microsoft.com/office/drawing/2014/main" id="{00000000-0008-0000-0400-00009A580000}"/>
                  </a:ext>
                </a:extLst>
              </xdr:cNvPr>
              <xdr:cNvSpPr/>
            </xdr:nvSpPr>
            <xdr:spPr bwMode="auto">
              <a:xfrm>
                <a:off x="7429500" y="50673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3" name="Option Button 155" hidden="1">
                <a:extLst>
                  <a:ext uri="{63B3BB69-23CF-44E3-9099-C40C66FF867C}">
                    <a14:compatExt spid="_x0000_s22683"/>
                  </a:ext>
                  <a:ext uri="{FF2B5EF4-FFF2-40B4-BE49-F238E27FC236}">
                    <a16:creationId xmlns:a16="http://schemas.microsoft.com/office/drawing/2014/main" id="{00000000-0008-0000-0400-00009B580000}"/>
                  </a:ext>
                </a:extLst>
              </xdr:cNvPr>
              <xdr:cNvSpPr/>
            </xdr:nvSpPr>
            <xdr:spPr bwMode="auto">
              <a:xfrm>
                <a:off x="733425" y="50673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4" name="Option Button 156" hidden="1">
                <a:extLst>
                  <a:ext uri="{63B3BB69-23CF-44E3-9099-C40C66FF867C}">
                    <a14:compatExt spid="_x0000_s22684"/>
                  </a:ext>
                  <a:ext uri="{FF2B5EF4-FFF2-40B4-BE49-F238E27FC236}">
                    <a16:creationId xmlns:a16="http://schemas.microsoft.com/office/drawing/2014/main" id="{00000000-0008-0000-0400-00009C580000}"/>
                  </a:ext>
                </a:extLst>
              </xdr:cNvPr>
              <xdr:cNvSpPr/>
            </xdr:nvSpPr>
            <xdr:spPr bwMode="auto">
              <a:xfrm>
                <a:off x="285750" y="50673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228600" y="55416450"/>
              <a:ext cx="8001000" cy="476250"/>
              <a:chOff x="228600" y="55292720"/>
              <a:chExt cx="7981950" cy="476251"/>
            </a:xfrm>
          </xdr:grpSpPr>
          <xdr:sp macro="" textlink="">
            <xdr:nvSpPr>
              <xdr:cNvPr id="22685" name="Group Box 157" hidden="1">
                <a:extLst>
                  <a:ext uri="{63B3BB69-23CF-44E3-9099-C40C66FF867C}">
                    <a14:compatExt spid="_x0000_s22685"/>
                  </a:ext>
                  <a:ext uri="{FF2B5EF4-FFF2-40B4-BE49-F238E27FC236}">
                    <a16:creationId xmlns:a16="http://schemas.microsoft.com/office/drawing/2014/main" id="{00000000-0008-0000-0400-00009D580000}"/>
                  </a:ext>
                </a:extLst>
              </xdr:cNvPr>
              <xdr:cNvSpPr/>
            </xdr:nvSpPr>
            <xdr:spPr bwMode="auto">
              <a:xfrm>
                <a:off x="228600" y="5529272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86" name="Option Button 158" hidden="1">
                <a:extLst>
                  <a:ext uri="{63B3BB69-23CF-44E3-9099-C40C66FF867C}">
                    <a14:compatExt spid="_x0000_s22686"/>
                  </a:ext>
                  <a:ext uri="{FF2B5EF4-FFF2-40B4-BE49-F238E27FC236}">
                    <a16:creationId xmlns:a16="http://schemas.microsoft.com/office/drawing/2014/main" id="{00000000-0008-0000-0400-00009E58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7" name="Option Button 159" hidden="1">
                <a:extLst>
                  <a:ext uri="{63B3BB69-23CF-44E3-9099-C40C66FF867C}">
                    <a14:compatExt spid="_x0000_s22687"/>
                  </a:ext>
                  <a:ext uri="{FF2B5EF4-FFF2-40B4-BE49-F238E27FC236}">
                    <a16:creationId xmlns:a16="http://schemas.microsoft.com/office/drawing/2014/main" id="{00000000-0008-0000-0400-00009F580000}"/>
                  </a:ext>
                </a:extLst>
              </xdr:cNvPr>
              <xdr:cNvSpPr/>
            </xdr:nvSpPr>
            <xdr:spPr bwMode="auto">
              <a:xfrm>
                <a:off x="733425" y="5549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8" name="Option Button 160" hidden="1">
                <a:extLst>
                  <a:ext uri="{63B3BB69-23CF-44E3-9099-C40C66FF867C}">
                    <a14:compatExt spid="_x0000_s22688"/>
                  </a:ext>
                  <a:ext uri="{FF2B5EF4-FFF2-40B4-BE49-F238E27FC236}">
                    <a16:creationId xmlns:a16="http://schemas.microsoft.com/office/drawing/2014/main" id="{00000000-0008-0000-0400-0000A058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228600" y="55892700"/>
              <a:ext cx="8001000" cy="476250"/>
              <a:chOff x="228600" y="55768971"/>
              <a:chExt cx="7981950" cy="476251"/>
            </a:xfrm>
          </xdr:grpSpPr>
          <xdr:sp macro="" textlink="">
            <xdr:nvSpPr>
              <xdr:cNvPr id="22689" name="Group Box 161" hidden="1">
                <a:extLst>
                  <a:ext uri="{63B3BB69-23CF-44E3-9099-C40C66FF867C}">
                    <a14:compatExt spid="_x0000_s22689"/>
                  </a:ext>
                  <a:ext uri="{FF2B5EF4-FFF2-40B4-BE49-F238E27FC236}">
                    <a16:creationId xmlns:a16="http://schemas.microsoft.com/office/drawing/2014/main" id="{00000000-0008-0000-0400-0000A1580000}"/>
                  </a:ext>
                </a:extLst>
              </xdr:cNvPr>
              <xdr:cNvSpPr/>
            </xdr:nvSpPr>
            <xdr:spPr bwMode="auto">
              <a:xfrm>
                <a:off x="228600" y="5576897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0" name="Option Button 162" hidden="1">
                <a:extLst>
                  <a:ext uri="{63B3BB69-23CF-44E3-9099-C40C66FF867C}">
                    <a14:compatExt spid="_x0000_s22690"/>
                  </a:ext>
                  <a:ext uri="{FF2B5EF4-FFF2-40B4-BE49-F238E27FC236}">
                    <a16:creationId xmlns:a16="http://schemas.microsoft.com/office/drawing/2014/main" id="{00000000-0008-0000-0400-0000A2580000}"/>
                  </a:ext>
                </a:extLst>
              </xdr:cNvPr>
              <xdr:cNvSpPr/>
            </xdr:nvSpPr>
            <xdr:spPr bwMode="auto">
              <a:xfrm>
                <a:off x="7429500" y="5596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1" name="Option Button 163" hidden="1">
                <a:extLst>
                  <a:ext uri="{63B3BB69-23CF-44E3-9099-C40C66FF867C}">
                    <a14:compatExt spid="_x0000_s22691"/>
                  </a:ext>
                  <a:ext uri="{FF2B5EF4-FFF2-40B4-BE49-F238E27FC236}">
                    <a16:creationId xmlns:a16="http://schemas.microsoft.com/office/drawing/2014/main" id="{00000000-0008-0000-0400-0000A3580000}"/>
                  </a:ext>
                </a:extLst>
              </xdr:cNvPr>
              <xdr:cNvSpPr/>
            </xdr:nvSpPr>
            <xdr:spPr bwMode="auto">
              <a:xfrm>
                <a:off x="733425" y="5596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2" name="Option Button 164" hidden="1">
                <a:extLst>
                  <a:ext uri="{63B3BB69-23CF-44E3-9099-C40C66FF867C}">
                    <a14:compatExt spid="_x0000_s22692"/>
                  </a:ext>
                  <a:ext uri="{FF2B5EF4-FFF2-40B4-BE49-F238E27FC236}">
                    <a16:creationId xmlns:a16="http://schemas.microsoft.com/office/drawing/2014/main" id="{00000000-0008-0000-0400-0000A4580000}"/>
                  </a:ext>
                </a:extLst>
              </xdr:cNvPr>
              <xdr:cNvSpPr/>
            </xdr:nvSpPr>
            <xdr:spPr bwMode="auto">
              <a:xfrm>
                <a:off x="285750" y="559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228600" y="56368950"/>
              <a:ext cx="8001000" cy="476250"/>
              <a:chOff x="228600" y="56245222"/>
              <a:chExt cx="7981950" cy="476251"/>
            </a:xfrm>
          </xdr:grpSpPr>
          <xdr:sp macro="" textlink="">
            <xdr:nvSpPr>
              <xdr:cNvPr id="22693" name="Group Box 165" hidden="1">
                <a:extLst>
                  <a:ext uri="{63B3BB69-23CF-44E3-9099-C40C66FF867C}">
                    <a14:compatExt spid="_x0000_s22693"/>
                  </a:ext>
                  <a:ext uri="{FF2B5EF4-FFF2-40B4-BE49-F238E27FC236}">
                    <a16:creationId xmlns:a16="http://schemas.microsoft.com/office/drawing/2014/main" id="{00000000-0008-0000-0400-0000A5580000}"/>
                  </a:ext>
                </a:extLst>
              </xdr:cNvPr>
              <xdr:cNvSpPr/>
            </xdr:nvSpPr>
            <xdr:spPr bwMode="auto">
              <a:xfrm>
                <a:off x="228600" y="562452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4" name="Option Button 166" hidden="1">
                <a:extLst>
                  <a:ext uri="{63B3BB69-23CF-44E3-9099-C40C66FF867C}">
                    <a14:compatExt spid="_x0000_s22694"/>
                  </a:ext>
                  <a:ext uri="{FF2B5EF4-FFF2-40B4-BE49-F238E27FC236}">
                    <a16:creationId xmlns:a16="http://schemas.microsoft.com/office/drawing/2014/main" id="{00000000-0008-0000-0400-0000A6580000}"/>
                  </a:ext>
                </a:extLst>
              </xdr:cNvPr>
              <xdr:cNvSpPr/>
            </xdr:nvSpPr>
            <xdr:spPr bwMode="auto">
              <a:xfrm>
                <a:off x="7429500" y="564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5" name="Option Button 167" hidden="1">
                <a:extLst>
                  <a:ext uri="{63B3BB69-23CF-44E3-9099-C40C66FF867C}">
                    <a14:compatExt spid="_x0000_s22695"/>
                  </a:ext>
                  <a:ext uri="{FF2B5EF4-FFF2-40B4-BE49-F238E27FC236}">
                    <a16:creationId xmlns:a16="http://schemas.microsoft.com/office/drawing/2014/main" id="{00000000-0008-0000-0400-0000A7580000}"/>
                  </a:ext>
                </a:extLst>
              </xdr:cNvPr>
              <xdr:cNvSpPr/>
            </xdr:nvSpPr>
            <xdr:spPr bwMode="auto">
              <a:xfrm>
                <a:off x="733425" y="564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6" name="Option Button 168" hidden="1">
                <a:extLst>
                  <a:ext uri="{63B3BB69-23CF-44E3-9099-C40C66FF867C}">
                    <a14:compatExt spid="_x0000_s22696"/>
                  </a:ext>
                  <a:ext uri="{FF2B5EF4-FFF2-40B4-BE49-F238E27FC236}">
                    <a16:creationId xmlns:a16="http://schemas.microsoft.com/office/drawing/2014/main" id="{00000000-0008-0000-0400-0000A8580000}"/>
                  </a:ext>
                </a:extLst>
              </xdr:cNvPr>
              <xdr:cNvSpPr/>
            </xdr:nvSpPr>
            <xdr:spPr bwMode="auto">
              <a:xfrm>
                <a:off x="285750" y="564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142</xdr:row>
          <xdr:rowOff>0</xdr:rowOff>
        </xdr:from>
        <xdr:to>
          <xdr:col>5</xdr:col>
          <xdr:colOff>800100</xdr:colOff>
          <xdr:row>143</xdr:row>
          <xdr:rowOff>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228600" y="56845200"/>
              <a:ext cx="8001000" cy="476250"/>
              <a:chOff x="228600" y="56721472"/>
              <a:chExt cx="7981950" cy="476251"/>
            </a:xfrm>
          </xdr:grpSpPr>
          <xdr:sp macro="" textlink="">
            <xdr:nvSpPr>
              <xdr:cNvPr id="22697" name="Group Box 169" hidden="1">
                <a:extLst>
                  <a:ext uri="{63B3BB69-23CF-44E3-9099-C40C66FF867C}">
                    <a14:compatExt spid="_x0000_s22697"/>
                  </a:ext>
                  <a:ext uri="{FF2B5EF4-FFF2-40B4-BE49-F238E27FC236}">
                    <a16:creationId xmlns:a16="http://schemas.microsoft.com/office/drawing/2014/main" id="{00000000-0008-0000-0400-0000A9580000}"/>
                  </a:ext>
                </a:extLst>
              </xdr:cNvPr>
              <xdr:cNvSpPr/>
            </xdr:nvSpPr>
            <xdr:spPr bwMode="auto">
              <a:xfrm>
                <a:off x="228600" y="5672147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698" name="Option Button 170" hidden="1">
                <a:extLst>
                  <a:ext uri="{63B3BB69-23CF-44E3-9099-C40C66FF867C}">
                    <a14:compatExt spid="_x0000_s22698"/>
                  </a:ext>
                  <a:ext uri="{FF2B5EF4-FFF2-40B4-BE49-F238E27FC236}">
                    <a16:creationId xmlns:a16="http://schemas.microsoft.com/office/drawing/2014/main" id="{00000000-0008-0000-0400-0000AA580000}"/>
                  </a:ext>
                </a:extLst>
              </xdr:cNvPr>
              <xdr:cNvSpPr/>
            </xdr:nvSpPr>
            <xdr:spPr bwMode="auto">
              <a:xfrm>
                <a:off x="7429500" y="569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9" name="Option Button 171" hidden="1">
                <a:extLst>
                  <a:ext uri="{63B3BB69-23CF-44E3-9099-C40C66FF867C}">
                    <a14:compatExt spid="_x0000_s22699"/>
                  </a:ext>
                  <a:ext uri="{FF2B5EF4-FFF2-40B4-BE49-F238E27FC236}">
                    <a16:creationId xmlns:a16="http://schemas.microsoft.com/office/drawing/2014/main" id="{00000000-0008-0000-0400-0000AB580000}"/>
                  </a:ext>
                </a:extLst>
              </xdr:cNvPr>
              <xdr:cNvSpPr/>
            </xdr:nvSpPr>
            <xdr:spPr bwMode="auto">
              <a:xfrm>
                <a:off x="733425" y="569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0" name="Option Button 172" hidden="1">
                <a:extLst>
                  <a:ext uri="{63B3BB69-23CF-44E3-9099-C40C66FF867C}">
                    <a14:compatExt spid="_x0000_s22700"/>
                  </a:ext>
                  <a:ext uri="{FF2B5EF4-FFF2-40B4-BE49-F238E27FC236}">
                    <a16:creationId xmlns:a16="http://schemas.microsoft.com/office/drawing/2014/main" id="{00000000-0008-0000-0400-0000AC580000}"/>
                  </a:ext>
                </a:extLst>
              </xdr:cNvPr>
              <xdr:cNvSpPr/>
            </xdr:nvSpPr>
            <xdr:spPr bwMode="auto">
              <a:xfrm>
                <a:off x="285750" y="569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228600" y="61683900"/>
              <a:ext cx="8001000" cy="476250"/>
              <a:chOff x="228600" y="61541003"/>
              <a:chExt cx="7981950" cy="476250"/>
            </a:xfrm>
          </xdr:grpSpPr>
          <xdr:sp macro="" textlink="">
            <xdr:nvSpPr>
              <xdr:cNvPr id="22701" name="Group Box 173" hidden="1">
                <a:extLst>
                  <a:ext uri="{63B3BB69-23CF-44E3-9099-C40C66FF867C}">
                    <a14:compatExt spid="_x0000_s22701"/>
                  </a:ext>
                  <a:ext uri="{FF2B5EF4-FFF2-40B4-BE49-F238E27FC236}">
                    <a16:creationId xmlns:a16="http://schemas.microsoft.com/office/drawing/2014/main" id="{00000000-0008-0000-0400-0000AD580000}"/>
                  </a:ext>
                </a:extLst>
              </xdr:cNvPr>
              <xdr:cNvSpPr/>
            </xdr:nvSpPr>
            <xdr:spPr bwMode="auto">
              <a:xfrm>
                <a:off x="228600" y="61541003"/>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02" name="Option Button 174" hidden="1">
                <a:extLst>
                  <a:ext uri="{63B3BB69-23CF-44E3-9099-C40C66FF867C}">
                    <a14:compatExt spid="_x0000_s22702"/>
                  </a:ext>
                  <a:ext uri="{FF2B5EF4-FFF2-40B4-BE49-F238E27FC236}">
                    <a16:creationId xmlns:a16="http://schemas.microsoft.com/office/drawing/2014/main" id="{00000000-0008-0000-0400-0000AE58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3" name="Option Button 175" hidden="1">
                <a:extLst>
                  <a:ext uri="{63B3BB69-23CF-44E3-9099-C40C66FF867C}">
                    <a14:compatExt spid="_x0000_s22703"/>
                  </a:ext>
                  <a:ext uri="{FF2B5EF4-FFF2-40B4-BE49-F238E27FC236}">
                    <a16:creationId xmlns:a16="http://schemas.microsoft.com/office/drawing/2014/main" id="{00000000-0008-0000-0400-0000AF580000}"/>
                  </a:ext>
                </a:extLst>
              </xdr:cNvPr>
              <xdr:cNvSpPr/>
            </xdr:nvSpPr>
            <xdr:spPr bwMode="auto">
              <a:xfrm>
                <a:off x="733425" y="61741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4" name="Option Button 176" hidden="1">
                <a:extLst>
                  <a:ext uri="{63B3BB69-23CF-44E3-9099-C40C66FF867C}">
                    <a14:compatExt spid="_x0000_s22704"/>
                  </a:ext>
                  <a:ext uri="{FF2B5EF4-FFF2-40B4-BE49-F238E27FC236}">
                    <a16:creationId xmlns:a16="http://schemas.microsoft.com/office/drawing/2014/main" id="{00000000-0008-0000-0400-0000B058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154</xdr:row>
          <xdr:rowOff>0</xdr:rowOff>
        </xdr:from>
        <xdr:to>
          <xdr:col>5</xdr:col>
          <xdr:colOff>800100</xdr:colOff>
          <xdr:row>155</xdr:row>
          <xdr:rowOff>0</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228600" y="62160150"/>
              <a:ext cx="8001000" cy="476250"/>
              <a:chOff x="228600" y="62017382"/>
              <a:chExt cx="7981950" cy="476251"/>
            </a:xfrm>
          </xdr:grpSpPr>
          <xdr:sp macro="" textlink="">
            <xdr:nvSpPr>
              <xdr:cNvPr id="22705" name="Group Box 177" hidden="1">
                <a:extLst>
                  <a:ext uri="{63B3BB69-23CF-44E3-9099-C40C66FF867C}">
                    <a14:compatExt spid="_x0000_s22705"/>
                  </a:ext>
                  <a:ext uri="{FF2B5EF4-FFF2-40B4-BE49-F238E27FC236}">
                    <a16:creationId xmlns:a16="http://schemas.microsoft.com/office/drawing/2014/main" id="{00000000-0008-0000-0400-0000B1580000}"/>
                  </a:ext>
                </a:extLst>
              </xdr:cNvPr>
              <xdr:cNvSpPr/>
            </xdr:nvSpPr>
            <xdr:spPr bwMode="auto">
              <a:xfrm>
                <a:off x="228600" y="6201738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06" name="Option Button 178" hidden="1">
                <a:extLst>
                  <a:ext uri="{63B3BB69-23CF-44E3-9099-C40C66FF867C}">
                    <a14:compatExt spid="_x0000_s22706"/>
                  </a:ext>
                  <a:ext uri="{FF2B5EF4-FFF2-40B4-BE49-F238E27FC236}">
                    <a16:creationId xmlns:a16="http://schemas.microsoft.com/office/drawing/2014/main" id="{00000000-0008-0000-0400-0000B2580000}"/>
                  </a:ext>
                </a:extLst>
              </xdr:cNvPr>
              <xdr:cNvSpPr/>
            </xdr:nvSpPr>
            <xdr:spPr bwMode="auto">
              <a:xfrm>
                <a:off x="7429500" y="62217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7" name="Option Button 179" hidden="1">
                <a:extLst>
                  <a:ext uri="{63B3BB69-23CF-44E3-9099-C40C66FF867C}">
                    <a14:compatExt spid="_x0000_s22707"/>
                  </a:ext>
                  <a:ext uri="{FF2B5EF4-FFF2-40B4-BE49-F238E27FC236}">
                    <a16:creationId xmlns:a16="http://schemas.microsoft.com/office/drawing/2014/main" id="{00000000-0008-0000-0400-0000B3580000}"/>
                  </a:ext>
                </a:extLst>
              </xdr:cNvPr>
              <xdr:cNvSpPr/>
            </xdr:nvSpPr>
            <xdr:spPr bwMode="auto">
              <a:xfrm>
                <a:off x="733425" y="62217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8" name="Option Button 180" hidden="1">
                <a:extLst>
                  <a:ext uri="{63B3BB69-23CF-44E3-9099-C40C66FF867C}">
                    <a14:compatExt spid="_x0000_s22708"/>
                  </a:ext>
                  <a:ext uri="{FF2B5EF4-FFF2-40B4-BE49-F238E27FC236}">
                    <a16:creationId xmlns:a16="http://schemas.microsoft.com/office/drawing/2014/main" id="{00000000-0008-0000-0400-0000B4580000}"/>
                  </a:ext>
                </a:extLst>
              </xdr:cNvPr>
              <xdr:cNvSpPr/>
            </xdr:nvSpPr>
            <xdr:spPr bwMode="auto">
              <a:xfrm>
                <a:off x="285750" y="6221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155</xdr:row>
          <xdr:rowOff>0</xdr:rowOff>
        </xdr:from>
        <xdr:to>
          <xdr:col>5</xdr:col>
          <xdr:colOff>800100</xdr:colOff>
          <xdr:row>156</xdr:row>
          <xdr:rowOff>0</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228600" y="62636400"/>
              <a:ext cx="8001000" cy="476250"/>
              <a:chOff x="228600" y="62493632"/>
              <a:chExt cx="7981950" cy="476251"/>
            </a:xfrm>
          </xdr:grpSpPr>
          <xdr:sp macro="" textlink="">
            <xdr:nvSpPr>
              <xdr:cNvPr id="22709" name="Group Box 181" hidden="1">
                <a:extLst>
                  <a:ext uri="{63B3BB69-23CF-44E3-9099-C40C66FF867C}">
                    <a14:compatExt spid="_x0000_s22709"/>
                  </a:ext>
                  <a:ext uri="{FF2B5EF4-FFF2-40B4-BE49-F238E27FC236}">
                    <a16:creationId xmlns:a16="http://schemas.microsoft.com/office/drawing/2014/main" id="{00000000-0008-0000-0400-0000B5580000}"/>
                  </a:ext>
                </a:extLst>
              </xdr:cNvPr>
              <xdr:cNvSpPr/>
            </xdr:nvSpPr>
            <xdr:spPr bwMode="auto">
              <a:xfrm>
                <a:off x="228600" y="6249363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0" name="Option Button 182" hidden="1">
                <a:extLst>
                  <a:ext uri="{63B3BB69-23CF-44E3-9099-C40C66FF867C}">
                    <a14:compatExt spid="_x0000_s22710"/>
                  </a:ext>
                  <a:ext uri="{FF2B5EF4-FFF2-40B4-BE49-F238E27FC236}">
                    <a16:creationId xmlns:a16="http://schemas.microsoft.com/office/drawing/2014/main" id="{00000000-0008-0000-0400-0000B6580000}"/>
                  </a:ext>
                </a:extLst>
              </xdr:cNvPr>
              <xdr:cNvSpPr/>
            </xdr:nvSpPr>
            <xdr:spPr bwMode="auto">
              <a:xfrm>
                <a:off x="7429500" y="62693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1" name="Option Button 183" hidden="1">
                <a:extLst>
                  <a:ext uri="{63B3BB69-23CF-44E3-9099-C40C66FF867C}">
                    <a14:compatExt spid="_x0000_s22711"/>
                  </a:ext>
                  <a:ext uri="{FF2B5EF4-FFF2-40B4-BE49-F238E27FC236}">
                    <a16:creationId xmlns:a16="http://schemas.microsoft.com/office/drawing/2014/main" id="{00000000-0008-0000-0400-0000B7580000}"/>
                  </a:ext>
                </a:extLst>
              </xdr:cNvPr>
              <xdr:cNvSpPr/>
            </xdr:nvSpPr>
            <xdr:spPr bwMode="auto">
              <a:xfrm>
                <a:off x="733425" y="62693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2" name="Option Button 184" hidden="1">
                <a:extLst>
                  <a:ext uri="{63B3BB69-23CF-44E3-9099-C40C66FF867C}">
                    <a14:compatExt spid="_x0000_s22712"/>
                  </a:ext>
                  <a:ext uri="{FF2B5EF4-FFF2-40B4-BE49-F238E27FC236}">
                    <a16:creationId xmlns:a16="http://schemas.microsoft.com/office/drawing/2014/main" id="{00000000-0008-0000-0400-0000B8580000}"/>
                  </a:ext>
                </a:extLst>
              </xdr:cNvPr>
              <xdr:cNvSpPr/>
            </xdr:nvSpPr>
            <xdr:spPr bwMode="auto">
              <a:xfrm>
                <a:off x="285750" y="62693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156</xdr:row>
          <xdr:rowOff>0</xdr:rowOff>
        </xdr:from>
        <xdr:to>
          <xdr:col>5</xdr:col>
          <xdr:colOff>800100</xdr:colOff>
          <xdr:row>157</xdr:row>
          <xdr:rowOff>0</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228600" y="63112650"/>
              <a:ext cx="8001000" cy="476250"/>
              <a:chOff x="228600" y="62969883"/>
              <a:chExt cx="7981950" cy="476251"/>
            </a:xfrm>
          </xdr:grpSpPr>
          <xdr:sp macro="" textlink="">
            <xdr:nvSpPr>
              <xdr:cNvPr id="22713" name="Group Box 185" hidden="1">
                <a:extLst>
                  <a:ext uri="{63B3BB69-23CF-44E3-9099-C40C66FF867C}">
                    <a14:compatExt spid="_x0000_s22713"/>
                  </a:ext>
                  <a:ext uri="{FF2B5EF4-FFF2-40B4-BE49-F238E27FC236}">
                    <a16:creationId xmlns:a16="http://schemas.microsoft.com/office/drawing/2014/main" id="{00000000-0008-0000-0400-0000B9580000}"/>
                  </a:ext>
                </a:extLst>
              </xdr:cNvPr>
              <xdr:cNvSpPr/>
            </xdr:nvSpPr>
            <xdr:spPr bwMode="auto">
              <a:xfrm>
                <a:off x="228600" y="6296988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4" name="Option Button 186" hidden="1">
                <a:extLst>
                  <a:ext uri="{63B3BB69-23CF-44E3-9099-C40C66FF867C}">
                    <a14:compatExt spid="_x0000_s22714"/>
                  </a:ext>
                  <a:ext uri="{FF2B5EF4-FFF2-40B4-BE49-F238E27FC236}">
                    <a16:creationId xmlns:a16="http://schemas.microsoft.com/office/drawing/2014/main" id="{00000000-0008-0000-0400-0000BA580000}"/>
                  </a:ext>
                </a:extLst>
              </xdr:cNvPr>
              <xdr:cNvSpPr/>
            </xdr:nvSpPr>
            <xdr:spPr bwMode="auto">
              <a:xfrm>
                <a:off x="7429500" y="63169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5" name="Option Button 187" hidden="1">
                <a:extLst>
                  <a:ext uri="{63B3BB69-23CF-44E3-9099-C40C66FF867C}">
                    <a14:compatExt spid="_x0000_s22715"/>
                  </a:ext>
                  <a:ext uri="{FF2B5EF4-FFF2-40B4-BE49-F238E27FC236}">
                    <a16:creationId xmlns:a16="http://schemas.microsoft.com/office/drawing/2014/main" id="{00000000-0008-0000-0400-0000BB580000}"/>
                  </a:ext>
                </a:extLst>
              </xdr:cNvPr>
              <xdr:cNvSpPr/>
            </xdr:nvSpPr>
            <xdr:spPr bwMode="auto">
              <a:xfrm>
                <a:off x="733425" y="63169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6" name="Option Button 188" hidden="1">
                <a:extLst>
                  <a:ext uri="{63B3BB69-23CF-44E3-9099-C40C66FF867C}">
                    <a14:compatExt spid="_x0000_s22716"/>
                  </a:ext>
                  <a:ext uri="{FF2B5EF4-FFF2-40B4-BE49-F238E27FC236}">
                    <a16:creationId xmlns:a16="http://schemas.microsoft.com/office/drawing/2014/main" id="{00000000-0008-0000-0400-0000BC580000}"/>
                  </a:ext>
                </a:extLst>
              </xdr:cNvPr>
              <xdr:cNvSpPr/>
            </xdr:nvSpPr>
            <xdr:spPr bwMode="auto">
              <a:xfrm>
                <a:off x="285750" y="63169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228600" y="63588900"/>
              <a:ext cx="8001000" cy="476250"/>
              <a:chOff x="228600" y="63446134"/>
              <a:chExt cx="7981950" cy="476251"/>
            </a:xfrm>
          </xdr:grpSpPr>
          <xdr:sp macro="" textlink="">
            <xdr:nvSpPr>
              <xdr:cNvPr id="22717" name="Group Box 189" hidden="1">
                <a:extLst>
                  <a:ext uri="{63B3BB69-23CF-44E3-9099-C40C66FF867C}">
                    <a14:compatExt spid="_x0000_s22717"/>
                  </a:ext>
                  <a:ext uri="{FF2B5EF4-FFF2-40B4-BE49-F238E27FC236}">
                    <a16:creationId xmlns:a16="http://schemas.microsoft.com/office/drawing/2014/main" id="{00000000-0008-0000-0400-0000BD580000}"/>
                  </a:ext>
                </a:extLst>
              </xdr:cNvPr>
              <xdr:cNvSpPr/>
            </xdr:nvSpPr>
            <xdr:spPr bwMode="auto">
              <a:xfrm>
                <a:off x="228600" y="6344613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18" name="Option Button 190" hidden="1">
                <a:extLst>
                  <a:ext uri="{63B3BB69-23CF-44E3-9099-C40C66FF867C}">
                    <a14:compatExt spid="_x0000_s22718"/>
                  </a:ext>
                  <a:ext uri="{FF2B5EF4-FFF2-40B4-BE49-F238E27FC236}">
                    <a16:creationId xmlns:a16="http://schemas.microsoft.com/office/drawing/2014/main" id="{00000000-0008-0000-0400-0000BE580000}"/>
                  </a:ext>
                </a:extLst>
              </xdr:cNvPr>
              <xdr:cNvSpPr/>
            </xdr:nvSpPr>
            <xdr:spPr bwMode="auto">
              <a:xfrm>
                <a:off x="7429500" y="63646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9" name="Option Button 191" hidden="1">
                <a:extLst>
                  <a:ext uri="{63B3BB69-23CF-44E3-9099-C40C66FF867C}">
                    <a14:compatExt spid="_x0000_s22719"/>
                  </a:ext>
                  <a:ext uri="{FF2B5EF4-FFF2-40B4-BE49-F238E27FC236}">
                    <a16:creationId xmlns:a16="http://schemas.microsoft.com/office/drawing/2014/main" id="{00000000-0008-0000-0400-0000BF580000}"/>
                  </a:ext>
                </a:extLst>
              </xdr:cNvPr>
              <xdr:cNvSpPr/>
            </xdr:nvSpPr>
            <xdr:spPr bwMode="auto">
              <a:xfrm>
                <a:off x="733425" y="63646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0" name="Option Button 192" hidden="1">
                <a:extLst>
                  <a:ext uri="{63B3BB69-23CF-44E3-9099-C40C66FF867C}">
                    <a14:compatExt spid="_x0000_s22720"/>
                  </a:ext>
                  <a:ext uri="{FF2B5EF4-FFF2-40B4-BE49-F238E27FC236}">
                    <a16:creationId xmlns:a16="http://schemas.microsoft.com/office/drawing/2014/main" id="{00000000-0008-0000-0400-0000C0580000}"/>
                  </a:ext>
                </a:extLst>
              </xdr:cNvPr>
              <xdr:cNvSpPr/>
            </xdr:nvSpPr>
            <xdr:spPr bwMode="auto">
              <a:xfrm>
                <a:off x="285750" y="63646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228600" y="64065150"/>
              <a:ext cx="8001000" cy="476250"/>
              <a:chOff x="228600" y="63922385"/>
              <a:chExt cx="7981950" cy="476251"/>
            </a:xfrm>
          </xdr:grpSpPr>
          <xdr:sp macro="" textlink="">
            <xdr:nvSpPr>
              <xdr:cNvPr id="22721" name="Group Box 193" hidden="1">
                <a:extLst>
                  <a:ext uri="{63B3BB69-23CF-44E3-9099-C40C66FF867C}">
                    <a14:compatExt spid="_x0000_s22721"/>
                  </a:ext>
                  <a:ext uri="{FF2B5EF4-FFF2-40B4-BE49-F238E27FC236}">
                    <a16:creationId xmlns:a16="http://schemas.microsoft.com/office/drawing/2014/main" id="{00000000-0008-0000-0400-0000C1580000}"/>
                  </a:ext>
                </a:extLst>
              </xdr:cNvPr>
              <xdr:cNvSpPr/>
            </xdr:nvSpPr>
            <xdr:spPr bwMode="auto">
              <a:xfrm>
                <a:off x="228600" y="6392238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22" name="Option Button 194" hidden="1">
                <a:extLst>
                  <a:ext uri="{63B3BB69-23CF-44E3-9099-C40C66FF867C}">
                    <a14:compatExt spid="_x0000_s22722"/>
                  </a:ext>
                  <a:ext uri="{FF2B5EF4-FFF2-40B4-BE49-F238E27FC236}">
                    <a16:creationId xmlns:a16="http://schemas.microsoft.com/office/drawing/2014/main" id="{00000000-0008-0000-0400-0000C2580000}"/>
                  </a:ext>
                </a:extLst>
              </xdr:cNvPr>
              <xdr:cNvSpPr/>
            </xdr:nvSpPr>
            <xdr:spPr bwMode="auto">
              <a:xfrm>
                <a:off x="7429500" y="64122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3" name="Option Button 195" hidden="1">
                <a:extLst>
                  <a:ext uri="{63B3BB69-23CF-44E3-9099-C40C66FF867C}">
                    <a14:compatExt spid="_x0000_s22723"/>
                  </a:ext>
                  <a:ext uri="{FF2B5EF4-FFF2-40B4-BE49-F238E27FC236}">
                    <a16:creationId xmlns:a16="http://schemas.microsoft.com/office/drawing/2014/main" id="{00000000-0008-0000-0400-0000C3580000}"/>
                  </a:ext>
                </a:extLst>
              </xdr:cNvPr>
              <xdr:cNvSpPr/>
            </xdr:nvSpPr>
            <xdr:spPr bwMode="auto">
              <a:xfrm>
                <a:off x="733425" y="64122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4" name="Option Button 196" hidden="1">
                <a:extLst>
                  <a:ext uri="{63B3BB69-23CF-44E3-9099-C40C66FF867C}">
                    <a14:compatExt spid="_x0000_s22724"/>
                  </a:ext>
                  <a:ext uri="{FF2B5EF4-FFF2-40B4-BE49-F238E27FC236}">
                    <a16:creationId xmlns:a16="http://schemas.microsoft.com/office/drawing/2014/main" id="{00000000-0008-0000-0400-0000C4580000}"/>
                  </a:ext>
                </a:extLst>
              </xdr:cNvPr>
              <xdr:cNvSpPr/>
            </xdr:nvSpPr>
            <xdr:spPr bwMode="auto">
              <a:xfrm>
                <a:off x="285750" y="6412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169</xdr:row>
          <xdr:rowOff>0</xdr:rowOff>
        </xdr:from>
        <xdr:to>
          <xdr:col>5</xdr:col>
          <xdr:colOff>800100</xdr:colOff>
          <xdr:row>170</xdr:row>
          <xdr:rowOff>0</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228600" y="68903850"/>
              <a:ext cx="8001000" cy="476250"/>
              <a:chOff x="228600" y="68741900"/>
              <a:chExt cx="7981950" cy="476250"/>
            </a:xfrm>
          </xdr:grpSpPr>
          <xdr:sp macro="" textlink="">
            <xdr:nvSpPr>
              <xdr:cNvPr id="22725" name="Group Box 197" hidden="1">
                <a:extLst>
                  <a:ext uri="{63B3BB69-23CF-44E3-9099-C40C66FF867C}">
                    <a14:compatExt spid="_x0000_s22725"/>
                  </a:ext>
                  <a:ext uri="{FF2B5EF4-FFF2-40B4-BE49-F238E27FC236}">
                    <a16:creationId xmlns:a16="http://schemas.microsoft.com/office/drawing/2014/main" id="{00000000-0008-0000-0400-0000C5580000}"/>
                  </a:ext>
                </a:extLst>
              </xdr:cNvPr>
              <xdr:cNvSpPr/>
            </xdr:nvSpPr>
            <xdr:spPr bwMode="auto">
              <a:xfrm>
                <a:off x="228600" y="68741900"/>
                <a:ext cx="7981950" cy="476250"/>
              </a:xfrm>
              <a:prstGeom prst="rect">
                <a:avLst/>
              </a:prstGeom>
              <a:noFill/>
              <a:ln w="9525">
                <a:miter lim="800000"/>
                <a:headEnd/>
                <a:tailEnd/>
              </a:ln>
              <a:extLst>
                <a:ext uri="{909E8E84-426E-40DD-AFC4-6F175D3DCCD1}">
                  <a14:hiddenFill>
                    <a:noFill/>
                  </a14:hiddenFill>
                </a:ext>
              </a:extLst>
            </xdr:spPr>
          </xdr:sp>
          <xdr:sp macro="" textlink="">
            <xdr:nvSpPr>
              <xdr:cNvPr id="22726" name="Option Button 198" hidden="1">
                <a:extLst>
                  <a:ext uri="{63B3BB69-23CF-44E3-9099-C40C66FF867C}">
                    <a14:compatExt spid="_x0000_s22726"/>
                  </a:ext>
                  <a:ext uri="{FF2B5EF4-FFF2-40B4-BE49-F238E27FC236}">
                    <a16:creationId xmlns:a16="http://schemas.microsoft.com/office/drawing/2014/main" id="{00000000-0008-0000-0400-0000C6580000}"/>
                  </a:ext>
                </a:extLst>
              </xdr:cNvPr>
              <xdr:cNvSpPr/>
            </xdr:nvSpPr>
            <xdr:spPr bwMode="auto">
              <a:xfrm>
                <a:off x="7429500" y="68941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7" name="Option Button 199" hidden="1">
                <a:extLst>
                  <a:ext uri="{63B3BB69-23CF-44E3-9099-C40C66FF867C}">
                    <a14:compatExt spid="_x0000_s22727"/>
                  </a:ext>
                  <a:ext uri="{FF2B5EF4-FFF2-40B4-BE49-F238E27FC236}">
                    <a16:creationId xmlns:a16="http://schemas.microsoft.com/office/drawing/2014/main" id="{00000000-0008-0000-0400-0000C7580000}"/>
                  </a:ext>
                </a:extLst>
              </xdr:cNvPr>
              <xdr:cNvSpPr/>
            </xdr:nvSpPr>
            <xdr:spPr bwMode="auto">
              <a:xfrm>
                <a:off x="733425" y="68941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8" name="Option Button 200" hidden="1">
                <a:extLst>
                  <a:ext uri="{63B3BB69-23CF-44E3-9099-C40C66FF867C}">
                    <a14:compatExt spid="_x0000_s22728"/>
                  </a:ext>
                  <a:ext uri="{FF2B5EF4-FFF2-40B4-BE49-F238E27FC236}">
                    <a16:creationId xmlns:a16="http://schemas.microsoft.com/office/drawing/2014/main" id="{00000000-0008-0000-0400-0000C8580000}"/>
                  </a:ext>
                </a:extLst>
              </xdr:cNvPr>
              <xdr:cNvSpPr/>
            </xdr:nvSpPr>
            <xdr:spPr bwMode="auto">
              <a:xfrm>
                <a:off x="285750" y="68941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170</xdr:row>
          <xdr:rowOff>0</xdr:rowOff>
        </xdr:from>
        <xdr:to>
          <xdr:col>5</xdr:col>
          <xdr:colOff>800100</xdr:colOff>
          <xdr:row>171</xdr:row>
          <xdr:rowOff>0</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228600" y="69380100"/>
              <a:ext cx="8001000" cy="476250"/>
              <a:chOff x="228600" y="69218294"/>
              <a:chExt cx="7981950" cy="476251"/>
            </a:xfrm>
          </xdr:grpSpPr>
          <xdr:sp macro="" textlink="">
            <xdr:nvSpPr>
              <xdr:cNvPr id="22729" name="Group Box 201" hidden="1">
                <a:extLst>
                  <a:ext uri="{63B3BB69-23CF-44E3-9099-C40C66FF867C}">
                    <a14:compatExt spid="_x0000_s22729"/>
                  </a:ext>
                  <a:ext uri="{FF2B5EF4-FFF2-40B4-BE49-F238E27FC236}">
                    <a16:creationId xmlns:a16="http://schemas.microsoft.com/office/drawing/2014/main" id="{00000000-0008-0000-0400-0000C9580000}"/>
                  </a:ext>
                </a:extLst>
              </xdr:cNvPr>
              <xdr:cNvSpPr/>
            </xdr:nvSpPr>
            <xdr:spPr bwMode="auto">
              <a:xfrm>
                <a:off x="228600" y="6921829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0" name="Option Button 202" hidden="1">
                <a:extLst>
                  <a:ext uri="{63B3BB69-23CF-44E3-9099-C40C66FF867C}">
                    <a14:compatExt spid="_x0000_s22730"/>
                  </a:ext>
                  <a:ext uri="{FF2B5EF4-FFF2-40B4-BE49-F238E27FC236}">
                    <a16:creationId xmlns:a16="http://schemas.microsoft.com/office/drawing/2014/main" id="{00000000-0008-0000-0400-0000CA580000}"/>
                  </a:ext>
                </a:extLst>
              </xdr:cNvPr>
              <xdr:cNvSpPr/>
            </xdr:nvSpPr>
            <xdr:spPr bwMode="auto">
              <a:xfrm>
                <a:off x="7429500" y="69418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1" name="Option Button 203" hidden="1">
                <a:extLst>
                  <a:ext uri="{63B3BB69-23CF-44E3-9099-C40C66FF867C}">
                    <a14:compatExt spid="_x0000_s22731"/>
                  </a:ext>
                  <a:ext uri="{FF2B5EF4-FFF2-40B4-BE49-F238E27FC236}">
                    <a16:creationId xmlns:a16="http://schemas.microsoft.com/office/drawing/2014/main" id="{00000000-0008-0000-0400-0000CB580000}"/>
                  </a:ext>
                </a:extLst>
              </xdr:cNvPr>
              <xdr:cNvSpPr/>
            </xdr:nvSpPr>
            <xdr:spPr bwMode="auto">
              <a:xfrm>
                <a:off x="733425" y="69418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2" name="Option Button 204" hidden="1">
                <a:extLst>
                  <a:ext uri="{63B3BB69-23CF-44E3-9099-C40C66FF867C}">
                    <a14:compatExt spid="_x0000_s22732"/>
                  </a:ext>
                  <a:ext uri="{FF2B5EF4-FFF2-40B4-BE49-F238E27FC236}">
                    <a16:creationId xmlns:a16="http://schemas.microsoft.com/office/drawing/2014/main" id="{00000000-0008-0000-0400-0000CC580000}"/>
                  </a:ext>
                </a:extLst>
              </xdr:cNvPr>
              <xdr:cNvSpPr/>
            </xdr:nvSpPr>
            <xdr:spPr bwMode="auto">
              <a:xfrm>
                <a:off x="285750" y="69418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171</xdr:row>
          <xdr:rowOff>0</xdr:rowOff>
        </xdr:from>
        <xdr:to>
          <xdr:col>5</xdr:col>
          <xdr:colOff>800100</xdr:colOff>
          <xdr:row>172</xdr:row>
          <xdr:rowOff>0</xdr:rowOff>
        </xdr:to>
        <xdr:grpSp>
          <xdr:nvGrpSpPr>
            <xdr:cNvPr id="53" name="グループ化 52">
              <a:extLst>
                <a:ext uri="{FF2B5EF4-FFF2-40B4-BE49-F238E27FC236}">
                  <a16:creationId xmlns:a16="http://schemas.microsoft.com/office/drawing/2014/main" id="{00000000-0008-0000-0400-000035000000}"/>
                </a:ext>
              </a:extLst>
            </xdr:cNvPr>
            <xdr:cNvGrpSpPr/>
          </xdr:nvGrpSpPr>
          <xdr:grpSpPr>
            <a:xfrm>
              <a:off x="228600" y="69856350"/>
              <a:ext cx="8001000" cy="476250"/>
              <a:chOff x="228600" y="69694545"/>
              <a:chExt cx="7981950" cy="476251"/>
            </a:xfrm>
          </xdr:grpSpPr>
          <xdr:sp macro="" textlink="">
            <xdr:nvSpPr>
              <xdr:cNvPr id="22733" name="Group Box 205" hidden="1">
                <a:extLst>
                  <a:ext uri="{63B3BB69-23CF-44E3-9099-C40C66FF867C}">
                    <a14:compatExt spid="_x0000_s22733"/>
                  </a:ext>
                  <a:ext uri="{FF2B5EF4-FFF2-40B4-BE49-F238E27FC236}">
                    <a16:creationId xmlns:a16="http://schemas.microsoft.com/office/drawing/2014/main" id="{00000000-0008-0000-0400-0000CD580000}"/>
                  </a:ext>
                </a:extLst>
              </xdr:cNvPr>
              <xdr:cNvSpPr/>
            </xdr:nvSpPr>
            <xdr:spPr bwMode="auto">
              <a:xfrm>
                <a:off x="228600" y="6969454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4" name="Option Button 206" hidden="1">
                <a:extLst>
                  <a:ext uri="{63B3BB69-23CF-44E3-9099-C40C66FF867C}">
                    <a14:compatExt spid="_x0000_s22734"/>
                  </a:ext>
                  <a:ext uri="{FF2B5EF4-FFF2-40B4-BE49-F238E27FC236}">
                    <a16:creationId xmlns:a16="http://schemas.microsoft.com/office/drawing/2014/main" id="{00000000-0008-0000-0400-0000CE580000}"/>
                  </a:ext>
                </a:extLst>
              </xdr:cNvPr>
              <xdr:cNvSpPr/>
            </xdr:nvSpPr>
            <xdr:spPr bwMode="auto">
              <a:xfrm>
                <a:off x="7429500" y="69894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5" name="Option Button 207" hidden="1">
                <a:extLst>
                  <a:ext uri="{63B3BB69-23CF-44E3-9099-C40C66FF867C}">
                    <a14:compatExt spid="_x0000_s22735"/>
                  </a:ext>
                  <a:ext uri="{FF2B5EF4-FFF2-40B4-BE49-F238E27FC236}">
                    <a16:creationId xmlns:a16="http://schemas.microsoft.com/office/drawing/2014/main" id="{00000000-0008-0000-0400-0000CF580000}"/>
                  </a:ext>
                </a:extLst>
              </xdr:cNvPr>
              <xdr:cNvSpPr/>
            </xdr:nvSpPr>
            <xdr:spPr bwMode="auto">
              <a:xfrm>
                <a:off x="733425" y="69894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6" name="Option Button 208" hidden="1">
                <a:extLst>
                  <a:ext uri="{63B3BB69-23CF-44E3-9099-C40C66FF867C}">
                    <a14:compatExt spid="_x0000_s22736"/>
                  </a:ext>
                  <a:ext uri="{FF2B5EF4-FFF2-40B4-BE49-F238E27FC236}">
                    <a16:creationId xmlns:a16="http://schemas.microsoft.com/office/drawing/2014/main" id="{00000000-0008-0000-0400-0000D0580000}"/>
                  </a:ext>
                </a:extLst>
              </xdr:cNvPr>
              <xdr:cNvSpPr/>
            </xdr:nvSpPr>
            <xdr:spPr bwMode="auto">
              <a:xfrm>
                <a:off x="285750" y="69894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182</xdr:row>
          <xdr:rowOff>0</xdr:rowOff>
        </xdr:from>
        <xdr:to>
          <xdr:col>5</xdr:col>
          <xdr:colOff>800100</xdr:colOff>
          <xdr:row>183</xdr:row>
          <xdr:rowOff>0</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228600" y="74695050"/>
              <a:ext cx="8001000" cy="476250"/>
              <a:chOff x="228600" y="74514202"/>
              <a:chExt cx="7981950" cy="476251"/>
            </a:xfrm>
          </xdr:grpSpPr>
          <xdr:sp macro="" textlink="">
            <xdr:nvSpPr>
              <xdr:cNvPr id="22737" name="Group Box 209" hidden="1">
                <a:extLst>
                  <a:ext uri="{63B3BB69-23CF-44E3-9099-C40C66FF867C}">
                    <a14:compatExt spid="_x0000_s22737"/>
                  </a:ext>
                  <a:ext uri="{FF2B5EF4-FFF2-40B4-BE49-F238E27FC236}">
                    <a16:creationId xmlns:a16="http://schemas.microsoft.com/office/drawing/2014/main" id="{00000000-0008-0000-0400-0000D1580000}"/>
                  </a:ext>
                </a:extLst>
              </xdr:cNvPr>
              <xdr:cNvSpPr/>
            </xdr:nvSpPr>
            <xdr:spPr bwMode="auto">
              <a:xfrm>
                <a:off x="228600" y="7451420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38" name="Option Button 210" hidden="1">
                <a:extLst>
                  <a:ext uri="{63B3BB69-23CF-44E3-9099-C40C66FF867C}">
                    <a14:compatExt spid="_x0000_s22738"/>
                  </a:ext>
                  <a:ext uri="{FF2B5EF4-FFF2-40B4-BE49-F238E27FC236}">
                    <a16:creationId xmlns:a16="http://schemas.microsoft.com/office/drawing/2014/main" id="{00000000-0008-0000-0400-0000D2580000}"/>
                  </a:ext>
                </a:extLst>
              </xdr:cNvPr>
              <xdr:cNvSpPr/>
            </xdr:nvSpPr>
            <xdr:spPr bwMode="auto">
              <a:xfrm>
                <a:off x="7429500" y="74714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9" name="Option Button 211" hidden="1">
                <a:extLst>
                  <a:ext uri="{63B3BB69-23CF-44E3-9099-C40C66FF867C}">
                    <a14:compatExt spid="_x0000_s22739"/>
                  </a:ext>
                  <a:ext uri="{FF2B5EF4-FFF2-40B4-BE49-F238E27FC236}">
                    <a16:creationId xmlns:a16="http://schemas.microsoft.com/office/drawing/2014/main" id="{00000000-0008-0000-0400-0000D3580000}"/>
                  </a:ext>
                </a:extLst>
              </xdr:cNvPr>
              <xdr:cNvSpPr/>
            </xdr:nvSpPr>
            <xdr:spPr bwMode="auto">
              <a:xfrm>
                <a:off x="733425" y="74714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0" name="Option Button 212" hidden="1">
                <a:extLst>
                  <a:ext uri="{63B3BB69-23CF-44E3-9099-C40C66FF867C}">
                    <a14:compatExt spid="_x0000_s22740"/>
                  </a:ext>
                  <a:ext uri="{FF2B5EF4-FFF2-40B4-BE49-F238E27FC236}">
                    <a16:creationId xmlns:a16="http://schemas.microsoft.com/office/drawing/2014/main" id="{00000000-0008-0000-0400-0000D4580000}"/>
                  </a:ext>
                </a:extLst>
              </xdr:cNvPr>
              <xdr:cNvSpPr/>
            </xdr:nvSpPr>
            <xdr:spPr bwMode="auto">
              <a:xfrm>
                <a:off x="285750" y="74714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183</xdr:row>
          <xdr:rowOff>0</xdr:rowOff>
        </xdr:from>
        <xdr:to>
          <xdr:col>5</xdr:col>
          <xdr:colOff>800100</xdr:colOff>
          <xdr:row>184</xdr:row>
          <xdr:rowOff>0</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228600" y="75171300"/>
              <a:ext cx="8001000" cy="476250"/>
              <a:chOff x="228600" y="74990453"/>
              <a:chExt cx="7981950" cy="476251"/>
            </a:xfrm>
          </xdr:grpSpPr>
          <xdr:sp macro="" textlink="">
            <xdr:nvSpPr>
              <xdr:cNvPr id="22741" name="Group Box 213" hidden="1">
                <a:extLst>
                  <a:ext uri="{63B3BB69-23CF-44E3-9099-C40C66FF867C}">
                    <a14:compatExt spid="_x0000_s22741"/>
                  </a:ext>
                  <a:ext uri="{FF2B5EF4-FFF2-40B4-BE49-F238E27FC236}">
                    <a16:creationId xmlns:a16="http://schemas.microsoft.com/office/drawing/2014/main" id="{00000000-0008-0000-0400-0000D5580000}"/>
                  </a:ext>
                </a:extLst>
              </xdr:cNvPr>
              <xdr:cNvSpPr/>
            </xdr:nvSpPr>
            <xdr:spPr bwMode="auto">
              <a:xfrm>
                <a:off x="228600" y="7499045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2" name="Option Button 214" hidden="1">
                <a:extLst>
                  <a:ext uri="{63B3BB69-23CF-44E3-9099-C40C66FF867C}">
                    <a14:compatExt spid="_x0000_s22742"/>
                  </a:ext>
                  <a:ext uri="{FF2B5EF4-FFF2-40B4-BE49-F238E27FC236}">
                    <a16:creationId xmlns:a16="http://schemas.microsoft.com/office/drawing/2014/main" id="{00000000-0008-0000-0400-0000D6580000}"/>
                  </a:ext>
                </a:extLst>
              </xdr:cNvPr>
              <xdr:cNvSpPr/>
            </xdr:nvSpPr>
            <xdr:spPr bwMode="auto">
              <a:xfrm>
                <a:off x="7429500" y="7519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3" name="Option Button 215" hidden="1">
                <a:extLst>
                  <a:ext uri="{63B3BB69-23CF-44E3-9099-C40C66FF867C}">
                    <a14:compatExt spid="_x0000_s22743"/>
                  </a:ext>
                  <a:ext uri="{FF2B5EF4-FFF2-40B4-BE49-F238E27FC236}">
                    <a16:creationId xmlns:a16="http://schemas.microsoft.com/office/drawing/2014/main" id="{00000000-0008-0000-0400-0000D7580000}"/>
                  </a:ext>
                </a:extLst>
              </xdr:cNvPr>
              <xdr:cNvSpPr/>
            </xdr:nvSpPr>
            <xdr:spPr bwMode="auto">
              <a:xfrm>
                <a:off x="733425" y="75190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4" name="Option Button 216" hidden="1">
                <a:extLst>
                  <a:ext uri="{63B3BB69-23CF-44E3-9099-C40C66FF867C}">
                    <a14:compatExt spid="_x0000_s22744"/>
                  </a:ext>
                  <a:ext uri="{FF2B5EF4-FFF2-40B4-BE49-F238E27FC236}">
                    <a16:creationId xmlns:a16="http://schemas.microsoft.com/office/drawing/2014/main" id="{00000000-0008-0000-0400-0000D8580000}"/>
                  </a:ext>
                </a:extLst>
              </xdr:cNvPr>
              <xdr:cNvSpPr/>
            </xdr:nvSpPr>
            <xdr:spPr bwMode="auto">
              <a:xfrm>
                <a:off x="285750" y="7519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194</xdr:row>
          <xdr:rowOff>0</xdr:rowOff>
        </xdr:from>
        <xdr:to>
          <xdr:col>5</xdr:col>
          <xdr:colOff>800100</xdr:colOff>
          <xdr:row>195</xdr:row>
          <xdr:rowOff>0</xdr:rowOff>
        </xdr:to>
        <xdr:grpSp>
          <xdr:nvGrpSpPr>
            <xdr:cNvPr id="56" name="グループ化 55">
              <a:extLst>
                <a:ext uri="{FF2B5EF4-FFF2-40B4-BE49-F238E27FC236}">
                  <a16:creationId xmlns:a16="http://schemas.microsoft.com/office/drawing/2014/main" id="{00000000-0008-0000-0400-000038000000}"/>
                </a:ext>
              </a:extLst>
            </xdr:cNvPr>
            <xdr:cNvGrpSpPr/>
          </xdr:nvGrpSpPr>
          <xdr:grpSpPr>
            <a:xfrm>
              <a:off x="228600" y="80010000"/>
              <a:ext cx="8001000" cy="476250"/>
              <a:chOff x="228600" y="79810112"/>
              <a:chExt cx="7981950" cy="476251"/>
            </a:xfrm>
          </xdr:grpSpPr>
          <xdr:sp macro="" textlink="">
            <xdr:nvSpPr>
              <xdr:cNvPr id="22745" name="Group Box 217" hidden="1">
                <a:extLst>
                  <a:ext uri="{63B3BB69-23CF-44E3-9099-C40C66FF867C}">
                    <a14:compatExt spid="_x0000_s22745"/>
                  </a:ext>
                  <a:ext uri="{FF2B5EF4-FFF2-40B4-BE49-F238E27FC236}">
                    <a16:creationId xmlns:a16="http://schemas.microsoft.com/office/drawing/2014/main" id="{00000000-0008-0000-0400-0000D9580000}"/>
                  </a:ext>
                </a:extLst>
              </xdr:cNvPr>
              <xdr:cNvSpPr/>
            </xdr:nvSpPr>
            <xdr:spPr bwMode="auto">
              <a:xfrm>
                <a:off x="228600" y="7981011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46" name="Option Button 218" hidden="1">
                <a:extLst>
                  <a:ext uri="{63B3BB69-23CF-44E3-9099-C40C66FF867C}">
                    <a14:compatExt spid="_x0000_s22746"/>
                  </a:ext>
                  <a:ext uri="{FF2B5EF4-FFF2-40B4-BE49-F238E27FC236}">
                    <a16:creationId xmlns:a16="http://schemas.microsoft.com/office/drawing/2014/main" id="{00000000-0008-0000-0400-0000DA580000}"/>
                  </a:ext>
                </a:extLst>
              </xdr:cNvPr>
              <xdr:cNvSpPr/>
            </xdr:nvSpPr>
            <xdr:spPr bwMode="auto">
              <a:xfrm>
                <a:off x="7429500" y="80010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47" name="Option Button 219" hidden="1">
                <a:extLst>
                  <a:ext uri="{63B3BB69-23CF-44E3-9099-C40C66FF867C}">
                    <a14:compatExt spid="_x0000_s22747"/>
                  </a:ext>
                  <a:ext uri="{FF2B5EF4-FFF2-40B4-BE49-F238E27FC236}">
                    <a16:creationId xmlns:a16="http://schemas.microsoft.com/office/drawing/2014/main" id="{00000000-0008-0000-0400-0000DB580000}"/>
                  </a:ext>
                </a:extLst>
              </xdr:cNvPr>
              <xdr:cNvSpPr/>
            </xdr:nvSpPr>
            <xdr:spPr bwMode="auto">
              <a:xfrm>
                <a:off x="733425" y="80010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8" name="Option Button 220" hidden="1">
                <a:extLst>
                  <a:ext uri="{63B3BB69-23CF-44E3-9099-C40C66FF867C}">
                    <a14:compatExt spid="_x0000_s22748"/>
                  </a:ext>
                  <a:ext uri="{FF2B5EF4-FFF2-40B4-BE49-F238E27FC236}">
                    <a16:creationId xmlns:a16="http://schemas.microsoft.com/office/drawing/2014/main" id="{00000000-0008-0000-0400-0000DC580000}"/>
                  </a:ext>
                </a:extLst>
              </xdr:cNvPr>
              <xdr:cNvSpPr/>
            </xdr:nvSpPr>
            <xdr:spPr bwMode="auto">
              <a:xfrm>
                <a:off x="285750" y="80010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195</xdr:row>
          <xdr:rowOff>0</xdr:rowOff>
        </xdr:from>
        <xdr:to>
          <xdr:col>5</xdr:col>
          <xdr:colOff>800100</xdr:colOff>
          <xdr:row>196</xdr:row>
          <xdr:rowOff>0</xdr:rowOff>
        </xdr:to>
        <xdr:grpSp>
          <xdr:nvGrpSpPr>
            <xdr:cNvPr id="57" name="グループ化 56">
              <a:extLst>
                <a:ext uri="{FF2B5EF4-FFF2-40B4-BE49-F238E27FC236}">
                  <a16:creationId xmlns:a16="http://schemas.microsoft.com/office/drawing/2014/main" id="{00000000-0008-0000-0400-000039000000}"/>
                </a:ext>
              </a:extLst>
            </xdr:cNvPr>
            <xdr:cNvGrpSpPr/>
          </xdr:nvGrpSpPr>
          <xdr:grpSpPr>
            <a:xfrm>
              <a:off x="228600" y="80486250"/>
              <a:ext cx="8001000" cy="476250"/>
              <a:chOff x="228600" y="80286362"/>
              <a:chExt cx="7981950" cy="476251"/>
            </a:xfrm>
          </xdr:grpSpPr>
          <xdr:sp macro="" textlink="">
            <xdr:nvSpPr>
              <xdr:cNvPr id="22749" name="Group Box 221" hidden="1">
                <a:extLst>
                  <a:ext uri="{63B3BB69-23CF-44E3-9099-C40C66FF867C}">
                    <a14:compatExt spid="_x0000_s22749"/>
                  </a:ext>
                  <a:ext uri="{FF2B5EF4-FFF2-40B4-BE49-F238E27FC236}">
                    <a16:creationId xmlns:a16="http://schemas.microsoft.com/office/drawing/2014/main" id="{00000000-0008-0000-0400-0000DD580000}"/>
                  </a:ext>
                </a:extLst>
              </xdr:cNvPr>
              <xdr:cNvSpPr/>
            </xdr:nvSpPr>
            <xdr:spPr bwMode="auto">
              <a:xfrm>
                <a:off x="228600" y="8028636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0" name="Option Button 222" hidden="1">
                <a:extLst>
                  <a:ext uri="{63B3BB69-23CF-44E3-9099-C40C66FF867C}">
                    <a14:compatExt spid="_x0000_s22750"/>
                  </a:ext>
                  <a:ext uri="{FF2B5EF4-FFF2-40B4-BE49-F238E27FC236}">
                    <a16:creationId xmlns:a16="http://schemas.microsoft.com/office/drawing/2014/main" id="{00000000-0008-0000-0400-0000DE580000}"/>
                  </a:ext>
                </a:extLst>
              </xdr:cNvPr>
              <xdr:cNvSpPr/>
            </xdr:nvSpPr>
            <xdr:spPr bwMode="auto">
              <a:xfrm>
                <a:off x="7429500" y="80486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1" name="Option Button 223" hidden="1">
                <a:extLst>
                  <a:ext uri="{63B3BB69-23CF-44E3-9099-C40C66FF867C}">
                    <a14:compatExt spid="_x0000_s22751"/>
                  </a:ext>
                  <a:ext uri="{FF2B5EF4-FFF2-40B4-BE49-F238E27FC236}">
                    <a16:creationId xmlns:a16="http://schemas.microsoft.com/office/drawing/2014/main" id="{00000000-0008-0000-0400-0000DF580000}"/>
                  </a:ext>
                </a:extLst>
              </xdr:cNvPr>
              <xdr:cNvSpPr/>
            </xdr:nvSpPr>
            <xdr:spPr bwMode="auto">
              <a:xfrm>
                <a:off x="733425" y="80486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2" name="Option Button 224" hidden="1">
                <a:extLst>
                  <a:ext uri="{63B3BB69-23CF-44E3-9099-C40C66FF867C}">
                    <a14:compatExt spid="_x0000_s22752"/>
                  </a:ext>
                  <a:ext uri="{FF2B5EF4-FFF2-40B4-BE49-F238E27FC236}">
                    <a16:creationId xmlns:a16="http://schemas.microsoft.com/office/drawing/2014/main" id="{00000000-0008-0000-0400-0000E0580000}"/>
                  </a:ext>
                </a:extLst>
              </xdr:cNvPr>
              <xdr:cNvSpPr/>
            </xdr:nvSpPr>
            <xdr:spPr bwMode="auto">
              <a:xfrm>
                <a:off x="285750" y="80486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196</xdr:row>
          <xdr:rowOff>0</xdr:rowOff>
        </xdr:from>
        <xdr:to>
          <xdr:col>5</xdr:col>
          <xdr:colOff>800100</xdr:colOff>
          <xdr:row>197</xdr:row>
          <xdr:rowOff>0</xdr:rowOff>
        </xdr:to>
        <xdr:grpSp>
          <xdr:nvGrpSpPr>
            <xdr:cNvPr id="58" name="グループ化 57">
              <a:extLst>
                <a:ext uri="{FF2B5EF4-FFF2-40B4-BE49-F238E27FC236}">
                  <a16:creationId xmlns:a16="http://schemas.microsoft.com/office/drawing/2014/main" id="{00000000-0008-0000-0400-00003A000000}"/>
                </a:ext>
              </a:extLst>
            </xdr:cNvPr>
            <xdr:cNvGrpSpPr/>
          </xdr:nvGrpSpPr>
          <xdr:grpSpPr>
            <a:xfrm>
              <a:off x="228600" y="80962500"/>
              <a:ext cx="8001000" cy="476250"/>
              <a:chOff x="228600" y="80762613"/>
              <a:chExt cx="7981950" cy="476251"/>
            </a:xfrm>
          </xdr:grpSpPr>
          <xdr:sp macro="" textlink="">
            <xdr:nvSpPr>
              <xdr:cNvPr id="22753" name="Group Box 225" hidden="1">
                <a:extLst>
                  <a:ext uri="{63B3BB69-23CF-44E3-9099-C40C66FF867C}">
                    <a14:compatExt spid="_x0000_s22753"/>
                  </a:ext>
                  <a:ext uri="{FF2B5EF4-FFF2-40B4-BE49-F238E27FC236}">
                    <a16:creationId xmlns:a16="http://schemas.microsoft.com/office/drawing/2014/main" id="{00000000-0008-0000-0400-0000E1580000}"/>
                  </a:ext>
                </a:extLst>
              </xdr:cNvPr>
              <xdr:cNvSpPr/>
            </xdr:nvSpPr>
            <xdr:spPr bwMode="auto">
              <a:xfrm>
                <a:off x="228600" y="8076261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4" name="Option Button 226" hidden="1">
                <a:extLst>
                  <a:ext uri="{63B3BB69-23CF-44E3-9099-C40C66FF867C}">
                    <a14:compatExt spid="_x0000_s22754"/>
                  </a:ext>
                  <a:ext uri="{FF2B5EF4-FFF2-40B4-BE49-F238E27FC236}">
                    <a16:creationId xmlns:a16="http://schemas.microsoft.com/office/drawing/2014/main" id="{00000000-0008-0000-0400-0000E2580000}"/>
                  </a:ext>
                </a:extLst>
              </xdr:cNvPr>
              <xdr:cNvSpPr/>
            </xdr:nvSpPr>
            <xdr:spPr bwMode="auto">
              <a:xfrm>
                <a:off x="7429500" y="809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5" name="Option Button 227" hidden="1">
                <a:extLst>
                  <a:ext uri="{63B3BB69-23CF-44E3-9099-C40C66FF867C}">
                    <a14:compatExt spid="_x0000_s22755"/>
                  </a:ext>
                  <a:ext uri="{FF2B5EF4-FFF2-40B4-BE49-F238E27FC236}">
                    <a16:creationId xmlns:a16="http://schemas.microsoft.com/office/drawing/2014/main" id="{00000000-0008-0000-0400-0000E3580000}"/>
                  </a:ext>
                </a:extLst>
              </xdr:cNvPr>
              <xdr:cNvSpPr/>
            </xdr:nvSpPr>
            <xdr:spPr bwMode="auto">
              <a:xfrm>
                <a:off x="733425" y="809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56" name="Option Button 228" hidden="1">
                <a:extLst>
                  <a:ext uri="{63B3BB69-23CF-44E3-9099-C40C66FF867C}">
                    <a14:compatExt spid="_x0000_s22756"/>
                  </a:ext>
                  <a:ext uri="{FF2B5EF4-FFF2-40B4-BE49-F238E27FC236}">
                    <a16:creationId xmlns:a16="http://schemas.microsoft.com/office/drawing/2014/main" id="{00000000-0008-0000-0400-0000E4580000}"/>
                  </a:ext>
                </a:extLst>
              </xdr:cNvPr>
              <xdr:cNvSpPr/>
            </xdr:nvSpPr>
            <xdr:spPr bwMode="auto">
              <a:xfrm>
                <a:off x="285750" y="809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197</xdr:row>
          <xdr:rowOff>0</xdr:rowOff>
        </xdr:from>
        <xdr:to>
          <xdr:col>5</xdr:col>
          <xdr:colOff>800100</xdr:colOff>
          <xdr:row>198</xdr:row>
          <xdr:rowOff>0</xdr:rowOff>
        </xdr:to>
        <xdr:grpSp>
          <xdr:nvGrpSpPr>
            <xdr:cNvPr id="59" name="グループ化 58">
              <a:extLst>
                <a:ext uri="{FF2B5EF4-FFF2-40B4-BE49-F238E27FC236}">
                  <a16:creationId xmlns:a16="http://schemas.microsoft.com/office/drawing/2014/main" id="{00000000-0008-0000-0400-00003B000000}"/>
                </a:ext>
              </a:extLst>
            </xdr:cNvPr>
            <xdr:cNvGrpSpPr/>
          </xdr:nvGrpSpPr>
          <xdr:grpSpPr>
            <a:xfrm>
              <a:off x="228600" y="81438750"/>
              <a:ext cx="8001000" cy="476250"/>
              <a:chOff x="228600" y="81238864"/>
              <a:chExt cx="7981950" cy="476251"/>
            </a:xfrm>
          </xdr:grpSpPr>
          <xdr:sp macro="" textlink="">
            <xdr:nvSpPr>
              <xdr:cNvPr id="22757" name="Group Box 229" hidden="1">
                <a:extLst>
                  <a:ext uri="{63B3BB69-23CF-44E3-9099-C40C66FF867C}">
                    <a14:compatExt spid="_x0000_s22757"/>
                  </a:ext>
                  <a:ext uri="{FF2B5EF4-FFF2-40B4-BE49-F238E27FC236}">
                    <a16:creationId xmlns:a16="http://schemas.microsoft.com/office/drawing/2014/main" id="{00000000-0008-0000-0400-0000E5580000}"/>
                  </a:ext>
                </a:extLst>
              </xdr:cNvPr>
              <xdr:cNvSpPr/>
            </xdr:nvSpPr>
            <xdr:spPr bwMode="auto">
              <a:xfrm>
                <a:off x="228600" y="8123886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58" name="Option Button 230" hidden="1">
                <a:extLst>
                  <a:ext uri="{63B3BB69-23CF-44E3-9099-C40C66FF867C}">
                    <a14:compatExt spid="_x0000_s22758"/>
                  </a:ext>
                  <a:ext uri="{FF2B5EF4-FFF2-40B4-BE49-F238E27FC236}">
                    <a16:creationId xmlns:a16="http://schemas.microsoft.com/office/drawing/2014/main" id="{00000000-0008-0000-0400-0000E6580000}"/>
                  </a:ext>
                </a:extLst>
              </xdr:cNvPr>
              <xdr:cNvSpPr/>
            </xdr:nvSpPr>
            <xdr:spPr bwMode="auto">
              <a:xfrm>
                <a:off x="7429500" y="814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59" name="Option Button 231" hidden="1">
                <a:extLst>
                  <a:ext uri="{63B3BB69-23CF-44E3-9099-C40C66FF867C}">
                    <a14:compatExt spid="_x0000_s22759"/>
                  </a:ext>
                  <a:ext uri="{FF2B5EF4-FFF2-40B4-BE49-F238E27FC236}">
                    <a16:creationId xmlns:a16="http://schemas.microsoft.com/office/drawing/2014/main" id="{00000000-0008-0000-0400-0000E7580000}"/>
                  </a:ext>
                </a:extLst>
              </xdr:cNvPr>
              <xdr:cNvSpPr/>
            </xdr:nvSpPr>
            <xdr:spPr bwMode="auto">
              <a:xfrm>
                <a:off x="733425" y="814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60" name="Option Button 232" hidden="1">
                <a:extLst>
                  <a:ext uri="{63B3BB69-23CF-44E3-9099-C40C66FF867C}">
                    <a14:compatExt spid="_x0000_s22760"/>
                  </a:ext>
                  <a:ext uri="{FF2B5EF4-FFF2-40B4-BE49-F238E27FC236}">
                    <a16:creationId xmlns:a16="http://schemas.microsoft.com/office/drawing/2014/main" id="{00000000-0008-0000-0400-0000E8580000}"/>
                  </a:ext>
                </a:extLst>
              </xdr:cNvPr>
              <xdr:cNvSpPr/>
            </xdr:nvSpPr>
            <xdr:spPr bwMode="auto">
              <a:xfrm>
                <a:off x="285750" y="814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208</xdr:row>
          <xdr:rowOff>0</xdr:rowOff>
        </xdr:from>
        <xdr:to>
          <xdr:col>5</xdr:col>
          <xdr:colOff>800100</xdr:colOff>
          <xdr:row>209</xdr:row>
          <xdr:rowOff>0</xdr:rowOff>
        </xdr:to>
        <xdr:grpSp>
          <xdr:nvGrpSpPr>
            <xdr:cNvPr id="60" name="グループ化 59">
              <a:extLst>
                <a:ext uri="{FF2B5EF4-FFF2-40B4-BE49-F238E27FC236}">
                  <a16:creationId xmlns:a16="http://schemas.microsoft.com/office/drawing/2014/main" id="{00000000-0008-0000-0400-00003C000000}"/>
                </a:ext>
              </a:extLst>
            </xdr:cNvPr>
            <xdr:cNvGrpSpPr/>
          </xdr:nvGrpSpPr>
          <xdr:grpSpPr>
            <a:xfrm>
              <a:off x="228600" y="86277450"/>
              <a:ext cx="8001000" cy="476250"/>
              <a:chOff x="228600" y="86058522"/>
              <a:chExt cx="7981950" cy="476251"/>
            </a:xfrm>
          </xdr:grpSpPr>
          <xdr:sp macro="" textlink="">
            <xdr:nvSpPr>
              <xdr:cNvPr id="22761" name="Group Box 233" hidden="1">
                <a:extLst>
                  <a:ext uri="{63B3BB69-23CF-44E3-9099-C40C66FF867C}">
                    <a14:compatExt spid="_x0000_s22761"/>
                  </a:ext>
                  <a:ext uri="{FF2B5EF4-FFF2-40B4-BE49-F238E27FC236}">
                    <a16:creationId xmlns:a16="http://schemas.microsoft.com/office/drawing/2014/main" id="{00000000-0008-0000-0400-0000E9580000}"/>
                  </a:ext>
                </a:extLst>
              </xdr:cNvPr>
              <xdr:cNvSpPr/>
            </xdr:nvSpPr>
            <xdr:spPr bwMode="auto">
              <a:xfrm>
                <a:off x="228600" y="8605852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62" name="Option Button 234" hidden="1">
                <a:extLst>
                  <a:ext uri="{63B3BB69-23CF-44E3-9099-C40C66FF867C}">
                    <a14:compatExt spid="_x0000_s22762"/>
                  </a:ext>
                  <a:ext uri="{FF2B5EF4-FFF2-40B4-BE49-F238E27FC236}">
                    <a16:creationId xmlns:a16="http://schemas.microsoft.com/office/drawing/2014/main" id="{00000000-0008-0000-0400-0000EA580000}"/>
                  </a:ext>
                </a:extLst>
              </xdr:cNvPr>
              <xdr:cNvSpPr/>
            </xdr:nvSpPr>
            <xdr:spPr bwMode="auto">
              <a:xfrm>
                <a:off x="7429500" y="86258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63" name="Option Button 235" hidden="1">
                <a:extLst>
                  <a:ext uri="{63B3BB69-23CF-44E3-9099-C40C66FF867C}">
                    <a14:compatExt spid="_x0000_s22763"/>
                  </a:ext>
                  <a:ext uri="{FF2B5EF4-FFF2-40B4-BE49-F238E27FC236}">
                    <a16:creationId xmlns:a16="http://schemas.microsoft.com/office/drawing/2014/main" id="{00000000-0008-0000-0400-0000EB580000}"/>
                  </a:ext>
                </a:extLst>
              </xdr:cNvPr>
              <xdr:cNvSpPr/>
            </xdr:nvSpPr>
            <xdr:spPr bwMode="auto">
              <a:xfrm>
                <a:off x="733425" y="86258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64" name="Option Button 236" hidden="1">
                <a:extLst>
                  <a:ext uri="{63B3BB69-23CF-44E3-9099-C40C66FF867C}">
                    <a14:compatExt spid="_x0000_s22764"/>
                  </a:ext>
                  <a:ext uri="{FF2B5EF4-FFF2-40B4-BE49-F238E27FC236}">
                    <a16:creationId xmlns:a16="http://schemas.microsoft.com/office/drawing/2014/main" id="{00000000-0008-0000-0400-0000EC580000}"/>
                  </a:ext>
                </a:extLst>
              </xdr:cNvPr>
              <xdr:cNvSpPr/>
            </xdr:nvSpPr>
            <xdr:spPr bwMode="auto">
              <a:xfrm>
                <a:off x="285750" y="86258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209</xdr:row>
          <xdr:rowOff>0</xdr:rowOff>
        </xdr:from>
        <xdr:to>
          <xdr:col>5</xdr:col>
          <xdr:colOff>800100</xdr:colOff>
          <xdr:row>210</xdr:row>
          <xdr:rowOff>0</xdr:rowOff>
        </xdr:to>
        <xdr:grpSp>
          <xdr:nvGrpSpPr>
            <xdr:cNvPr id="61" name="グループ化 60">
              <a:extLst>
                <a:ext uri="{FF2B5EF4-FFF2-40B4-BE49-F238E27FC236}">
                  <a16:creationId xmlns:a16="http://schemas.microsoft.com/office/drawing/2014/main" id="{00000000-0008-0000-0400-00003D000000}"/>
                </a:ext>
              </a:extLst>
            </xdr:cNvPr>
            <xdr:cNvGrpSpPr/>
          </xdr:nvGrpSpPr>
          <xdr:grpSpPr>
            <a:xfrm>
              <a:off x="228600" y="86753700"/>
              <a:ext cx="8001000" cy="476250"/>
              <a:chOff x="228600" y="86534773"/>
              <a:chExt cx="7981950" cy="476251"/>
            </a:xfrm>
          </xdr:grpSpPr>
          <xdr:sp macro="" textlink="">
            <xdr:nvSpPr>
              <xdr:cNvPr id="22765" name="Group Box 237" hidden="1">
                <a:extLst>
                  <a:ext uri="{63B3BB69-23CF-44E3-9099-C40C66FF867C}">
                    <a14:compatExt spid="_x0000_s22765"/>
                  </a:ext>
                  <a:ext uri="{FF2B5EF4-FFF2-40B4-BE49-F238E27FC236}">
                    <a16:creationId xmlns:a16="http://schemas.microsoft.com/office/drawing/2014/main" id="{00000000-0008-0000-0400-0000ED580000}"/>
                  </a:ext>
                </a:extLst>
              </xdr:cNvPr>
              <xdr:cNvSpPr/>
            </xdr:nvSpPr>
            <xdr:spPr bwMode="auto">
              <a:xfrm>
                <a:off x="228600" y="8653477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66" name="Option Button 238" hidden="1">
                <a:extLst>
                  <a:ext uri="{63B3BB69-23CF-44E3-9099-C40C66FF867C}">
                    <a14:compatExt spid="_x0000_s22766"/>
                  </a:ext>
                  <a:ext uri="{FF2B5EF4-FFF2-40B4-BE49-F238E27FC236}">
                    <a16:creationId xmlns:a16="http://schemas.microsoft.com/office/drawing/2014/main" id="{00000000-0008-0000-0400-0000EE580000}"/>
                  </a:ext>
                </a:extLst>
              </xdr:cNvPr>
              <xdr:cNvSpPr/>
            </xdr:nvSpPr>
            <xdr:spPr bwMode="auto">
              <a:xfrm>
                <a:off x="7429500" y="86734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67" name="Option Button 239" hidden="1">
                <a:extLst>
                  <a:ext uri="{63B3BB69-23CF-44E3-9099-C40C66FF867C}">
                    <a14:compatExt spid="_x0000_s22767"/>
                  </a:ext>
                  <a:ext uri="{FF2B5EF4-FFF2-40B4-BE49-F238E27FC236}">
                    <a16:creationId xmlns:a16="http://schemas.microsoft.com/office/drawing/2014/main" id="{00000000-0008-0000-0400-0000EF580000}"/>
                  </a:ext>
                </a:extLst>
              </xdr:cNvPr>
              <xdr:cNvSpPr/>
            </xdr:nvSpPr>
            <xdr:spPr bwMode="auto">
              <a:xfrm>
                <a:off x="733425" y="86734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68" name="Option Button 240" hidden="1">
                <a:extLst>
                  <a:ext uri="{63B3BB69-23CF-44E3-9099-C40C66FF867C}">
                    <a14:compatExt spid="_x0000_s22768"/>
                  </a:ext>
                  <a:ext uri="{FF2B5EF4-FFF2-40B4-BE49-F238E27FC236}">
                    <a16:creationId xmlns:a16="http://schemas.microsoft.com/office/drawing/2014/main" id="{00000000-0008-0000-0400-0000F0580000}"/>
                  </a:ext>
                </a:extLst>
              </xdr:cNvPr>
              <xdr:cNvSpPr/>
            </xdr:nvSpPr>
            <xdr:spPr bwMode="auto">
              <a:xfrm>
                <a:off x="285750" y="86734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210</xdr:row>
          <xdr:rowOff>0</xdr:rowOff>
        </xdr:from>
        <xdr:to>
          <xdr:col>5</xdr:col>
          <xdr:colOff>800100</xdr:colOff>
          <xdr:row>211</xdr:row>
          <xdr:rowOff>0</xdr:rowOff>
        </xdr:to>
        <xdr:grpSp>
          <xdr:nvGrpSpPr>
            <xdr:cNvPr id="62" name="グループ化 61">
              <a:extLst>
                <a:ext uri="{FF2B5EF4-FFF2-40B4-BE49-F238E27FC236}">
                  <a16:creationId xmlns:a16="http://schemas.microsoft.com/office/drawing/2014/main" id="{00000000-0008-0000-0400-00003E000000}"/>
                </a:ext>
              </a:extLst>
            </xdr:cNvPr>
            <xdr:cNvGrpSpPr/>
          </xdr:nvGrpSpPr>
          <xdr:grpSpPr>
            <a:xfrm>
              <a:off x="228600" y="87229950"/>
              <a:ext cx="8001000" cy="476250"/>
              <a:chOff x="228600" y="87011024"/>
              <a:chExt cx="7981950" cy="476251"/>
            </a:xfrm>
          </xdr:grpSpPr>
          <xdr:sp macro="" textlink="">
            <xdr:nvSpPr>
              <xdr:cNvPr id="22769" name="Group Box 241" hidden="1">
                <a:extLst>
                  <a:ext uri="{63B3BB69-23CF-44E3-9099-C40C66FF867C}">
                    <a14:compatExt spid="_x0000_s22769"/>
                  </a:ext>
                  <a:ext uri="{FF2B5EF4-FFF2-40B4-BE49-F238E27FC236}">
                    <a16:creationId xmlns:a16="http://schemas.microsoft.com/office/drawing/2014/main" id="{00000000-0008-0000-0400-0000F1580000}"/>
                  </a:ext>
                </a:extLst>
              </xdr:cNvPr>
              <xdr:cNvSpPr/>
            </xdr:nvSpPr>
            <xdr:spPr bwMode="auto">
              <a:xfrm>
                <a:off x="228600" y="8701102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70" name="Option Button 242" hidden="1">
                <a:extLst>
                  <a:ext uri="{63B3BB69-23CF-44E3-9099-C40C66FF867C}">
                    <a14:compatExt spid="_x0000_s22770"/>
                  </a:ext>
                  <a:ext uri="{FF2B5EF4-FFF2-40B4-BE49-F238E27FC236}">
                    <a16:creationId xmlns:a16="http://schemas.microsoft.com/office/drawing/2014/main" id="{00000000-0008-0000-0400-0000F2580000}"/>
                  </a:ext>
                </a:extLst>
              </xdr:cNvPr>
              <xdr:cNvSpPr/>
            </xdr:nvSpPr>
            <xdr:spPr bwMode="auto">
              <a:xfrm>
                <a:off x="7429500" y="87210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71" name="Option Button 243" hidden="1">
                <a:extLst>
                  <a:ext uri="{63B3BB69-23CF-44E3-9099-C40C66FF867C}">
                    <a14:compatExt spid="_x0000_s22771"/>
                  </a:ext>
                  <a:ext uri="{FF2B5EF4-FFF2-40B4-BE49-F238E27FC236}">
                    <a16:creationId xmlns:a16="http://schemas.microsoft.com/office/drawing/2014/main" id="{00000000-0008-0000-0400-0000F3580000}"/>
                  </a:ext>
                </a:extLst>
              </xdr:cNvPr>
              <xdr:cNvSpPr/>
            </xdr:nvSpPr>
            <xdr:spPr bwMode="auto">
              <a:xfrm>
                <a:off x="733425" y="87210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72" name="Option Button 244" hidden="1">
                <a:extLst>
                  <a:ext uri="{63B3BB69-23CF-44E3-9099-C40C66FF867C}">
                    <a14:compatExt spid="_x0000_s22772"/>
                  </a:ext>
                  <a:ext uri="{FF2B5EF4-FFF2-40B4-BE49-F238E27FC236}">
                    <a16:creationId xmlns:a16="http://schemas.microsoft.com/office/drawing/2014/main" id="{00000000-0008-0000-0400-0000F4580000}"/>
                  </a:ext>
                </a:extLst>
              </xdr:cNvPr>
              <xdr:cNvSpPr/>
            </xdr:nvSpPr>
            <xdr:spPr bwMode="auto">
              <a:xfrm>
                <a:off x="285750" y="87210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211</xdr:row>
          <xdr:rowOff>0</xdr:rowOff>
        </xdr:from>
        <xdr:to>
          <xdr:col>5</xdr:col>
          <xdr:colOff>800100</xdr:colOff>
          <xdr:row>212</xdr:row>
          <xdr:rowOff>0</xdr:rowOff>
        </xdr:to>
        <xdr:grpSp>
          <xdr:nvGrpSpPr>
            <xdr:cNvPr id="63" name="グループ化 62">
              <a:extLst>
                <a:ext uri="{FF2B5EF4-FFF2-40B4-BE49-F238E27FC236}">
                  <a16:creationId xmlns:a16="http://schemas.microsoft.com/office/drawing/2014/main" id="{00000000-0008-0000-0400-00003F000000}"/>
                </a:ext>
              </a:extLst>
            </xdr:cNvPr>
            <xdr:cNvGrpSpPr/>
          </xdr:nvGrpSpPr>
          <xdr:grpSpPr>
            <a:xfrm>
              <a:off x="228600" y="87706200"/>
              <a:ext cx="8001000" cy="476250"/>
              <a:chOff x="228600" y="87487275"/>
              <a:chExt cx="7981950" cy="476251"/>
            </a:xfrm>
          </xdr:grpSpPr>
          <xdr:sp macro="" textlink="">
            <xdr:nvSpPr>
              <xdr:cNvPr id="22773" name="Group Box 245" hidden="1">
                <a:extLst>
                  <a:ext uri="{63B3BB69-23CF-44E3-9099-C40C66FF867C}">
                    <a14:compatExt spid="_x0000_s22773"/>
                  </a:ext>
                  <a:ext uri="{FF2B5EF4-FFF2-40B4-BE49-F238E27FC236}">
                    <a16:creationId xmlns:a16="http://schemas.microsoft.com/office/drawing/2014/main" id="{00000000-0008-0000-0400-0000F5580000}"/>
                  </a:ext>
                </a:extLst>
              </xdr:cNvPr>
              <xdr:cNvSpPr/>
            </xdr:nvSpPr>
            <xdr:spPr bwMode="auto">
              <a:xfrm>
                <a:off x="228600" y="8748727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74" name="Option Button 246" hidden="1">
                <a:extLst>
                  <a:ext uri="{63B3BB69-23CF-44E3-9099-C40C66FF867C}">
                    <a14:compatExt spid="_x0000_s22774"/>
                  </a:ext>
                  <a:ext uri="{FF2B5EF4-FFF2-40B4-BE49-F238E27FC236}">
                    <a16:creationId xmlns:a16="http://schemas.microsoft.com/office/drawing/2014/main" id="{00000000-0008-0000-0400-0000F6580000}"/>
                  </a:ext>
                </a:extLst>
              </xdr:cNvPr>
              <xdr:cNvSpPr/>
            </xdr:nvSpPr>
            <xdr:spPr bwMode="auto">
              <a:xfrm>
                <a:off x="7429500" y="87687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75" name="Option Button 247" hidden="1">
                <a:extLst>
                  <a:ext uri="{63B3BB69-23CF-44E3-9099-C40C66FF867C}">
                    <a14:compatExt spid="_x0000_s22775"/>
                  </a:ext>
                  <a:ext uri="{FF2B5EF4-FFF2-40B4-BE49-F238E27FC236}">
                    <a16:creationId xmlns:a16="http://schemas.microsoft.com/office/drawing/2014/main" id="{00000000-0008-0000-0400-0000F7580000}"/>
                  </a:ext>
                </a:extLst>
              </xdr:cNvPr>
              <xdr:cNvSpPr/>
            </xdr:nvSpPr>
            <xdr:spPr bwMode="auto">
              <a:xfrm>
                <a:off x="733425" y="87687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76" name="Option Button 248" hidden="1">
                <a:extLst>
                  <a:ext uri="{63B3BB69-23CF-44E3-9099-C40C66FF867C}">
                    <a14:compatExt spid="_x0000_s22776"/>
                  </a:ext>
                  <a:ext uri="{FF2B5EF4-FFF2-40B4-BE49-F238E27FC236}">
                    <a16:creationId xmlns:a16="http://schemas.microsoft.com/office/drawing/2014/main" id="{00000000-0008-0000-0400-0000F8580000}"/>
                  </a:ext>
                </a:extLst>
              </xdr:cNvPr>
              <xdr:cNvSpPr/>
            </xdr:nvSpPr>
            <xdr:spPr bwMode="auto">
              <a:xfrm>
                <a:off x="285750" y="87687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222</xdr:row>
          <xdr:rowOff>0</xdr:rowOff>
        </xdr:from>
        <xdr:to>
          <xdr:col>5</xdr:col>
          <xdr:colOff>800100</xdr:colOff>
          <xdr:row>223</xdr:row>
          <xdr:rowOff>0</xdr:rowOff>
        </xdr:to>
        <xdr:grpSp>
          <xdr:nvGrpSpPr>
            <xdr:cNvPr id="22528" name="グループ化 22527">
              <a:extLst>
                <a:ext uri="{FF2B5EF4-FFF2-40B4-BE49-F238E27FC236}">
                  <a16:creationId xmlns:a16="http://schemas.microsoft.com/office/drawing/2014/main" id="{00000000-0008-0000-0400-000000580000}"/>
                </a:ext>
              </a:extLst>
            </xdr:cNvPr>
            <xdr:cNvGrpSpPr/>
          </xdr:nvGrpSpPr>
          <xdr:grpSpPr>
            <a:xfrm>
              <a:off x="228600" y="92544900"/>
              <a:ext cx="8001000" cy="476250"/>
              <a:chOff x="228600" y="92306933"/>
              <a:chExt cx="7981950" cy="476251"/>
            </a:xfrm>
          </xdr:grpSpPr>
          <xdr:sp macro="" textlink="">
            <xdr:nvSpPr>
              <xdr:cNvPr id="22777" name="Group Box 249" hidden="1">
                <a:extLst>
                  <a:ext uri="{63B3BB69-23CF-44E3-9099-C40C66FF867C}">
                    <a14:compatExt spid="_x0000_s22777"/>
                  </a:ext>
                  <a:ext uri="{FF2B5EF4-FFF2-40B4-BE49-F238E27FC236}">
                    <a16:creationId xmlns:a16="http://schemas.microsoft.com/office/drawing/2014/main" id="{00000000-0008-0000-0400-0000F9580000}"/>
                  </a:ext>
                </a:extLst>
              </xdr:cNvPr>
              <xdr:cNvSpPr/>
            </xdr:nvSpPr>
            <xdr:spPr bwMode="auto">
              <a:xfrm>
                <a:off x="228600" y="9230693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78" name="Option Button 250" hidden="1">
                <a:extLst>
                  <a:ext uri="{63B3BB69-23CF-44E3-9099-C40C66FF867C}">
                    <a14:compatExt spid="_x0000_s22778"/>
                  </a:ext>
                  <a:ext uri="{FF2B5EF4-FFF2-40B4-BE49-F238E27FC236}">
                    <a16:creationId xmlns:a16="http://schemas.microsoft.com/office/drawing/2014/main" id="{00000000-0008-0000-0400-0000FA580000}"/>
                  </a:ext>
                </a:extLst>
              </xdr:cNvPr>
              <xdr:cNvSpPr/>
            </xdr:nvSpPr>
            <xdr:spPr bwMode="auto">
              <a:xfrm>
                <a:off x="7429500" y="92506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79" name="Option Button 251" hidden="1">
                <a:extLst>
                  <a:ext uri="{63B3BB69-23CF-44E3-9099-C40C66FF867C}">
                    <a14:compatExt spid="_x0000_s22779"/>
                  </a:ext>
                  <a:ext uri="{FF2B5EF4-FFF2-40B4-BE49-F238E27FC236}">
                    <a16:creationId xmlns:a16="http://schemas.microsoft.com/office/drawing/2014/main" id="{00000000-0008-0000-0400-0000FB580000}"/>
                  </a:ext>
                </a:extLst>
              </xdr:cNvPr>
              <xdr:cNvSpPr/>
            </xdr:nvSpPr>
            <xdr:spPr bwMode="auto">
              <a:xfrm>
                <a:off x="733425" y="92506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80" name="Option Button 252" hidden="1">
                <a:extLst>
                  <a:ext uri="{63B3BB69-23CF-44E3-9099-C40C66FF867C}">
                    <a14:compatExt spid="_x0000_s22780"/>
                  </a:ext>
                  <a:ext uri="{FF2B5EF4-FFF2-40B4-BE49-F238E27FC236}">
                    <a16:creationId xmlns:a16="http://schemas.microsoft.com/office/drawing/2014/main" id="{00000000-0008-0000-0400-0000FC580000}"/>
                  </a:ext>
                </a:extLst>
              </xdr:cNvPr>
              <xdr:cNvSpPr/>
            </xdr:nvSpPr>
            <xdr:spPr bwMode="auto">
              <a:xfrm>
                <a:off x="285750" y="92506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223</xdr:row>
          <xdr:rowOff>0</xdr:rowOff>
        </xdr:from>
        <xdr:to>
          <xdr:col>5</xdr:col>
          <xdr:colOff>800100</xdr:colOff>
          <xdr:row>224</xdr:row>
          <xdr:rowOff>0</xdr:rowOff>
        </xdr:to>
        <xdr:grpSp>
          <xdr:nvGrpSpPr>
            <xdr:cNvPr id="22785" name="グループ化 22784">
              <a:extLst>
                <a:ext uri="{FF2B5EF4-FFF2-40B4-BE49-F238E27FC236}">
                  <a16:creationId xmlns:a16="http://schemas.microsoft.com/office/drawing/2014/main" id="{00000000-0008-0000-0400-000001590000}"/>
                </a:ext>
              </a:extLst>
            </xdr:cNvPr>
            <xdr:cNvGrpSpPr/>
          </xdr:nvGrpSpPr>
          <xdr:grpSpPr>
            <a:xfrm>
              <a:off x="228600" y="93021150"/>
              <a:ext cx="8001000" cy="476250"/>
              <a:chOff x="228600" y="92783184"/>
              <a:chExt cx="7981950" cy="476251"/>
            </a:xfrm>
          </xdr:grpSpPr>
          <xdr:sp macro="" textlink="">
            <xdr:nvSpPr>
              <xdr:cNvPr id="22781" name="Group Box 253" hidden="1">
                <a:extLst>
                  <a:ext uri="{63B3BB69-23CF-44E3-9099-C40C66FF867C}">
                    <a14:compatExt spid="_x0000_s22781"/>
                  </a:ext>
                  <a:ext uri="{FF2B5EF4-FFF2-40B4-BE49-F238E27FC236}">
                    <a16:creationId xmlns:a16="http://schemas.microsoft.com/office/drawing/2014/main" id="{00000000-0008-0000-0400-0000FD580000}"/>
                  </a:ext>
                </a:extLst>
              </xdr:cNvPr>
              <xdr:cNvSpPr/>
            </xdr:nvSpPr>
            <xdr:spPr bwMode="auto">
              <a:xfrm>
                <a:off x="228600" y="9278318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82" name="Option Button 254" hidden="1">
                <a:extLst>
                  <a:ext uri="{63B3BB69-23CF-44E3-9099-C40C66FF867C}">
                    <a14:compatExt spid="_x0000_s22782"/>
                  </a:ext>
                  <a:ext uri="{FF2B5EF4-FFF2-40B4-BE49-F238E27FC236}">
                    <a16:creationId xmlns:a16="http://schemas.microsoft.com/office/drawing/2014/main" id="{00000000-0008-0000-0400-0000FE580000}"/>
                  </a:ext>
                </a:extLst>
              </xdr:cNvPr>
              <xdr:cNvSpPr/>
            </xdr:nvSpPr>
            <xdr:spPr bwMode="auto">
              <a:xfrm>
                <a:off x="7429500" y="9298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83" name="Option Button 255" hidden="1">
                <a:extLst>
                  <a:ext uri="{63B3BB69-23CF-44E3-9099-C40C66FF867C}">
                    <a14:compatExt spid="_x0000_s22783"/>
                  </a:ext>
                  <a:ext uri="{FF2B5EF4-FFF2-40B4-BE49-F238E27FC236}">
                    <a16:creationId xmlns:a16="http://schemas.microsoft.com/office/drawing/2014/main" id="{00000000-0008-0000-0400-0000FF580000}"/>
                  </a:ext>
                </a:extLst>
              </xdr:cNvPr>
              <xdr:cNvSpPr/>
            </xdr:nvSpPr>
            <xdr:spPr bwMode="auto">
              <a:xfrm>
                <a:off x="733425" y="9298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84" name="Option Button 256" hidden="1">
                <a:extLst>
                  <a:ext uri="{63B3BB69-23CF-44E3-9099-C40C66FF867C}">
                    <a14:compatExt spid="_x0000_s22784"/>
                  </a:ext>
                  <a:ext uri="{FF2B5EF4-FFF2-40B4-BE49-F238E27FC236}">
                    <a16:creationId xmlns:a16="http://schemas.microsoft.com/office/drawing/2014/main" id="{00000000-0008-0000-0400-000000590000}"/>
                  </a:ext>
                </a:extLst>
              </xdr:cNvPr>
              <xdr:cNvSpPr/>
            </xdr:nvSpPr>
            <xdr:spPr bwMode="auto">
              <a:xfrm>
                <a:off x="285750" y="9298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224</xdr:row>
          <xdr:rowOff>0</xdr:rowOff>
        </xdr:from>
        <xdr:to>
          <xdr:col>5</xdr:col>
          <xdr:colOff>800100</xdr:colOff>
          <xdr:row>225</xdr:row>
          <xdr:rowOff>0</xdr:rowOff>
        </xdr:to>
        <xdr:grpSp>
          <xdr:nvGrpSpPr>
            <xdr:cNvPr id="22790" name="グループ化 22789">
              <a:extLst>
                <a:ext uri="{FF2B5EF4-FFF2-40B4-BE49-F238E27FC236}">
                  <a16:creationId xmlns:a16="http://schemas.microsoft.com/office/drawing/2014/main" id="{00000000-0008-0000-0400-000006590000}"/>
                </a:ext>
              </a:extLst>
            </xdr:cNvPr>
            <xdr:cNvGrpSpPr/>
          </xdr:nvGrpSpPr>
          <xdr:grpSpPr>
            <a:xfrm>
              <a:off x="228600" y="93497400"/>
              <a:ext cx="8001000" cy="476250"/>
              <a:chOff x="228600" y="93259435"/>
              <a:chExt cx="7981950" cy="476251"/>
            </a:xfrm>
          </xdr:grpSpPr>
          <xdr:sp macro="" textlink="">
            <xdr:nvSpPr>
              <xdr:cNvPr id="22786" name="Group Box 257" hidden="1">
                <a:extLst>
                  <a:ext uri="{63B3BB69-23CF-44E3-9099-C40C66FF867C}">
                    <a14:compatExt spid="_x0000_s22785"/>
                  </a:ext>
                  <a:ext uri="{FF2B5EF4-FFF2-40B4-BE49-F238E27FC236}">
                    <a16:creationId xmlns:a16="http://schemas.microsoft.com/office/drawing/2014/main" id="{00000000-0008-0000-0400-000002590000}"/>
                  </a:ext>
                </a:extLst>
              </xdr:cNvPr>
              <xdr:cNvSpPr/>
            </xdr:nvSpPr>
            <xdr:spPr bwMode="auto">
              <a:xfrm>
                <a:off x="228600" y="9325943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87" name="Option Button 258" hidden="1">
                <a:extLst>
                  <a:ext uri="{63B3BB69-23CF-44E3-9099-C40C66FF867C}">
                    <a14:compatExt spid="_x0000_s22786"/>
                  </a:ext>
                  <a:ext uri="{FF2B5EF4-FFF2-40B4-BE49-F238E27FC236}">
                    <a16:creationId xmlns:a16="http://schemas.microsoft.com/office/drawing/2014/main" id="{00000000-0008-0000-0400-000003590000}"/>
                  </a:ext>
                </a:extLst>
              </xdr:cNvPr>
              <xdr:cNvSpPr/>
            </xdr:nvSpPr>
            <xdr:spPr bwMode="auto">
              <a:xfrm>
                <a:off x="7429500" y="9345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88" name="Option Button 259" hidden="1">
                <a:extLst>
                  <a:ext uri="{63B3BB69-23CF-44E3-9099-C40C66FF867C}">
                    <a14:compatExt spid="_x0000_s22787"/>
                  </a:ext>
                  <a:ext uri="{FF2B5EF4-FFF2-40B4-BE49-F238E27FC236}">
                    <a16:creationId xmlns:a16="http://schemas.microsoft.com/office/drawing/2014/main" id="{00000000-0008-0000-0400-000004590000}"/>
                  </a:ext>
                </a:extLst>
              </xdr:cNvPr>
              <xdr:cNvSpPr/>
            </xdr:nvSpPr>
            <xdr:spPr bwMode="auto">
              <a:xfrm>
                <a:off x="733425" y="9345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89" name="Option Button 260" hidden="1">
                <a:extLst>
                  <a:ext uri="{63B3BB69-23CF-44E3-9099-C40C66FF867C}">
                    <a14:compatExt spid="_x0000_s22788"/>
                  </a:ext>
                  <a:ext uri="{FF2B5EF4-FFF2-40B4-BE49-F238E27FC236}">
                    <a16:creationId xmlns:a16="http://schemas.microsoft.com/office/drawing/2014/main" id="{00000000-0008-0000-0400-000005590000}"/>
                  </a:ext>
                </a:extLst>
              </xdr:cNvPr>
              <xdr:cNvSpPr/>
            </xdr:nvSpPr>
            <xdr:spPr bwMode="auto">
              <a:xfrm>
                <a:off x="285750" y="9345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225</xdr:row>
          <xdr:rowOff>0</xdr:rowOff>
        </xdr:from>
        <xdr:to>
          <xdr:col>5</xdr:col>
          <xdr:colOff>800100</xdr:colOff>
          <xdr:row>226</xdr:row>
          <xdr:rowOff>0</xdr:rowOff>
        </xdr:to>
        <xdr:grpSp>
          <xdr:nvGrpSpPr>
            <xdr:cNvPr id="22795" name="グループ化 22794">
              <a:extLst>
                <a:ext uri="{FF2B5EF4-FFF2-40B4-BE49-F238E27FC236}">
                  <a16:creationId xmlns:a16="http://schemas.microsoft.com/office/drawing/2014/main" id="{00000000-0008-0000-0400-00000B590000}"/>
                </a:ext>
              </a:extLst>
            </xdr:cNvPr>
            <xdr:cNvGrpSpPr/>
          </xdr:nvGrpSpPr>
          <xdr:grpSpPr>
            <a:xfrm>
              <a:off x="228600" y="93973650"/>
              <a:ext cx="8001000" cy="476250"/>
              <a:chOff x="228600" y="93735686"/>
              <a:chExt cx="7981950" cy="476251"/>
            </a:xfrm>
          </xdr:grpSpPr>
          <xdr:sp macro="" textlink="">
            <xdr:nvSpPr>
              <xdr:cNvPr id="22791" name="Group Box 261" hidden="1">
                <a:extLst>
                  <a:ext uri="{63B3BB69-23CF-44E3-9099-C40C66FF867C}">
                    <a14:compatExt spid="_x0000_s22789"/>
                  </a:ext>
                  <a:ext uri="{FF2B5EF4-FFF2-40B4-BE49-F238E27FC236}">
                    <a16:creationId xmlns:a16="http://schemas.microsoft.com/office/drawing/2014/main" id="{00000000-0008-0000-0400-000007590000}"/>
                  </a:ext>
                </a:extLst>
              </xdr:cNvPr>
              <xdr:cNvSpPr/>
            </xdr:nvSpPr>
            <xdr:spPr bwMode="auto">
              <a:xfrm>
                <a:off x="228600" y="9373568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92" name="Option Button 262" hidden="1">
                <a:extLst>
                  <a:ext uri="{63B3BB69-23CF-44E3-9099-C40C66FF867C}">
                    <a14:compatExt spid="_x0000_s22790"/>
                  </a:ext>
                  <a:ext uri="{FF2B5EF4-FFF2-40B4-BE49-F238E27FC236}">
                    <a16:creationId xmlns:a16="http://schemas.microsoft.com/office/drawing/2014/main" id="{00000000-0008-0000-0400-000008590000}"/>
                  </a:ext>
                </a:extLst>
              </xdr:cNvPr>
              <xdr:cNvSpPr/>
            </xdr:nvSpPr>
            <xdr:spPr bwMode="auto">
              <a:xfrm>
                <a:off x="7429500" y="9393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93" name="Option Button 263" hidden="1">
                <a:extLst>
                  <a:ext uri="{63B3BB69-23CF-44E3-9099-C40C66FF867C}">
                    <a14:compatExt spid="_x0000_s22791"/>
                  </a:ext>
                  <a:ext uri="{FF2B5EF4-FFF2-40B4-BE49-F238E27FC236}">
                    <a16:creationId xmlns:a16="http://schemas.microsoft.com/office/drawing/2014/main" id="{00000000-0008-0000-0400-000009590000}"/>
                  </a:ext>
                </a:extLst>
              </xdr:cNvPr>
              <xdr:cNvSpPr/>
            </xdr:nvSpPr>
            <xdr:spPr bwMode="auto">
              <a:xfrm>
                <a:off x="733425" y="9393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94" name="Option Button 264" hidden="1">
                <a:extLst>
                  <a:ext uri="{63B3BB69-23CF-44E3-9099-C40C66FF867C}">
                    <a14:compatExt spid="_x0000_s22792"/>
                  </a:ext>
                  <a:ext uri="{FF2B5EF4-FFF2-40B4-BE49-F238E27FC236}">
                    <a16:creationId xmlns:a16="http://schemas.microsoft.com/office/drawing/2014/main" id="{00000000-0008-0000-0400-00000A590000}"/>
                  </a:ext>
                </a:extLst>
              </xdr:cNvPr>
              <xdr:cNvSpPr/>
            </xdr:nvSpPr>
            <xdr:spPr bwMode="auto">
              <a:xfrm>
                <a:off x="285750" y="9393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226</xdr:row>
          <xdr:rowOff>0</xdr:rowOff>
        </xdr:from>
        <xdr:to>
          <xdr:col>5</xdr:col>
          <xdr:colOff>800100</xdr:colOff>
          <xdr:row>227</xdr:row>
          <xdr:rowOff>0</xdr:rowOff>
        </xdr:to>
        <xdr:grpSp>
          <xdr:nvGrpSpPr>
            <xdr:cNvPr id="22800" name="グループ化 22799">
              <a:extLst>
                <a:ext uri="{FF2B5EF4-FFF2-40B4-BE49-F238E27FC236}">
                  <a16:creationId xmlns:a16="http://schemas.microsoft.com/office/drawing/2014/main" id="{00000000-0008-0000-0400-000010590000}"/>
                </a:ext>
              </a:extLst>
            </xdr:cNvPr>
            <xdr:cNvGrpSpPr/>
          </xdr:nvGrpSpPr>
          <xdr:grpSpPr>
            <a:xfrm>
              <a:off x="228600" y="94449900"/>
              <a:ext cx="8001000" cy="476250"/>
              <a:chOff x="228600" y="94211937"/>
              <a:chExt cx="7981950" cy="476251"/>
            </a:xfrm>
          </xdr:grpSpPr>
          <xdr:sp macro="" textlink="">
            <xdr:nvSpPr>
              <xdr:cNvPr id="22796" name="Group Box 265" hidden="1">
                <a:extLst>
                  <a:ext uri="{63B3BB69-23CF-44E3-9099-C40C66FF867C}">
                    <a14:compatExt spid="_x0000_s22793"/>
                  </a:ext>
                  <a:ext uri="{FF2B5EF4-FFF2-40B4-BE49-F238E27FC236}">
                    <a16:creationId xmlns:a16="http://schemas.microsoft.com/office/drawing/2014/main" id="{00000000-0008-0000-0400-00000C590000}"/>
                  </a:ext>
                </a:extLst>
              </xdr:cNvPr>
              <xdr:cNvSpPr/>
            </xdr:nvSpPr>
            <xdr:spPr bwMode="auto">
              <a:xfrm>
                <a:off x="228600" y="9421193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797" name="Option Button 266" hidden="1">
                <a:extLst>
                  <a:ext uri="{63B3BB69-23CF-44E3-9099-C40C66FF867C}">
                    <a14:compatExt spid="_x0000_s22794"/>
                  </a:ext>
                  <a:ext uri="{FF2B5EF4-FFF2-40B4-BE49-F238E27FC236}">
                    <a16:creationId xmlns:a16="http://schemas.microsoft.com/office/drawing/2014/main" id="{00000000-0008-0000-0400-00000D590000}"/>
                  </a:ext>
                </a:extLst>
              </xdr:cNvPr>
              <xdr:cNvSpPr/>
            </xdr:nvSpPr>
            <xdr:spPr bwMode="auto">
              <a:xfrm>
                <a:off x="7429500" y="9441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98" name="Option Button 267" hidden="1">
                <a:extLst>
                  <a:ext uri="{63B3BB69-23CF-44E3-9099-C40C66FF867C}">
                    <a14:compatExt spid="_x0000_s22795"/>
                  </a:ext>
                  <a:ext uri="{FF2B5EF4-FFF2-40B4-BE49-F238E27FC236}">
                    <a16:creationId xmlns:a16="http://schemas.microsoft.com/office/drawing/2014/main" id="{00000000-0008-0000-0400-00000E590000}"/>
                  </a:ext>
                </a:extLst>
              </xdr:cNvPr>
              <xdr:cNvSpPr/>
            </xdr:nvSpPr>
            <xdr:spPr bwMode="auto">
              <a:xfrm>
                <a:off x="733425" y="94411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99" name="Option Button 268" hidden="1">
                <a:extLst>
                  <a:ext uri="{63B3BB69-23CF-44E3-9099-C40C66FF867C}">
                    <a14:compatExt spid="_x0000_s22796"/>
                  </a:ext>
                  <a:ext uri="{FF2B5EF4-FFF2-40B4-BE49-F238E27FC236}">
                    <a16:creationId xmlns:a16="http://schemas.microsoft.com/office/drawing/2014/main" id="{00000000-0008-0000-0400-00000F590000}"/>
                  </a:ext>
                </a:extLst>
              </xdr:cNvPr>
              <xdr:cNvSpPr/>
            </xdr:nvSpPr>
            <xdr:spPr bwMode="auto">
              <a:xfrm>
                <a:off x="285750" y="9441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237</xdr:row>
          <xdr:rowOff>0</xdr:rowOff>
        </xdr:from>
        <xdr:to>
          <xdr:col>5</xdr:col>
          <xdr:colOff>800100</xdr:colOff>
          <xdr:row>238</xdr:row>
          <xdr:rowOff>0</xdr:rowOff>
        </xdr:to>
        <xdr:grpSp>
          <xdr:nvGrpSpPr>
            <xdr:cNvPr id="22805" name="グループ化 22804">
              <a:extLst>
                <a:ext uri="{FF2B5EF4-FFF2-40B4-BE49-F238E27FC236}">
                  <a16:creationId xmlns:a16="http://schemas.microsoft.com/office/drawing/2014/main" id="{00000000-0008-0000-0400-000015590000}"/>
                </a:ext>
              </a:extLst>
            </xdr:cNvPr>
            <xdr:cNvGrpSpPr/>
          </xdr:nvGrpSpPr>
          <xdr:grpSpPr>
            <a:xfrm>
              <a:off x="228600" y="99288600"/>
              <a:ext cx="8001000" cy="476250"/>
              <a:chOff x="228600" y="99031595"/>
              <a:chExt cx="7981950" cy="476251"/>
            </a:xfrm>
          </xdr:grpSpPr>
          <xdr:sp macro="" textlink="">
            <xdr:nvSpPr>
              <xdr:cNvPr id="22801" name="Group Box 269" hidden="1">
                <a:extLst>
                  <a:ext uri="{63B3BB69-23CF-44E3-9099-C40C66FF867C}">
                    <a14:compatExt spid="_x0000_s22797"/>
                  </a:ext>
                  <a:ext uri="{FF2B5EF4-FFF2-40B4-BE49-F238E27FC236}">
                    <a16:creationId xmlns:a16="http://schemas.microsoft.com/office/drawing/2014/main" id="{00000000-0008-0000-0400-000011590000}"/>
                  </a:ext>
                </a:extLst>
              </xdr:cNvPr>
              <xdr:cNvSpPr/>
            </xdr:nvSpPr>
            <xdr:spPr bwMode="auto">
              <a:xfrm>
                <a:off x="228600" y="9903159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802" name="Option Button 270" hidden="1">
                <a:extLst>
                  <a:ext uri="{63B3BB69-23CF-44E3-9099-C40C66FF867C}">
                    <a14:compatExt spid="_x0000_s22798"/>
                  </a:ext>
                  <a:ext uri="{FF2B5EF4-FFF2-40B4-BE49-F238E27FC236}">
                    <a16:creationId xmlns:a16="http://schemas.microsoft.com/office/drawing/2014/main" id="{00000000-0008-0000-0400-000012590000}"/>
                  </a:ext>
                </a:extLst>
              </xdr:cNvPr>
              <xdr:cNvSpPr/>
            </xdr:nvSpPr>
            <xdr:spPr bwMode="auto">
              <a:xfrm>
                <a:off x="7429500" y="9923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803" name="Option Button 271" hidden="1">
                <a:extLst>
                  <a:ext uri="{63B3BB69-23CF-44E3-9099-C40C66FF867C}">
                    <a14:compatExt spid="_x0000_s22799"/>
                  </a:ext>
                  <a:ext uri="{FF2B5EF4-FFF2-40B4-BE49-F238E27FC236}">
                    <a16:creationId xmlns:a16="http://schemas.microsoft.com/office/drawing/2014/main" id="{00000000-0008-0000-0400-000013590000}"/>
                  </a:ext>
                </a:extLst>
              </xdr:cNvPr>
              <xdr:cNvSpPr/>
            </xdr:nvSpPr>
            <xdr:spPr bwMode="auto">
              <a:xfrm>
                <a:off x="733425" y="9923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804" name="Option Button 272" hidden="1">
                <a:extLst>
                  <a:ext uri="{63B3BB69-23CF-44E3-9099-C40C66FF867C}">
                    <a14:compatExt spid="_x0000_s22800"/>
                  </a:ext>
                  <a:ext uri="{FF2B5EF4-FFF2-40B4-BE49-F238E27FC236}">
                    <a16:creationId xmlns:a16="http://schemas.microsoft.com/office/drawing/2014/main" id="{00000000-0008-0000-0400-000014590000}"/>
                  </a:ext>
                </a:extLst>
              </xdr:cNvPr>
              <xdr:cNvSpPr/>
            </xdr:nvSpPr>
            <xdr:spPr bwMode="auto">
              <a:xfrm>
                <a:off x="285750" y="9923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238</xdr:row>
          <xdr:rowOff>0</xdr:rowOff>
        </xdr:from>
        <xdr:to>
          <xdr:col>5</xdr:col>
          <xdr:colOff>800100</xdr:colOff>
          <xdr:row>239</xdr:row>
          <xdr:rowOff>0</xdr:rowOff>
        </xdr:to>
        <xdr:grpSp>
          <xdr:nvGrpSpPr>
            <xdr:cNvPr id="22810" name="グループ化 22809">
              <a:extLst>
                <a:ext uri="{FF2B5EF4-FFF2-40B4-BE49-F238E27FC236}">
                  <a16:creationId xmlns:a16="http://schemas.microsoft.com/office/drawing/2014/main" id="{00000000-0008-0000-0400-00001A590000}"/>
                </a:ext>
              </a:extLst>
            </xdr:cNvPr>
            <xdr:cNvGrpSpPr/>
          </xdr:nvGrpSpPr>
          <xdr:grpSpPr>
            <a:xfrm>
              <a:off x="228600" y="99764850"/>
              <a:ext cx="8001000" cy="476250"/>
              <a:chOff x="228600" y="99507846"/>
              <a:chExt cx="7981950" cy="476251"/>
            </a:xfrm>
          </xdr:grpSpPr>
          <xdr:sp macro="" textlink="">
            <xdr:nvSpPr>
              <xdr:cNvPr id="22806" name="Group Box 273" hidden="1">
                <a:extLst>
                  <a:ext uri="{63B3BB69-23CF-44E3-9099-C40C66FF867C}">
                    <a14:compatExt spid="_x0000_s22801"/>
                  </a:ext>
                  <a:ext uri="{FF2B5EF4-FFF2-40B4-BE49-F238E27FC236}">
                    <a16:creationId xmlns:a16="http://schemas.microsoft.com/office/drawing/2014/main" id="{00000000-0008-0000-0400-000016590000}"/>
                  </a:ext>
                </a:extLst>
              </xdr:cNvPr>
              <xdr:cNvSpPr/>
            </xdr:nvSpPr>
            <xdr:spPr bwMode="auto">
              <a:xfrm>
                <a:off x="228600" y="9950784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2807" name="Option Button 274" hidden="1">
                <a:extLst>
                  <a:ext uri="{63B3BB69-23CF-44E3-9099-C40C66FF867C}">
                    <a14:compatExt spid="_x0000_s22802"/>
                  </a:ext>
                  <a:ext uri="{FF2B5EF4-FFF2-40B4-BE49-F238E27FC236}">
                    <a16:creationId xmlns:a16="http://schemas.microsoft.com/office/drawing/2014/main" id="{00000000-0008-0000-0400-000017590000}"/>
                  </a:ext>
                </a:extLst>
              </xdr:cNvPr>
              <xdr:cNvSpPr/>
            </xdr:nvSpPr>
            <xdr:spPr bwMode="auto">
              <a:xfrm>
                <a:off x="7429500" y="9970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808" name="Option Button 275" hidden="1">
                <a:extLst>
                  <a:ext uri="{63B3BB69-23CF-44E3-9099-C40C66FF867C}">
                    <a14:compatExt spid="_x0000_s22803"/>
                  </a:ext>
                  <a:ext uri="{FF2B5EF4-FFF2-40B4-BE49-F238E27FC236}">
                    <a16:creationId xmlns:a16="http://schemas.microsoft.com/office/drawing/2014/main" id="{00000000-0008-0000-0400-000018590000}"/>
                  </a:ext>
                </a:extLst>
              </xdr:cNvPr>
              <xdr:cNvSpPr/>
            </xdr:nvSpPr>
            <xdr:spPr bwMode="auto">
              <a:xfrm>
                <a:off x="733425" y="9970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809" name="Option Button 276" hidden="1">
                <a:extLst>
                  <a:ext uri="{63B3BB69-23CF-44E3-9099-C40C66FF867C}">
                    <a14:compatExt spid="_x0000_s22804"/>
                  </a:ext>
                  <a:ext uri="{FF2B5EF4-FFF2-40B4-BE49-F238E27FC236}">
                    <a16:creationId xmlns:a16="http://schemas.microsoft.com/office/drawing/2014/main" id="{00000000-0008-0000-0400-000019590000}"/>
                  </a:ext>
                </a:extLst>
              </xdr:cNvPr>
              <xdr:cNvSpPr/>
            </xdr:nvSpPr>
            <xdr:spPr bwMode="auto">
              <a:xfrm>
                <a:off x="285750" y="9970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37.xml"/><Relationship Id="rId21" Type="http://schemas.openxmlformats.org/officeDocument/2006/relationships/ctrlProp" Target="../ctrlProps/ctrlProp41.xml"/><Relationship Id="rId42" Type="http://schemas.openxmlformats.org/officeDocument/2006/relationships/ctrlProp" Target="../ctrlProps/ctrlProp62.xml"/><Relationship Id="rId63" Type="http://schemas.openxmlformats.org/officeDocument/2006/relationships/ctrlProp" Target="../ctrlProps/ctrlProp83.xml"/><Relationship Id="rId84" Type="http://schemas.openxmlformats.org/officeDocument/2006/relationships/ctrlProp" Target="../ctrlProps/ctrlProp104.xml"/><Relationship Id="rId138" Type="http://schemas.openxmlformats.org/officeDocument/2006/relationships/ctrlProp" Target="../ctrlProps/ctrlProp158.xml"/><Relationship Id="rId159" Type="http://schemas.openxmlformats.org/officeDocument/2006/relationships/ctrlProp" Target="../ctrlProps/ctrlProp179.xml"/><Relationship Id="rId170" Type="http://schemas.openxmlformats.org/officeDocument/2006/relationships/ctrlProp" Target="../ctrlProps/ctrlProp190.xml"/><Relationship Id="rId191" Type="http://schemas.openxmlformats.org/officeDocument/2006/relationships/ctrlProp" Target="../ctrlProps/ctrlProp211.xml"/><Relationship Id="rId205" Type="http://schemas.openxmlformats.org/officeDocument/2006/relationships/ctrlProp" Target="../ctrlProps/ctrlProp225.xml"/><Relationship Id="rId226" Type="http://schemas.openxmlformats.org/officeDocument/2006/relationships/ctrlProp" Target="../ctrlProps/ctrlProp246.xml"/><Relationship Id="rId107" Type="http://schemas.openxmlformats.org/officeDocument/2006/relationships/ctrlProp" Target="../ctrlProps/ctrlProp127.xml"/><Relationship Id="rId11" Type="http://schemas.openxmlformats.org/officeDocument/2006/relationships/ctrlProp" Target="../ctrlProps/ctrlProp31.xml"/><Relationship Id="rId32" Type="http://schemas.openxmlformats.org/officeDocument/2006/relationships/ctrlProp" Target="../ctrlProps/ctrlProp52.xml"/><Relationship Id="rId53" Type="http://schemas.openxmlformats.org/officeDocument/2006/relationships/ctrlProp" Target="../ctrlProps/ctrlProp73.xml"/><Relationship Id="rId74" Type="http://schemas.openxmlformats.org/officeDocument/2006/relationships/ctrlProp" Target="../ctrlProps/ctrlProp94.xml"/><Relationship Id="rId128" Type="http://schemas.openxmlformats.org/officeDocument/2006/relationships/ctrlProp" Target="../ctrlProps/ctrlProp148.xml"/><Relationship Id="rId149" Type="http://schemas.openxmlformats.org/officeDocument/2006/relationships/ctrlProp" Target="../ctrlProps/ctrlProp169.xml"/><Relationship Id="rId5" Type="http://schemas.openxmlformats.org/officeDocument/2006/relationships/ctrlProp" Target="../ctrlProps/ctrlProp25.xml"/><Relationship Id="rId95" Type="http://schemas.openxmlformats.org/officeDocument/2006/relationships/ctrlProp" Target="../ctrlProps/ctrlProp115.xml"/><Relationship Id="rId160" Type="http://schemas.openxmlformats.org/officeDocument/2006/relationships/ctrlProp" Target="../ctrlProps/ctrlProp180.xml"/><Relationship Id="rId181" Type="http://schemas.openxmlformats.org/officeDocument/2006/relationships/ctrlProp" Target="../ctrlProps/ctrlProp201.xml"/><Relationship Id="rId216" Type="http://schemas.openxmlformats.org/officeDocument/2006/relationships/ctrlProp" Target="../ctrlProps/ctrlProp236.xml"/><Relationship Id="rId237" Type="http://schemas.openxmlformats.org/officeDocument/2006/relationships/ctrlProp" Target="../ctrlProps/ctrlProp257.xml"/><Relationship Id="rId22" Type="http://schemas.openxmlformats.org/officeDocument/2006/relationships/ctrlProp" Target="../ctrlProps/ctrlProp42.xml"/><Relationship Id="rId43" Type="http://schemas.openxmlformats.org/officeDocument/2006/relationships/ctrlProp" Target="../ctrlProps/ctrlProp63.xml"/><Relationship Id="rId64" Type="http://schemas.openxmlformats.org/officeDocument/2006/relationships/ctrlProp" Target="../ctrlProps/ctrlProp84.xml"/><Relationship Id="rId118" Type="http://schemas.openxmlformats.org/officeDocument/2006/relationships/ctrlProp" Target="../ctrlProps/ctrlProp138.xml"/><Relationship Id="rId139" Type="http://schemas.openxmlformats.org/officeDocument/2006/relationships/ctrlProp" Target="../ctrlProps/ctrlProp159.xml"/><Relationship Id="rId85" Type="http://schemas.openxmlformats.org/officeDocument/2006/relationships/ctrlProp" Target="../ctrlProps/ctrlProp105.xml"/><Relationship Id="rId150" Type="http://schemas.openxmlformats.org/officeDocument/2006/relationships/ctrlProp" Target="../ctrlProps/ctrlProp170.xml"/><Relationship Id="rId171" Type="http://schemas.openxmlformats.org/officeDocument/2006/relationships/ctrlProp" Target="../ctrlProps/ctrlProp191.xml"/><Relationship Id="rId192" Type="http://schemas.openxmlformats.org/officeDocument/2006/relationships/ctrlProp" Target="../ctrlProps/ctrlProp212.xml"/><Relationship Id="rId206" Type="http://schemas.openxmlformats.org/officeDocument/2006/relationships/ctrlProp" Target="../ctrlProps/ctrlProp226.xml"/><Relationship Id="rId227" Type="http://schemas.openxmlformats.org/officeDocument/2006/relationships/ctrlProp" Target="../ctrlProps/ctrlProp247.xml"/><Relationship Id="rId12" Type="http://schemas.openxmlformats.org/officeDocument/2006/relationships/ctrlProp" Target="../ctrlProps/ctrlProp32.xml"/><Relationship Id="rId33" Type="http://schemas.openxmlformats.org/officeDocument/2006/relationships/ctrlProp" Target="../ctrlProps/ctrlProp53.xml"/><Relationship Id="rId108" Type="http://schemas.openxmlformats.org/officeDocument/2006/relationships/ctrlProp" Target="../ctrlProps/ctrlProp128.xml"/><Relationship Id="rId129" Type="http://schemas.openxmlformats.org/officeDocument/2006/relationships/ctrlProp" Target="../ctrlProps/ctrlProp149.xml"/><Relationship Id="rId54" Type="http://schemas.openxmlformats.org/officeDocument/2006/relationships/ctrlProp" Target="../ctrlProps/ctrlProp74.xml"/><Relationship Id="rId75" Type="http://schemas.openxmlformats.org/officeDocument/2006/relationships/ctrlProp" Target="../ctrlProps/ctrlProp95.xml"/><Relationship Id="rId96" Type="http://schemas.openxmlformats.org/officeDocument/2006/relationships/ctrlProp" Target="../ctrlProps/ctrlProp116.xml"/><Relationship Id="rId140" Type="http://schemas.openxmlformats.org/officeDocument/2006/relationships/ctrlProp" Target="../ctrlProps/ctrlProp160.xml"/><Relationship Id="rId161" Type="http://schemas.openxmlformats.org/officeDocument/2006/relationships/ctrlProp" Target="../ctrlProps/ctrlProp181.xml"/><Relationship Id="rId182" Type="http://schemas.openxmlformats.org/officeDocument/2006/relationships/ctrlProp" Target="../ctrlProps/ctrlProp202.xml"/><Relationship Id="rId217" Type="http://schemas.openxmlformats.org/officeDocument/2006/relationships/ctrlProp" Target="../ctrlProps/ctrlProp237.xml"/><Relationship Id="rId6" Type="http://schemas.openxmlformats.org/officeDocument/2006/relationships/ctrlProp" Target="../ctrlProps/ctrlProp26.xml"/><Relationship Id="rId238" Type="http://schemas.openxmlformats.org/officeDocument/2006/relationships/ctrlProp" Target="../ctrlProps/ctrlProp258.xml"/><Relationship Id="rId23" Type="http://schemas.openxmlformats.org/officeDocument/2006/relationships/ctrlProp" Target="../ctrlProps/ctrlProp43.xml"/><Relationship Id="rId119" Type="http://schemas.openxmlformats.org/officeDocument/2006/relationships/ctrlProp" Target="../ctrlProps/ctrlProp139.xml"/><Relationship Id="rId44" Type="http://schemas.openxmlformats.org/officeDocument/2006/relationships/ctrlProp" Target="../ctrlProps/ctrlProp64.xml"/><Relationship Id="rId65" Type="http://schemas.openxmlformats.org/officeDocument/2006/relationships/ctrlProp" Target="../ctrlProps/ctrlProp85.xml"/><Relationship Id="rId86" Type="http://schemas.openxmlformats.org/officeDocument/2006/relationships/ctrlProp" Target="../ctrlProps/ctrlProp106.xml"/><Relationship Id="rId130" Type="http://schemas.openxmlformats.org/officeDocument/2006/relationships/ctrlProp" Target="../ctrlProps/ctrlProp150.xml"/><Relationship Id="rId151" Type="http://schemas.openxmlformats.org/officeDocument/2006/relationships/ctrlProp" Target="../ctrlProps/ctrlProp171.xml"/><Relationship Id="rId172" Type="http://schemas.openxmlformats.org/officeDocument/2006/relationships/ctrlProp" Target="../ctrlProps/ctrlProp192.xml"/><Relationship Id="rId193" Type="http://schemas.openxmlformats.org/officeDocument/2006/relationships/ctrlProp" Target="../ctrlProps/ctrlProp213.xml"/><Relationship Id="rId207" Type="http://schemas.openxmlformats.org/officeDocument/2006/relationships/ctrlProp" Target="../ctrlProps/ctrlProp227.xml"/><Relationship Id="rId228" Type="http://schemas.openxmlformats.org/officeDocument/2006/relationships/ctrlProp" Target="../ctrlProps/ctrlProp248.xml"/><Relationship Id="rId13" Type="http://schemas.openxmlformats.org/officeDocument/2006/relationships/ctrlProp" Target="../ctrlProps/ctrlProp33.xml"/><Relationship Id="rId109" Type="http://schemas.openxmlformats.org/officeDocument/2006/relationships/ctrlProp" Target="../ctrlProps/ctrlProp129.xml"/><Relationship Id="rId34" Type="http://schemas.openxmlformats.org/officeDocument/2006/relationships/ctrlProp" Target="../ctrlProps/ctrlProp54.xml"/><Relationship Id="rId55" Type="http://schemas.openxmlformats.org/officeDocument/2006/relationships/ctrlProp" Target="../ctrlProps/ctrlProp75.xml"/><Relationship Id="rId76" Type="http://schemas.openxmlformats.org/officeDocument/2006/relationships/ctrlProp" Target="../ctrlProps/ctrlProp96.xml"/><Relationship Id="rId97" Type="http://schemas.openxmlformats.org/officeDocument/2006/relationships/ctrlProp" Target="../ctrlProps/ctrlProp117.xml"/><Relationship Id="rId120" Type="http://schemas.openxmlformats.org/officeDocument/2006/relationships/ctrlProp" Target="../ctrlProps/ctrlProp140.xml"/><Relationship Id="rId141" Type="http://schemas.openxmlformats.org/officeDocument/2006/relationships/ctrlProp" Target="../ctrlProps/ctrlProp161.xml"/><Relationship Id="rId7" Type="http://schemas.openxmlformats.org/officeDocument/2006/relationships/ctrlProp" Target="../ctrlProps/ctrlProp27.xml"/><Relationship Id="rId162" Type="http://schemas.openxmlformats.org/officeDocument/2006/relationships/ctrlProp" Target="../ctrlProps/ctrlProp182.xml"/><Relationship Id="rId183" Type="http://schemas.openxmlformats.org/officeDocument/2006/relationships/ctrlProp" Target="../ctrlProps/ctrlProp203.xml"/><Relationship Id="rId218" Type="http://schemas.openxmlformats.org/officeDocument/2006/relationships/ctrlProp" Target="../ctrlProps/ctrlProp238.xml"/><Relationship Id="rId239" Type="http://schemas.openxmlformats.org/officeDocument/2006/relationships/ctrlProp" Target="../ctrlProps/ctrlProp259.xml"/><Relationship Id="rId24" Type="http://schemas.openxmlformats.org/officeDocument/2006/relationships/ctrlProp" Target="../ctrlProps/ctrlProp44.xml"/><Relationship Id="rId45" Type="http://schemas.openxmlformats.org/officeDocument/2006/relationships/ctrlProp" Target="../ctrlProps/ctrlProp65.xml"/><Relationship Id="rId66" Type="http://schemas.openxmlformats.org/officeDocument/2006/relationships/ctrlProp" Target="../ctrlProps/ctrlProp86.xml"/><Relationship Id="rId87" Type="http://schemas.openxmlformats.org/officeDocument/2006/relationships/ctrlProp" Target="../ctrlProps/ctrlProp107.xml"/><Relationship Id="rId110" Type="http://schemas.openxmlformats.org/officeDocument/2006/relationships/ctrlProp" Target="../ctrlProps/ctrlProp130.xml"/><Relationship Id="rId131" Type="http://schemas.openxmlformats.org/officeDocument/2006/relationships/ctrlProp" Target="../ctrlProps/ctrlProp151.xml"/><Relationship Id="rId152" Type="http://schemas.openxmlformats.org/officeDocument/2006/relationships/ctrlProp" Target="../ctrlProps/ctrlProp172.xml"/><Relationship Id="rId173" Type="http://schemas.openxmlformats.org/officeDocument/2006/relationships/ctrlProp" Target="../ctrlProps/ctrlProp193.xml"/><Relationship Id="rId194" Type="http://schemas.openxmlformats.org/officeDocument/2006/relationships/ctrlProp" Target="../ctrlProps/ctrlProp214.xml"/><Relationship Id="rId208" Type="http://schemas.openxmlformats.org/officeDocument/2006/relationships/ctrlProp" Target="../ctrlProps/ctrlProp228.xml"/><Relationship Id="rId229" Type="http://schemas.openxmlformats.org/officeDocument/2006/relationships/ctrlProp" Target="../ctrlProps/ctrlProp249.xml"/><Relationship Id="rId14" Type="http://schemas.openxmlformats.org/officeDocument/2006/relationships/ctrlProp" Target="../ctrlProps/ctrlProp34.xml"/><Relationship Id="rId35" Type="http://schemas.openxmlformats.org/officeDocument/2006/relationships/ctrlProp" Target="../ctrlProps/ctrlProp55.xml"/><Relationship Id="rId56" Type="http://schemas.openxmlformats.org/officeDocument/2006/relationships/ctrlProp" Target="../ctrlProps/ctrlProp76.xml"/><Relationship Id="rId77" Type="http://schemas.openxmlformats.org/officeDocument/2006/relationships/ctrlProp" Target="../ctrlProps/ctrlProp97.xml"/><Relationship Id="rId100" Type="http://schemas.openxmlformats.org/officeDocument/2006/relationships/ctrlProp" Target="../ctrlProps/ctrlProp120.xml"/><Relationship Id="rId8" Type="http://schemas.openxmlformats.org/officeDocument/2006/relationships/ctrlProp" Target="../ctrlProps/ctrlProp28.xml"/><Relationship Id="rId98" Type="http://schemas.openxmlformats.org/officeDocument/2006/relationships/ctrlProp" Target="../ctrlProps/ctrlProp118.xml"/><Relationship Id="rId121" Type="http://schemas.openxmlformats.org/officeDocument/2006/relationships/ctrlProp" Target="../ctrlProps/ctrlProp141.xml"/><Relationship Id="rId142" Type="http://schemas.openxmlformats.org/officeDocument/2006/relationships/ctrlProp" Target="../ctrlProps/ctrlProp162.xml"/><Relationship Id="rId163" Type="http://schemas.openxmlformats.org/officeDocument/2006/relationships/ctrlProp" Target="../ctrlProps/ctrlProp183.xml"/><Relationship Id="rId184" Type="http://schemas.openxmlformats.org/officeDocument/2006/relationships/ctrlProp" Target="../ctrlProps/ctrlProp204.xml"/><Relationship Id="rId219" Type="http://schemas.openxmlformats.org/officeDocument/2006/relationships/ctrlProp" Target="../ctrlProps/ctrlProp239.xml"/><Relationship Id="rId230" Type="http://schemas.openxmlformats.org/officeDocument/2006/relationships/ctrlProp" Target="../ctrlProps/ctrlProp250.xml"/><Relationship Id="rId25" Type="http://schemas.openxmlformats.org/officeDocument/2006/relationships/ctrlProp" Target="../ctrlProps/ctrlProp45.xml"/><Relationship Id="rId46" Type="http://schemas.openxmlformats.org/officeDocument/2006/relationships/ctrlProp" Target="../ctrlProps/ctrlProp66.xml"/><Relationship Id="rId67" Type="http://schemas.openxmlformats.org/officeDocument/2006/relationships/ctrlProp" Target="../ctrlProps/ctrlProp87.xml"/><Relationship Id="rId88" Type="http://schemas.openxmlformats.org/officeDocument/2006/relationships/ctrlProp" Target="../ctrlProps/ctrlProp108.xml"/><Relationship Id="rId111" Type="http://schemas.openxmlformats.org/officeDocument/2006/relationships/ctrlProp" Target="../ctrlProps/ctrlProp131.xml"/><Relationship Id="rId132" Type="http://schemas.openxmlformats.org/officeDocument/2006/relationships/ctrlProp" Target="../ctrlProps/ctrlProp152.xml"/><Relationship Id="rId153" Type="http://schemas.openxmlformats.org/officeDocument/2006/relationships/ctrlProp" Target="../ctrlProps/ctrlProp173.xml"/><Relationship Id="rId174" Type="http://schemas.openxmlformats.org/officeDocument/2006/relationships/ctrlProp" Target="../ctrlProps/ctrlProp194.xml"/><Relationship Id="rId195" Type="http://schemas.openxmlformats.org/officeDocument/2006/relationships/ctrlProp" Target="../ctrlProps/ctrlProp215.xml"/><Relationship Id="rId209" Type="http://schemas.openxmlformats.org/officeDocument/2006/relationships/ctrlProp" Target="../ctrlProps/ctrlProp229.xml"/><Relationship Id="rId190" Type="http://schemas.openxmlformats.org/officeDocument/2006/relationships/ctrlProp" Target="../ctrlProps/ctrlProp210.xml"/><Relationship Id="rId204" Type="http://schemas.openxmlformats.org/officeDocument/2006/relationships/ctrlProp" Target="../ctrlProps/ctrlProp224.xml"/><Relationship Id="rId220" Type="http://schemas.openxmlformats.org/officeDocument/2006/relationships/ctrlProp" Target="../ctrlProps/ctrlProp240.xml"/><Relationship Id="rId225" Type="http://schemas.openxmlformats.org/officeDocument/2006/relationships/ctrlProp" Target="../ctrlProps/ctrlProp245.xml"/><Relationship Id="rId15" Type="http://schemas.openxmlformats.org/officeDocument/2006/relationships/ctrlProp" Target="../ctrlProps/ctrlProp35.xml"/><Relationship Id="rId36" Type="http://schemas.openxmlformats.org/officeDocument/2006/relationships/ctrlProp" Target="../ctrlProps/ctrlProp56.xml"/><Relationship Id="rId57" Type="http://schemas.openxmlformats.org/officeDocument/2006/relationships/ctrlProp" Target="../ctrlProps/ctrlProp77.xml"/><Relationship Id="rId106" Type="http://schemas.openxmlformats.org/officeDocument/2006/relationships/ctrlProp" Target="../ctrlProps/ctrlProp126.xml"/><Relationship Id="rId127" Type="http://schemas.openxmlformats.org/officeDocument/2006/relationships/ctrlProp" Target="../ctrlProps/ctrlProp147.xml"/><Relationship Id="rId10" Type="http://schemas.openxmlformats.org/officeDocument/2006/relationships/ctrlProp" Target="../ctrlProps/ctrlProp30.xml"/><Relationship Id="rId31" Type="http://schemas.openxmlformats.org/officeDocument/2006/relationships/ctrlProp" Target="../ctrlProps/ctrlProp51.xml"/><Relationship Id="rId52" Type="http://schemas.openxmlformats.org/officeDocument/2006/relationships/ctrlProp" Target="../ctrlProps/ctrlProp72.xml"/><Relationship Id="rId73" Type="http://schemas.openxmlformats.org/officeDocument/2006/relationships/ctrlProp" Target="../ctrlProps/ctrlProp93.xml"/><Relationship Id="rId78" Type="http://schemas.openxmlformats.org/officeDocument/2006/relationships/ctrlProp" Target="../ctrlProps/ctrlProp98.xml"/><Relationship Id="rId94" Type="http://schemas.openxmlformats.org/officeDocument/2006/relationships/ctrlProp" Target="../ctrlProps/ctrlProp114.xml"/><Relationship Id="rId99" Type="http://schemas.openxmlformats.org/officeDocument/2006/relationships/ctrlProp" Target="../ctrlProps/ctrlProp119.xml"/><Relationship Id="rId101" Type="http://schemas.openxmlformats.org/officeDocument/2006/relationships/ctrlProp" Target="../ctrlProps/ctrlProp121.xml"/><Relationship Id="rId122" Type="http://schemas.openxmlformats.org/officeDocument/2006/relationships/ctrlProp" Target="../ctrlProps/ctrlProp142.xml"/><Relationship Id="rId143" Type="http://schemas.openxmlformats.org/officeDocument/2006/relationships/ctrlProp" Target="../ctrlProps/ctrlProp163.xml"/><Relationship Id="rId148" Type="http://schemas.openxmlformats.org/officeDocument/2006/relationships/ctrlProp" Target="../ctrlProps/ctrlProp168.xml"/><Relationship Id="rId164" Type="http://schemas.openxmlformats.org/officeDocument/2006/relationships/ctrlProp" Target="../ctrlProps/ctrlProp184.xml"/><Relationship Id="rId169" Type="http://schemas.openxmlformats.org/officeDocument/2006/relationships/ctrlProp" Target="../ctrlProps/ctrlProp189.xml"/><Relationship Id="rId185" Type="http://schemas.openxmlformats.org/officeDocument/2006/relationships/ctrlProp" Target="../ctrlProps/ctrlProp205.xml"/><Relationship Id="rId4" Type="http://schemas.openxmlformats.org/officeDocument/2006/relationships/ctrlProp" Target="../ctrlProps/ctrlProp24.xml"/><Relationship Id="rId9" Type="http://schemas.openxmlformats.org/officeDocument/2006/relationships/ctrlProp" Target="../ctrlProps/ctrlProp29.xml"/><Relationship Id="rId180" Type="http://schemas.openxmlformats.org/officeDocument/2006/relationships/ctrlProp" Target="../ctrlProps/ctrlProp200.xml"/><Relationship Id="rId210" Type="http://schemas.openxmlformats.org/officeDocument/2006/relationships/ctrlProp" Target="../ctrlProps/ctrlProp230.xml"/><Relationship Id="rId215" Type="http://schemas.openxmlformats.org/officeDocument/2006/relationships/ctrlProp" Target="../ctrlProps/ctrlProp235.xml"/><Relationship Id="rId236" Type="http://schemas.openxmlformats.org/officeDocument/2006/relationships/ctrlProp" Target="../ctrlProps/ctrlProp256.xml"/><Relationship Id="rId26" Type="http://schemas.openxmlformats.org/officeDocument/2006/relationships/ctrlProp" Target="../ctrlProps/ctrlProp46.xml"/><Relationship Id="rId231" Type="http://schemas.openxmlformats.org/officeDocument/2006/relationships/ctrlProp" Target="../ctrlProps/ctrlProp251.xml"/><Relationship Id="rId47" Type="http://schemas.openxmlformats.org/officeDocument/2006/relationships/ctrlProp" Target="../ctrlProps/ctrlProp67.xml"/><Relationship Id="rId68" Type="http://schemas.openxmlformats.org/officeDocument/2006/relationships/ctrlProp" Target="../ctrlProps/ctrlProp88.xml"/><Relationship Id="rId89" Type="http://schemas.openxmlformats.org/officeDocument/2006/relationships/ctrlProp" Target="../ctrlProps/ctrlProp109.xml"/><Relationship Id="rId112" Type="http://schemas.openxmlformats.org/officeDocument/2006/relationships/ctrlProp" Target="../ctrlProps/ctrlProp132.xml"/><Relationship Id="rId133" Type="http://schemas.openxmlformats.org/officeDocument/2006/relationships/ctrlProp" Target="../ctrlProps/ctrlProp153.xml"/><Relationship Id="rId154" Type="http://schemas.openxmlformats.org/officeDocument/2006/relationships/ctrlProp" Target="../ctrlProps/ctrlProp174.xml"/><Relationship Id="rId175" Type="http://schemas.openxmlformats.org/officeDocument/2006/relationships/ctrlProp" Target="../ctrlProps/ctrlProp195.xml"/><Relationship Id="rId196" Type="http://schemas.openxmlformats.org/officeDocument/2006/relationships/ctrlProp" Target="../ctrlProps/ctrlProp216.xml"/><Relationship Id="rId200" Type="http://schemas.openxmlformats.org/officeDocument/2006/relationships/ctrlProp" Target="../ctrlProps/ctrlProp220.xml"/><Relationship Id="rId16" Type="http://schemas.openxmlformats.org/officeDocument/2006/relationships/ctrlProp" Target="../ctrlProps/ctrlProp36.xml"/><Relationship Id="rId221" Type="http://schemas.openxmlformats.org/officeDocument/2006/relationships/ctrlProp" Target="../ctrlProps/ctrlProp241.xml"/><Relationship Id="rId37" Type="http://schemas.openxmlformats.org/officeDocument/2006/relationships/ctrlProp" Target="../ctrlProps/ctrlProp57.xml"/><Relationship Id="rId58" Type="http://schemas.openxmlformats.org/officeDocument/2006/relationships/ctrlProp" Target="../ctrlProps/ctrlProp78.xml"/><Relationship Id="rId79" Type="http://schemas.openxmlformats.org/officeDocument/2006/relationships/ctrlProp" Target="../ctrlProps/ctrlProp99.xml"/><Relationship Id="rId102" Type="http://schemas.openxmlformats.org/officeDocument/2006/relationships/ctrlProp" Target="../ctrlProps/ctrlProp122.xml"/><Relationship Id="rId123" Type="http://schemas.openxmlformats.org/officeDocument/2006/relationships/ctrlProp" Target="../ctrlProps/ctrlProp143.xml"/><Relationship Id="rId144" Type="http://schemas.openxmlformats.org/officeDocument/2006/relationships/ctrlProp" Target="../ctrlProps/ctrlProp164.xml"/><Relationship Id="rId90" Type="http://schemas.openxmlformats.org/officeDocument/2006/relationships/ctrlProp" Target="../ctrlProps/ctrlProp110.xml"/><Relationship Id="rId165" Type="http://schemas.openxmlformats.org/officeDocument/2006/relationships/ctrlProp" Target="../ctrlProps/ctrlProp185.xml"/><Relationship Id="rId186" Type="http://schemas.openxmlformats.org/officeDocument/2006/relationships/ctrlProp" Target="../ctrlProps/ctrlProp206.xml"/><Relationship Id="rId211" Type="http://schemas.openxmlformats.org/officeDocument/2006/relationships/ctrlProp" Target="../ctrlProps/ctrlProp231.xml"/><Relationship Id="rId232" Type="http://schemas.openxmlformats.org/officeDocument/2006/relationships/ctrlProp" Target="../ctrlProps/ctrlProp252.xml"/><Relationship Id="rId27" Type="http://schemas.openxmlformats.org/officeDocument/2006/relationships/ctrlProp" Target="../ctrlProps/ctrlProp47.xml"/><Relationship Id="rId48" Type="http://schemas.openxmlformats.org/officeDocument/2006/relationships/ctrlProp" Target="../ctrlProps/ctrlProp68.xml"/><Relationship Id="rId69" Type="http://schemas.openxmlformats.org/officeDocument/2006/relationships/ctrlProp" Target="../ctrlProps/ctrlProp89.xml"/><Relationship Id="rId113" Type="http://schemas.openxmlformats.org/officeDocument/2006/relationships/ctrlProp" Target="../ctrlProps/ctrlProp133.xml"/><Relationship Id="rId134" Type="http://schemas.openxmlformats.org/officeDocument/2006/relationships/ctrlProp" Target="../ctrlProps/ctrlProp154.xml"/><Relationship Id="rId80" Type="http://schemas.openxmlformats.org/officeDocument/2006/relationships/ctrlProp" Target="../ctrlProps/ctrlProp100.xml"/><Relationship Id="rId155" Type="http://schemas.openxmlformats.org/officeDocument/2006/relationships/ctrlProp" Target="../ctrlProps/ctrlProp175.xml"/><Relationship Id="rId176" Type="http://schemas.openxmlformats.org/officeDocument/2006/relationships/ctrlProp" Target="../ctrlProps/ctrlProp196.xml"/><Relationship Id="rId197" Type="http://schemas.openxmlformats.org/officeDocument/2006/relationships/ctrlProp" Target="../ctrlProps/ctrlProp217.xml"/><Relationship Id="rId201" Type="http://schemas.openxmlformats.org/officeDocument/2006/relationships/ctrlProp" Target="../ctrlProps/ctrlProp221.xml"/><Relationship Id="rId222" Type="http://schemas.openxmlformats.org/officeDocument/2006/relationships/ctrlProp" Target="../ctrlProps/ctrlProp242.xml"/><Relationship Id="rId17" Type="http://schemas.openxmlformats.org/officeDocument/2006/relationships/ctrlProp" Target="../ctrlProps/ctrlProp37.xml"/><Relationship Id="rId38" Type="http://schemas.openxmlformats.org/officeDocument/2006/relationships/ctrlProp" Target="../ctrlProps/ctrlProp58.xml"/><Relationship Id="rId59" Type="http://schemas.openxmlformats.org/officeDocument/2006/relationships/ctrlProp" Target="../ctrlProps/ctrlProp79.xml"/><Relationship Id="rId103" Type="http://schemas.openxmlformats.org/officeDocument/2006/relationships/ctrlProp" Target="../ctrlProps/ctrlProp123.xml"/><Relationship Id="rId124" Type="http://schemas.openxmlformats.org/officeDocument/2006/relationships/ctrlProp" Target="../ctrlProps/ctrlProp144.xml"/><Relationship Id="rId70" Type="http://schemas.openxmlformats.org/officeDocument/2006/relationships/ctrlProp" Target="../ctrlProps/ctrlProp90.xml"/><Relationship Id="rId91" Type="http://schemas.openxmlformats.org/officeDocument/2006/relationships/ctrlProp" Target="../ctrlProps/ctrlProp111.xml"/><Relationship Id="rId145" Type="http://schemas.openxmlformats.org/officeDocument/2006/relationships/ctrlProp" Target="../ctrlProps/ctrlProp165.xml"/><Relationship Id="rId166" Type="http://schemas.openxmlformats.org/officeDocument/2006/relationships/ctrlProp" Target="../ctrlProps/ctrlProp186.xml"/><Relationship Id="rId187" Type="http://schemas.openxmlformats.org/officeDocument/2006/relationships/ctrlProp" Target="../ctrlProps/ctrlProp207.xml"/><Relationship Id="rId1" Type="http://schemas.openxmlformats.org/officeDocument/2006/relationships/printerSettings" Target="../printerSettings/printerSettings4.bin"/><Relationship Id="rId212" Type="http://schemas.openxmlformats.org/officeDocument/2006/relationships/ctrlProp" Target="../ctrlProps/ctrlProp232.xml"/><Relationship Id="rId233" Type="http://schemas.openxmlformats.org/officeDocument/2006/relationships/ctrlProp" Target="../ctrlProps/ctrlProp253.xml"/><Relationship Id="rId28" Type="http://schemas.openxmlformats.org/officeDocument/2006/relationships/ctrlProp" Target="../ctrlProps/ctrlProp48.xml"/><Relationship Id="rId49" Type="http://schemas.openxmlformats.org/officeDocument/2006/relationships/ctrlProp" Target="../ctrlProps/ctrlProp69.xml"/><Relationship Id="rId114" Type="http://schemas.openxmlformats.org/officeDocument/2006/relationships/ctrlProp" Target="../ctrlProps/ctrlProp134.xml"/><Relationship Id="rId60" Type="http://schemas.openxmlformats.org/officeDocument/2006/relationships/ctrlProp" Target="../ctrlProps/ctrlProp80.xml"/><Relationship Id="rId81" Type="http://schemas.openxmlformats.org/officeDocument/2006/relationships/ctrlProp" Target="../ctrlProps/ctrlProp101.xml"/><Relationship Id="rId135" Type="http://schemas.openxmlformats.org/officeDocument/2006/relationships/ctrlProp" Target="../ctrlProps/ctrlProp155.xml"/><Relationship Id="rId156" Type="http://schemas.openxmlformats.org/officeDocument/2006/relationships/ctrlProp" Target="../ctrlProps/ctrlProp176.xml"/><Relationship Id="rId177" Type="http://schemas.openxmlformats.org/officeDocument/2006/relationships/ctrlProp" Target="../ctrlProps/ctrlProp197.xml"/><Relationship Id="rId198" Type="http://schemas.openxmlformats.org/officeDocument/2006/relationships/ctrlProp" Target="../ctrlProps/ctrlProp218.xml"/><Relationship Id="rId202" Type="http://schemas.openxmlformats.org/officeDocument/2006/relationships/ctrlProp" Target="../ctrlProps/ctrlProp222.xml"/><Relationship Id="rId223" Type="http://schemas.openxmlformats.org/officeDocument/2006/relationships/ctrlProp" Target="../ctrlProps/ctrlProp243.xml"/><Relationship Id="rId18" Type="http://schemas.openxmlformats.org/officeDocument/2006/relationships/ctrlProp" Target="../ctrlProps/ctrlProp38.xml"/><Relationship Id="rId39" Type="http://schemas.openxmlformats.org/officeDocument/2006/relationships/ctrlProp" Target="../ctrlProps/ctrlProp59.xml"/><Relationship Id="rId50" Type="http://schemas.openxmlformats.org/officeDocument/2006/relationships/ctrlProp" Target="../ctrlProps/ctrlProp70.xml"/><Relationship Id="rId104" Type="http://schemas.openxmlformats.org/officeDocument/2006/relationships/ctrlProp" Target="../ctrlProps/ctrlProp124.xml"/><Relationship Id="rId125" Type="http://schemas.openxmlformats.org/officeDocument/2006/relationships/ctrlProp" Target="../ctrlProps/ctrlProp145.xml"/><Relationship Id="rId146" Type="http://schemas.openxmlformats.org/officeDocument/2006/relationships/ctrlProp" Target="../ctrlProps/ctrlProp166.xml"/><Relationship Id="rId167" Type="http://schemas.openxmlformats.org/officeDocument/2006/relationships/ctrlProp" Target="../ctrlProps/ctrlProp187.xml"/><Relationship Id="rId188" Type="http://schemas.openxmlformats.org/officeDocument/2006/relationships/ctrlProp" Target="../ctrlProps/ctrlProp208.xml"/><Relationship Id="rId71" Type="http://schemas.openxmlformats.org/officeDocument/2006/relationships/ctrlProp" Target="../ctrlProps/ctrlProp91.xml"/><Relationship Id="rId92" Type="http://schemas.openxmlformats.org/officeDocument/2006/relationships/ctrlProp" Target="../ctrlProps/ctrlProp112.xml"/><Relationship Id="rId213" Type="http://schemas.openxmlformats.org/officeDocument/2006/relationships/ctrlProp" Target="../ctrlProps/ctrlProp233.xml"/><Relationship Id="rId234" Type="http://schemas.openxmlformats.org/officeDocument/2006/relationships/ctrlProp" Target="../ctrlProps/ctrlProp254.xml"/><Relationship Id="rId2" Type="http://schemas.openxmlformats.org/officeDocument/2006/relationships/drawing" Target="../drawings/drawing3.xml"/><Relationship Id="rId29" Type="http://schemas.openxmlformats.org/officeDocument/2006/relationships/ctrlProp" Target="../ctrlProps/ctrlProp49.xml"/><Relationship Id="rId40" Type="http://schemas.openxmlformats.org/officeDocument/2006/relationships/ctrlProp" Target="../ctrlProps/ctrlProp60.xml"/><Relationship Id="rId115" Type="http://schemas.openxmlformats.org/officeDocument/2006/relationships/ctrlProp" Target="../ctrlProps/ctrlProp135.xml"/><Relationship Id="rId136" Type="http://schemas.openxmlformats.org/officeDocument/2006/relationships/ctrlProp" Target="../ctrlProps/ctrlProp156.xml"/><Relationship Id="rId157" Type="http://schemas.openxmlformats.org/officeDocument/2006/relationships/ctrlProp" Target="../ctrlProps/ctrlProp177.xml"/><Relationship Id="rId178" Type="http://schemas.openxmlformats.org/officeDocument/2006/relationships/ctrlProp" Target="../ctrlProps/ctrlProp198.xml"/><Relationship Id="rId61" Type="http://schemas.openxmlformats.org/officeDocument/2006/relationships/ctrlProp" Target="../ctrlProps/ctrlProp81.xml"/><Relationship Id="rId82" Type="http://schemas.openxmlformats.org/officeDocument/2006/relationships/ctrlProp" Target="../ctrlProps/ctrlProp102.xml"/><Relationship Id="rId199" Type="http://schemas.openxmlformats.org/officeDocument/2006/relationships/ctrlProp" Target="../ctrlProps/ctrlProp219.xml"/><Relationship Id="rId203" Type="http://schemas.openxmlformats.org/officeDocument/2006/relationships/ctrlProp" Target="../ctrlProps/ctrlProp223.xml"/><Relationship Id="rId19" Type="http://schemas.openxmlformats.org/officeDocument/2006/relationships/ctrlProp" Target="../ctrlProps/ctrlProp39.xml"/><Relationship Id="rId224" Type="http://schemas.openxmlformats.org/officeDocument/2006/relationships/ctrlProp" Target="../ctrlProps/ctrlProp244.xml"/><Relationship Id="rId30" Type="http://schemas.openxmlformats.org/officeDocument/2006/relationships/ctrlProp" Target="../ctrlProps/ctrlProp50.xml"/><Relationship Id="rId105" Type="http://schemas.openxmlformats.org/officeDocument/2006/relationships/ctrlProp" Target="../ctrlProps/ctrlProp125.xml"/><Relationship Id="rId126" Type="http://schemas.openxmlformats.org/officeDocument/2006/relationships/ctrlProp" Target="../ctrlProps/ctrlProp146.xml"/><Relationship Id="rId147" Type="http://schemas.openxmlformats.org/officeDocument/2006/relationships/ctrlProp" Target="../ctrlProps/ctrlProp167.xml"/><Relationship Id="rId168" Type="http://schemas.openxmlformats.org/officeDocument/2006/relationships/ctrlProp" Target="../ctrlProps/ctrlProp188.xml"/><Relationship Id="rId51" Type="http://schemas.openxmlformats.org/officeDocument/2006/relationships/ctrlProp" Target="../ctrlProps/ctrlProp71.xml"/><Relationship Id="rId72" Type="http://schemas.openxmlformats.org/officeDocument/2006/relationships/ctrlProp" Target="../ctrlProps/ctrlProp92.xml"/><Relationship Id="rId93" Type="http://schemas.openxmlformats.org/officeDocument/2006/relationships/ctrlProp" Target="../ctrlProps/ctrlProp113.xml"/><Relationship Id="rId189" Type="http://schemas.openxmlformats.org/officeDocument/2006/relationships/ctrlProp" Target="../ctrlProps/ctrlProp209.xml"/><Relationship Id="rId3" Type="http://schemas.openxmlformats.org/officeDocument/2006/relationships/vmlDrawing" Target="../drawings/vmlDrawing2.vml"/><Relationship Id="rId214" Type="http://schemas.openxmlformats.org/officeDocument/2006/relationships/ctrlProp" Target="../ctrlProps/ctrlProp234.xml"/><Relationship Id="rId235" Type="http://schemas.openxmlformats.org/officeDocument/2006/relationships/ctrlProp" Target="../ctrlProps/ctrlProp255.xml"/><Relationship Id="rId116" Type="http://schemas.openxmlformats.org/officeDocument/2006/relationships/ctrlProp" Target="../ctrlProps/ctrlProp136.xml"/><Relationship Id="rId137" Type="http://schemas.openxmlformats.org/officeDocument/2006/relationships/ctrlProp" Target="../ctrlProps/ctrlProp157.xml"/><Relationship Id="rId158" Type="http://schemas.openxmlformats.org/officeDocument/2006/relationships/ctrlProp" Target="../ctrlProps/ctrlProp178.xml"/><Relationship Id="rId20" Type="http://schemas.openxmlformats.org/officeDocument/2006/relationships/ctrlProp" Target="../ctrlProps/ctrlProp40.xml"/><Relationship Id="rId41" Type="http://schemas.openxmlformats.org/officeDocument/2006/relationships/ctrlProp" Target="../ctrlProps/ctrlProp61.xml"/><Relationship Id="rId62" Type="http://schemas.openxmlformats.org/officeDocument/2006/relationships/ctrlProp" Target="../ctrlProps/ctrlProp82.xml"/><Relationship Id="rId83" Type="http://schemas.openxmlformats.org/officeDocument/2006/relationships/ctrlProp" Target="../ctrlProps/ctrlProp103.xml"/><Relationship Id="rId179" Type="http://schemas.openxmlformats.org/officeDocument/2006/relationships/ctrlProp" Target="../ctrlProps/ctrlProp199.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73.xml"/><Relationship Id="rId21" Type="http://schemas.openxmlformats.org/officeDocument/2006/relationships/ctrlProp" Target="../ctrlProps/ctrlProp277.xml"/><Relationship Id="rId63" Type="http://schemas.openxmlformats.org/officeDocument/2006/relationships/ctrlProp" Target="../ctrlProps/ctrlProp319.xml"/><Relationship Id="rId159" Type="http://schemas.openxmlformats.org/officeDocument/2006/relationships/ctrlProp" Target="../ctrlProps/ctrlProp415.xml"/><Relationship Id="rId170" Type="http://schemas.openxmlformats.org/officeDocument/2006/relationships/ctrlProp" Target="../ctrlProps/ctrlProp426.xml"/><Relationship Id="rId226" Type="http://schemas.openxmlformats.org/officeDocument/2006/relationships/ctrlProp" Target="../ctrlProps/ctrlProp482.xml"/><Relationship Id="rId268" Type="http://schemas.openxmlformats.org/officeDocument/2006/relationships/ctrlProp" Target="../ctrlProps/ctrlProp524.xml"/><Relationship Id="rId32" Type="http://schemas.openxmlformats.org/officeDocument/2006/relationships/ctrlProp" Target="../ctrlProps/ctrlProp288.xml"/><Relationship Id="rId74" Type="http://schemas.openxmlformats.org/officeDocument/2006/relationships/ctrlProp" Target="../ctrlProps/ctrlProp330.xml"/><Relationship Id="rId128" Type="http://schemas.openxmlformats.org/officeDocument/2006/relationships/ctrlProp" Target="../ctrlProps/ctrlProp384.xml"/><Relationship Id="rId5" Type="http://schemas.openxmlformats.org/officeDocument/2006/relationships/ctrlProp" Target="../ctrlProps/ctrlProp261.xml"/><Relationship Id="rId181" Type="http://schemas.openxmlformats.org/officeDocument/2006/relationships/ctrlProp" Target="../ctrlProps/ctrlProp437.xml"/><Relationship Id="rId237" Type="http://schemas.openxmlformats.org/officeDocument/2006/relationships/ctrlProp" Target="../ctrlProps/ctrlProp493.xml"/><Relationship Id="rId258" Type="http://schemas.openxmlformats.org/officeDocument/2006/relationships/ctrlProp" Target="../ctrlProps/ctrlProp514.xml"/><Relationship Id="rId279" Type="http://schemas.openxmlformats.org/officeDocument/2006/relationships/ctrlProp" Target="../ctrlProps/ctrlProp535.xml"/><Relationship Id="rId22" Type="http://schemas.openxmlformats.org/officeDocument/2006/relationships/ctrlProp" Target="../ctrlProps/ctrlProp278.xml"/><Relationship Id="rId43" Type="http://schemas.openxmlformats.org/officeDocument/2006/relationships/ctrlProp" Target="../ctrlProps/ctrlProp299.xml"/><Relationship Id="rId64" Type="http://schemas.openxmlformats.org/officeDocument/2006/relationships/ctrlProp" Target="../ctrlProps/ctrlProp320.xml"/><Relationship Id="rId118" Type="http://schemas.openxmlformats.org/officeDocument/2006/relationships/ctrlProp" Target="../ctrlProps/ctrlProp374.xml"/><Relationship Id="rId139" Type="http://schemas.openxmlformats.org/officeDocument/2006/relationships/ctrlProp" Target="../ctrlProps/ctrlProp395.xml"/><Relationship Id="rId85" Type="http://schemas.openxmlformats.org/officeDocument/2006/relationships/ctrlProp" Target="../ctrlProps/ctrlProp341.xml"/><Relationship Id="rId150" Type="http://schemas.openxmlformats.org/officeDocument/2006/relationships/ctrlProp" Target="../ctrlProps/ctrlProp406.xml"/><Relationship Id="rId171" Type="http://schemas.openxmlformats.org/officeDocument/2006/relationships/ctrlProp" Target="../ctrlProps/ctrlProp427.xml"/><Relationship Id="rId192" Type="http://schemas.openxmlformats.org/officeDocument/2006/relationships/ctrlProp" Target="../ctrlProps/ctrlProp448.xml"/><Relationship Id="rId206" Type="http://schemas.openxmlformats.org/officeDocument/2006/relationships/ctrlProp" Target="../ctrlProps/ctrlProp462.xml"/><Relationship Id="rId227" Type="http://schemas.openxmlformats.org/officeDocument/2006/relationships/ctrlProp" Target="../ctrlProps/ctrlProp483.xml"/><Relationship Id="rId248" Type="http://schemas.openxmlformats.org/officeDocument/2006/relationships/ctrlProp" Target="../ctrlProps/ctrlProp504.xml"/><Relationship Id="rId269" Type="http://schemas.openxmlformats.org/officeDocument/2006/relationships/ctrlProp" Target="../ctrlProps/ctrlProp525.xml"/><Relationship Id="rId12" Type="http://schemas.openxmlformats.org/officeDocument/2006/relationships/ctrlProp" Target="../ctrlProps/ctrlProp268.xml"/><Relationship Id="rId33" Type="http://schemas.openxmlformats.org/officeDocument/2006/relationships/ctrlProp" Target="../ctrlProps/ctrlProp289.xml"/><Relationship Id="rId108" Type="http://schemas.openxmlformats.org/officeDocument/2006/relationships/ctrlProp" Target="../ctrlProps/ctrlProp364.xml"/><Relationship Id="rId129" Type="http://schemas.openxmlformats.org/officeDocument/2006/relationships/ctrlProp" Target="../ctrlProps/ctrlProp385.xml"/><Relationship Id="rId54" Type="http://schemas.openxmlformats.org/officeDocument/2006/relationships/ctrlProp" Target="../ctrlProps/ctrlProp310.xml"/><Relationship Id="rId75" Type="http://schemas.openxmlformats.org/officeDocument/2006/relationships/ctrlProp" Target="../ctrlProps/ctrlProp331.xml"/><Relationship Id="rId96" Type="http://schemas.openxmlformats.org/officeDocument/2006/relationships/ctrlProp" Target="../ctrlProps/ctrlProp352.xml"/><Relationship Id="rId140" Type="http://schemas.openxmlformats.org/officeDocument/2006/relationships/ctrlProp" Target="../ctrlProps/ctrlProp396.xml"/><Relationship Id="rId161" Type="http://schemas.openxmlformats.org/officeDocument/2006/relationships/ctrlProp" Target="../ctrlProps/ctrlProp417.xml"/><Relationship Id="rId182" Type="http://schemas.openxmlformats.org/officeDocument/2006/relationships/ctrlProp" Target="../ctrlProps/ctrlProp438.xml"/><Relationship Id="rId217" Type="http://schemas.openxmlformats.org/officeDocument/2006/relationships/ctrlProp" Target="../ctrlProps/ctrlProp473.xml"/><Relationship Id="rId6" Type="http://schemas.openxmlformats.org/officeDocument/2006/relationships/ctrlProp" Target="../ctrlProps/ctrlProp262.xml"/><Relationship Id="rId238" Type="http://schemas.openxmlformats.org/officeDocument/2006/relationships/ctrlProp" Target="../ctrlProps/ctrlProp494.xml"/><Relationship Id="rId259" Type="http://schemas.openxmlformats.org/officeDocument/2006/relationships/ctrlProp" Target="../ctrlProps/ctrlProp515.xml"/><Relationship Id="rId23" Type="http://schemas.openxmlformats.org/officeDocument/2006/relationships/ctrlProp" Target="../ctrlProps/ctrlProp279.xml"/><Relationship Id="rId119" Type="http://schemas.openxmlformats.org/officeDocument/2006/relationships/ctrlProp" Target="../ctrlProps/ctrlProp375.xml"/><Relationship Id="rId270" Type="http://schemas.openxmlformats.org/officeDocument/2006/relationships/ctrlProp" Target="../ctrlProps/ctrlProp526.xml"/><Relationship Id="rId44" Type="http://schemas.openxmlformats.org/officeDocument/2006/relationships/ctrlProp" Target="../ctrlProps/ctrlProp300.xml"/><Relationship Id="rId65" Type="http://schemas.openxmlformats.org/officeDocument/2006/relationships/ctrlProp" Target="../ctrlProps/ctrlProp321.xml"/><Relationship Id="rId86" Type="http://schemas.openxmlformats.org/officeDocument/2006/relationships/ctrlProp" Target="../ctrlProps/ctrlProp342.xml"/><Relationship Id="rId130" Type="http://schemas.openxmlformats.org/officeDocument/2006/relationships/ctrlProp" Target="../ctrlProps/ctrlProp386.xml"/><Relationship Id="rId151" Type="http://schemas.openxmlformats.org/officeDocument/2006/relationships/ctrlProp" Target="../ctrlProps/ctrlProp407.xml"/><Relationship Id="rId172" Type="http://schemas.openxmlformats.org/officeDocument/2006/relationships/ctrlProp" Target="../ctrlProps/ctrlProp428.xml"/><Relationship Id="rId193" Type="http://schemas.openxmlformats.org/officeDocument/2006/relationships/ctrlProp" Target="../ctrlProps/ctrlProp449.xml"/><Relationship Id="rId207" Type="http://schemas.openxmlformats.org/officeDocument/2006/relationships/ctrlProp" Target="../ctrlProps/ctrlProp463.xml"/><Relationship Id="rId228" Type="http://schemas.openxmlformats.org/officeDocument/2006/relationships/ctrlProp" Target="../ctrlProps/ctrlProp484.xml"/><Relationship Id="rId249" Type="http://schemas.openxmlformats.org/officeDocument/2006/relationships/ctrlProp" Target="../ctrlProps/ctrlProp505.xml"/><Relationship Id="rId13" Type="http://schemas.openxmlformats.org/officeDocument/2006/relationships/ctrlProp" Target="../ctrlProps/ctrlProp269.xml"/><Relationship Id="rId109" Type="http://schemas.openxmlformats.org/officeDocument/2006/relationships/ctrlProp" Target="../ctrlProps/ctrlProp365.xml"/><Relationship Id="rId260" Type="http://schemas.openxmlformats.org/officeDocument/2006/relationships/ctrlProp" Target="../ctrlProps/ctrlProp516.xml"/><Relationship Id="rId34" Type="http://schemas.openxmlformats.org/officeDocument/2006/relationships/ctrlProp" Target="../ctrlProps/ctrlProp290.xml"/><Relationship Id="rId55" Type="http://schemas.openxmlformats.org/officeDocument/2006/relationships/ctrlProp" Target="../ctrlProps/ctrlProp311.xml"/><Relationship Id="rId76" Type="http://schemas.openxmlformats.org/officeDocument/2006/relationships/ctrlProp" Target="../ctrlProps/ctrlProp332.xml"/><Relationship Id="rId97" Type="http://schemas.openxmlformats.org/officeDocument/2006/relationships/ctrlProp" Target="../ctrlProps/ctrlProp353.xml"/><Relationship Id="rId120" Type="http://schemas.openxmlformats.org/officeDocument/2006/relationships/ctrlProp" Target="../ctrlProps/ctrlProp376.xml"/><Relationship Id="rId141" Type="http://schemas.openxmlformats.org/officeDocument/2006/relationships/ctrlProp" Target="../ctrlProps/ctrlProp397.xml"/><Relationship Id="rId7" Type="http://schemas.openxmlformats.org/officeDocument/2006/relationships/ctrlProp" Target="../ctrlProps/ctrlProp263.xml"/><Relationship Id="rId162" Type="http://schemas.openxmlformats.org/officeDocument/2006/relationships/ctrlProp" Target="../ctrlProps/ctrlProp418.xml"/><Relationship Id="rId183" Type="http://schemas.openxmlformats.org/officeDocument/2006/relationships/ctrlProp" Target="../ctrlProps/ctrlProp439.xml"/><Relationship Id="rId218" Type="http://schemas.openxmlformats.org/officeDocument/2006/relationships/ctrlProp" Target="../ctrlProps/ctrlProp474.xml"/><Relationship Id="rId239" Type="http://schemas.openxmlformats.org/officeDocument/2006/relationships/ctrlProp" Target="../ctrlProps/ctrlProp495.xml"/><Relationship Id="rId250" Type="http://schemas.openxmlformats.org/officeDocument/2006/relationships/ctrlProp" Target="../ctrlProps/ctrlProp506.xml"/><Relationship Id="rId271" Type="http://schemas.openxmlformats.org/officeDocument/2006/relationships/ctrlProp" Target="../ctrlProps/ctrlProp527.xml"/><Relationship Id="rId24" Type="http://schemas.openxmlformats.org/officeDocument/2006/relationships/ctrlProp" Target="../ctrlProps/ctrlProp280.xml"/><Relationship Id="rId45" Type="http://schemas.openxmlformats.org/officeDocument/2006/relationships/ctrlProp" Target="../ctrlProps/ctrlProp301.xml"/><Relationship Id="rId66" Type="http://schemas.openxmlformats.org/officeDocument/2006/relationships/ctrlProp" Target="../ctrlProps/ctrlProp322.xml"/><Relationship Id="rId87" Type="http://schemas.openxmlformats.org/officeDocument/2006/relationships/ctrlProp" Target="../ctrlProps/ctrlProp343.xml"/><Relationship Id="rId110" Type="http://schemas.openxmlformats.org/officeDocument/2006/relationships/ctrlProp" Target="../ctrlProps/ctrlProp366.xml"/><Relationship Id="rId131" Type="http://schemas.openxmlformats.org/officeDocument/2006/relationships/ctrlProp" Target="../ctrlProps/ctrlProp387.xml"/><Relationship Id="rId152" Type="http://schemas.openxmlformats.org/officeDocument/2006/relationships/ctrlProp" Target="../ctrlProps/ctrlProp408.xml"/><Relationship Id="rId173" Type="http://schemas.openxmlformats.org/officeDocument/2006/relationships/ctrlProp" Target="../ctrlProps/ctrlProp429.xml"/><Relationship Id="rId194" Type="http://schemas.openxmlformats.org/officeDocument/2006/relationships/ctrlProp" Target="../ctrlProps/ctrlProp450.xml"/><Relationship Id="rId208" Type="http://schemas.openxmlformats.org/officeDocument/2006/relationships/ctrlProp" Target="../ctrlProps/ctrlProp464.xml"/><Relationship Id="rId229" Type="http://schemas.openxmlformats.org/officeDocument/2006/relationships/ctrlProp" Target="../ctrlProps/ctrlProp485.xml"/><Relationship Id="rId240" Type="http://schemas.openxmlformats.org/officeDocument/2006/relationships/ctrlProp" Target="../ctrlProps/ctrlProp496.xml"/><Relationship Id="rId261" Type="http://schemas.openxmlformats.org/officeDocument/2006/relationships/ctrlProp" Target="../ctrlProps/ctrlProp517.xml"/><Relationship Id="rId14" Type="http://schemas.openxmlformats.org/officeDocument/2006/relationships/ctrlProp" Target="../ctrlProps/ctrlProp270.xml"/><Relationship Id="rId35" Type="http://schemas.openxmlformats.org/officeDocument/2006/relationships/ctrlProp" Target="../ctrlProps/ctrlProp291.xml"/><Relationship Id="rId56" Type="http://schemas.openxmlformats.org/officeDocument/2006/relationships/ctrlProp" Target="../ctrlProps/ctrlProp312.xml"/><Relationship Id="rId77" Type="http://schemas.openxmlformats.org/officeDocument/2006/relationships/ctrlProp" Target="../ctrlProps/ctrlProp333.xml"/><Relationship Id="rId100" Type="http://schemas.openxmlformats.org/officeDocument/2006/relationships/ctrlProp" Target="../ctrlProps/ctrlProp356.xml"/><Relationship Id="rId8" Type="http://schemas.openxmlformats.org/officeDocument/2006/relationships/ctrlProp" Target="../ctrlProps/ctrlProp264.xml"/><Relationship Id="rId98" Type="http://schemas.openxmlformats.org/officeDocument/2006/relationships/ctrlProp" Target="../ctrlProps/ctrlProp354.xml"/><Relationship Id="rId121" Type="http://schemas.openxmlformats.org/officeDocument/2006/relationships/ctrlProp" Target="../ctrlProps/ctrlProp377.xml"/><Relationship Id="rId142" Type="http://schemas.openxmlformats.org/officeDocument/2006/relationships/ctrlProp" Target="../ctrlProps/ctrlProp398.xml"/><Relationship Id="rId163" Type="http://schemas.openxmlformats.org/officeDocument/2006/relationships/ctrlProp" Target="../ctrlProps/ctrlProp419.xml"/><Relationship Id="rId184" Type="http://schemas.openxmlformats.org/officeDocument/2006/relationships/ctrlProp" Target="../ctrlProps/ctrlProp440.xml"/><Relationship Id="rId219" Type="http://schemas.openxmlformats.org/officeDocument/2006/relationships/ctrlProp" Target="../ctrlProps/ctrlProp475.xml"/><Relationship Id="rId230" Type="http://schemas.openxmlformats.org/officeDocument/2006/relationships/ctrlProp" Target="../ctrlProps/ctrlProp486.xml"/><Relationship Id="rId251" Type="http://schemas.openxmlformats.org/officeDocument/2006/relationships/ctrlProp" Target="../ctrlProps/ctrlProp507.xml"/><Relationship Id="rId25" Type="http://schemas.openxmlformats.org/officeDocument/2006/relationships/ctrlProp" Target="../ctrlProps/ctrlProp281.xml"/><Relationship Id="rId46" Type="http://schemas.openxmlformats.org/officeDocument/2006/relationships/ctrlProp" Target="../ctrlProps/ctrlProp302.xml"/><Relationship Id="rId67" Type="http://schemas.openxmlformats.org/officeDocument/2006/relationships/ctrlProp" Target="../ctrlProps/ctrlProp323.xml"/><Relationship Id="rId272" Type="http://schemas.openxmlformats.org/officeDocument/2006/relationships/ctrlProp" Target="../ctrlProps/ctrlProp528.xml"/><Relationship Id="rId88" Type="http://schemas.openxmlformats.org/officeDocument/2006/relationships/ctrlProp" Target="../ctrlProps/ctrlProp344.xml"/><Relationship Id="rId111" Type="http://schemas.openxmlformats.org/officeDocument/2006/relationships/ctrlProp" Target="../ctrlProps/ctrlProp367.xml"/><Relationship Id="rId132" Type="http://schemas.openxmlformats.org/officeDocument/2006/relationships/ctrlProp" Target="../ctrlProps/ctrlProp388.xml"/><Relationship Id="rId153" Type="http://schemas.openxmlformats.org/officeDocument/2006/relationships/ctrlProp" Target="../ctrlProps/ctrlProp409.xml"/><Relationship Id="rId174" Type="http://schemas.openxmlformats.org/officeDocument/2006/relationships/ctrlProp" Target="../ctrlProps/ctrlProp430.xml"/><Relationship Id="rId195" Type="http://schemas.openxmlformats.org/officeDocument/2006/relationships/ctrlProp" Target="../ctrlProps/ctrlProp451.xml"/><Relationship Id="rId209" Type="http://schemas.openxmlformats.org/officeDocument/2006/relationships/ctrlProp" Target="../ctrlProps/ctrlProp465.xml"/><Relationship Id="rId220" Type="http://schemas.openxmlformats.org/officeDocument/2006/relationships/ctrlProp" Target="../ctrlProps/ctrlProp476.xml"/><Relationship Id="rId241" Type="http://schemas.openxmlformats.org/officeDocument/2006/relationships/ctrlProp" Target="../ctrlProps/ctrlProp497.xml"/><Relationship Id="rId15" Type="http://schemas.openxmlformats.org/officeDocument/2006/relationships/ctrlProp" Target="../ctrlProps/ctrlProp271.xml"/><Relationship Id="rId36" Type="http://schemas.openxmlformats.org/officeDocument/2006/relationships/ctrlProp" Target="../ctrlProps/ctrlProp292.xml"/><Relationship Id="rId57" Type="http://schemas.openxmlformats.org/officeDocument/2006/relationships/ctrlProp" Target="../ctrlProps/ctrlProp313.xml"/><Relationship Id="rId262" Type="http://schemas.openxmlformats.org/officeDocument/2006/relationships/ctrlProp" Target="../ctrlProps/ctrlProp518.xml"/><Relationship Id="rId78" Type="http://schemas.openxmlformats.org/officeDocument/2006/relationships/ctrlProp" Target="../ctrlProps/ctrlProp334.xml"/><Relationship Id="rId99" Type="http://schemas.openxmlformats.org/officeDocument/2006/relationships/ctrlProp" Target="../ctrlProps/ctrlProp355.xml"/><Relationship Id="rId101" Type="http://schemas.openxmlformats.org/officeDocument/2006/relationships/ctrlProp" Target="../ctrlProps/ctrlProp357.xml"/><Relationship Id="rId122" Type="http://schemas.openxmlformats.org/officeDocument/2006/relationships/ctrlProp" Target="../ctrlProps/ctrlProp378.xml"/><Relationship Id="rId143" Type="http://schemas.openxmlformats.org/officeDocument/2006/relationships/ctrlProp" Target="../ctrlProps/ctrlProp399.xml"/><Relationship Id="rId164" Type="http://schemas.openxmlformats.org/officeDocument/2006/relationships/ctrlProp" Target="../ctrlProps/ctrlProp420.xml"/><Relationship Id="rId185" Type="http://schemas.openxmlformats.org/officeDocument/2006/relationships/ctrlProp" Target="../ctrlProps/ctrlProp441.xml"/><Relationship Id="rId9" Type="http://schemas.openxmlformats.org/officeDocument/2006/relationships/ctrlProp" Target="../ctrlProps/ctrlProp265.xml"/><Relationship Id="rId210" Type="http://schemas.openxmlformats.org/officeDocument/2006/relationships/ctrlProp" Target="../ctrlProps/ctrlProp466.xml"/><Relationship Id="rId26" Type="http://schemas.openxmlformats.org/officeDocument/2006/relationships/ctrlProp" Target="../ctrlProps/ctrlProp282.xml"/><Relationship Id="rId231" Type="http://schemas.openxmlformats.org/officeDocument/2006/relationships/ctrlProp" Target="../ctrlProps/ctrlProp487.xml"/><Relationship Id="rId252" Type="http://schemas.openxmlformats.org/officeDocument/2006/relationships/ctrlProp" Target="../ctrlProps/ctrlProp508.xml"/><Relationship Id="rId273" Type="http://schemas.openxmlformats.org/officeDocument/2006/relationships/ctrlProp" Target="../ctrlProps/ctrlProp529.xml"/><Relationship Id="rId47" Type="http://schemas.openxmlformats.org/officeDocument/2006/relationships/ctrlProp" Target="../ctrlProps/ctrlProp303.xml"/><Relationship Id="rId68" Type="http://schemas.openxmlformats.org/officeDocument/2006/relationships/ctrlProp" Target="../ctrlProps/ctrlProp324.xml"/><Relationship Id="rId89" Type="http://schemas.openxmlformats.org/officeDocument/2006/relationships/ctrlProp" Target="../ctrlProps/ctrlProp345.xml"/><Relationship Id="rId112" Type="http://schemas.openxmlformats.org/officeDocument/2006/relationships/ctrlProp" Target="../ctrlProps/ctrlProp368.xml"/><Relationship Id="rId133" Type="http://schemas.openxmlformats.org/officeDocument/2006/relationships/ctrlProp" Target="../ctrlProps/ctrlProp389.xml"/><Relationship Id="rId154" Type="http://schemas.openxmlformats.org/officeDocument/2006/relationships/ctrlProp" Target="../ctrlProps/ctrlProp410.xml"/><Relationship Id="rId175" Type="http://schemas.openxmlformats.org/officeDocument/2006/relationships/ctrlProp" Target="../ctrlProps/ctrlProp431.xml"/><Relationship Id="rId196" Type="http://schemas.openxmlformats.org/officeDocument/2006/relationships/ctrlProp" Target="../ctrlProps/ctrlProp452.xml"/><Relationship Id="rId200" Type="http://schemas.openxmlformats.org/officeDocument/2006/relationships/ctrlProp" Target="../ctrlProps/ctrlProp456.xml"/><Relationship Id="rId16" Type="http://schemas.openxmlformats.org/officeDocument/2006/relationships/ctrlProp" Target="../ctrlProps/ctrlProp272.xml"/><Relationship Id="rId221" Type="http://schemas.openxmlformats.org/officeDocument/2006/relationships/ctrlProp" Target="../ctrlProps/ctrlProp477.xml"/><Relationship Id="rId242" Type="http://schemas.openxmlformats.org/officeDocument/2006/relationships/ctrlProp" Target="../ctrlProps/ctrlProp498.xml"/><Relationship Id="rId263" Type="http://schemas.openxmlformats.org/officeDocument/2006/relationships/ctrlProp" Target="../ctrlProps/ctrlProp519.xml"/><Relationship Id="rId37" Type="http://schemas.openxmlformats.org/officeDocument/2006/relationships/ctrlProp" Target="../ctrlProps/ctrlProp293.xml"/><Relationship Id="rId58" Type="http://schemas.openxmlformats.org/officeDocument/2006/relationships/ctrlProp" Target="../ctrlProps/ctrlProp314.xml"/><Relationship Id="rId79" Type="http://schemas.openxmlformats.org/officeDocument/2006/relationships/ctrlProp" Target="../ctrlProps/ctrlProp335.xml"/><Relationship Id="rId102" Type="http://schemas.openxmlformats.org/officeDocument/2006/relationships/ctrlProp" Target="../ctrlProps/ctrlProp358.xml"/><Relationship Id="rId123" Type="http://schemas.openxmlformats.org/officeDocument/2006/relationships/ctrlProp" Target="../ctrlProps/ctrlProp379.xml"/><Relationship Id="rId144" Type="http://schemas.openxmlformats.org/officeDocument/2006/relationships/ctrlProp" Target="../ctrlProps/ctrlProp400.xml"/><Relationship Id="rId90" Type="http://schemas.openxmlformats.org/officeDocument/2006/relationships/ctrlProp" Target="../ctrlProps/ctrlProp346.xml"/><Relationship Id="rId165" Type="http://schemas.openxmlformats.org/officeDocument/2006/relationships/ctrlProp" Target="../ctrlProps/ctrlProp421.xml"/><Relationship Id="rId186" Type="http://schemas.openxmlformats.org/officeDocument/2006/relationships/ctrlProp" Target="../ctrlProps/ctrlProp442.xml"/><Relationship Id="rId211" Type="http://schemas.openxmlformats.org/officeDocument/2006/relationships/ctrlProp" Target="../ctrlProps/ctrlProp467.xml"/><Relationship Id="rId232" Type="http://schemas.openxmlformats.org/officeDocument/2006/relationships/ctrlProp" Target="../ctrlProps/ctrlProp488.xml"/><Relationship Id="rId253" Type="http://schemas.openxmlformats.org/officeDocument/2006/relationships/ctrlProp" Target="../ctrlProps/ctrlProp509.xml"/><Relationship Id="rId274" Type="http://schemas.openxmlformats.org/officeDocument/2006/relationships/ctrlProp" Target="../ctrlProps/ctrlProp530.xml"/><Relationship Id="rId27" Type="http://schemas.openxmlformats.org/officeDocument/2006/relationships/ctrlProp" Target="../ctrlProps/ctrlProp283.xml"/><Relationship Id="rId48" Type="http://schemas.openxmlformats.org/officeDocument/2006/relationships/ctrlProp" Target="../ctrlProps/ctrlProp304.xml"/><Relationship Id="rId69" Type="http://schemas.openxmlformats.org/officeDocument/2006/relationships/ctrlProp" Target="../ctrlProps/ctrlProp325.xml"/><Relationship Id="rId113" Type="http://schemas.openxmlformats.org/officeDocument/2006/relationships/ctrlProp" Target="../ctrlProps/ctrlProp369.xml"/><Relationship Id="rId134" Type="http://schemas.openxmlformats.org/officeDocument/2006/relationships/ctrlProp" Target="../ctrlProps/ctrlProp390.xml"/><Relationship Id="rId80" Type="http://schemas.openxmlformats.org/officeDocument/2006/relationships/ctrlProp" Target="../ctrlProps/ctrlProp336.xml"/><Relationship Id="rId155" Type="http://schemas.openxmlformats.org/officeDocument/2006/relationships/ctrlProp" Target="../ctrlProps/ctrlProp411.xml"/><Relationship Id="rId176" Type="http://schemas.openxmlformats.org/officeDocument/2006/relationships/ctrlProp" Target="../ctrlProps/ctrlProp432.xml"/><Relationship Id="rId197" Type="http://schemas.openxmlformats.org/officeDocument/2006/relationships/ctrlProp" Target="../ctrlProps/ctrlProp453.xml"/><Relationship Id="rId201" Type="http://schemas.openxmlformats.org/officeDocument/2006/relationships/ctrlProp" Target="../ctrlProps/ctrlProp457.xml"/><Relationship Id="rId222" Type="http://schemas.openxmlformats.org/officeDocument/2006/relationships/ctrlProp" Target="../ctrlProps/ctrlProp478.xml"/><Relationship Id="rId243" Type="http://schemas.openxmlformats.org/officeDocument/2006/relationships/ctrlProp" Target="../ctrlProps/ctrlProp499.xml"/><Relationship Id="rId264" Type="http://schemas.openxmlformats.org/officeDocument/2006/relationships/ctrlProp" Target="../ctrlProps/ctrlProp520.xml"/><Relationship Id="rId17" Type="http://schemas.openxmlformats.org/officeDocument/2006/relationships/ctrlProp" Target="../ctrlProps/ctrlProp273.xml"/><Relationship Id="rId38" Type="http://schemas.openxmlformats.org/officeDocument/2006/relationships/ctrlProp" Target="../ctrlProps/ctrlProp294.xml"/><Relationship Id="rId59" Type="http://schemas.openxmlformats.org/officeDocument/2006/relationships/ctrlProp" Target="../ctrlProps/ctrlProp315.xml"/><Relationship Id="rId103" Type="http://schemas.openxmlformats.org/officeDocument/2006/relationships/ctrlProp" Target="../ctrlProps/ctrlProp359.xml"/><Relationship Id="rId124" Type="http://schemas.openxmlformats.org/officeDocument/2006/relationships/ctrlProp" Target="../ctrlProps/ctrlProp380.xml"/><Relationship Id="rId70" Type="http://schemas.openxmlformats.org/officeDocument/2006/relationships/ctrlProp" Target="../ctrlProps/ctrlProp326.xml"/><Relationship Id="rId91" Type="http://schemas.openxmlformats.org/officeDocument/2006/relationships/ctrlProp" Target="../ctrlProps/ctrlProp347.xml"/><Relationship Id="rId145" Type="http://schemas.openxmlformats.org/officeDocument/2006/relationships/ctrlProp" Target="../ctrlProps/ctrlProp401.xml"/><Relationship Id="rId166" Type="http://schemas.openxmlformats.org/officeDocument/2006/relationships/ctrlProp" Target="../ctrlProps/ctrlProp422.xml"/><Relationship Id="rId187" Type="http://schemas.openxmlformats.org/officeDocument/2006/relationships/ctrlProp" Target="../ctrlProps/ctrlProp443.xml"/><Relationship Id="rId1" Type="http://schemas.openxmlformats.org/officeDocument/2006/relationships/printerSettings" Target="../printerSettings/printerSettings5.bin"/><Relationship Id="rId212" Type="http://schemas.openxmlformats.org/officeDocument/2006/relationships/ctrlProp" Target="../ctrlProps/ctrlProp468.xml"/><Relationship Id="rId233" Type="http://schemas.openxmlformats.org/officeDocument/2006/relationships/ctrlProp" Target="../ctrlProps/ctrlProp489.xml"/><Relationship Id="rId254" Type="http://schemas.openxmlformats.org/officeDocument/2006/relationships/ctrlProp" Target="../ctrlProps/ctrlProp510.xml"/><Relationship Id="rId28" Type="http://schemas.openxmlformats.org/officeDocument/2006/relationships/ctrlProp" Target="../ctrlProps/ctrlProp284.xml"/><Relationship Id="rId49" Type="http://schemas.openxmlformats.org/officeDocument/2006/relationships/ctrlProp" Target="../ctrlProps/ctrlProp305.xml"/><Relationship Id="rId114" Type="http://schemas.openxmlformats.org/officeDocument/2006/relationships/ctrlProp" Target="../ctrlProps/ctrlProp370.xml"/><Relationship Id="rId275" Type="http://schemas.openxmlformats.org/officeDocument/2006/relationships/ctrlProp" Target="../ctrlProps/ctrlProp531.xml"/><Relationship Id="rId60" Type="http://schemas.openxmlformats.org/officeDocument/2006/relationships/ctrlProp" Target="../ctrlProps/ctrlProp316.xml"/><Relationship Id="rId81" Type="http://schemas.openxmlformats.org/officeDocument/2006/relationships/ctrlProp" Target="../ctrlProps/ctrlProp337.xml"/><Relationship Id="rId135" Type="http://schemas.openxmlformats.org/officeDocument/2006/relationships/ctrlProp" Target="../ctrlProps/ctrlProp391.xml"/><Relationship Id="rId156" Type="http://schemas.openxmlformats.org/officeDocument/2006/relationships/ctrlProp" Target="../ctrlProps/ctrlProp412.xml"/><Relationship Id="rId177" Type="http://schemas.openxmlformats.org/officeDocument/2006/relationships/ctrlProp" Target="../ctrlProps/ctrlProp433.xml"/><Relationship Id="rId198" Type="http://schemas.openxmlformats.org/officeDocument/2006/relationships/ctrlProp" Target="../ctrlProps/ctrlProp454.xml"/><Relationship Id="rId202" Type="http://schemas.openxmlformats.org/officeDocument/2006/relationships/ctrlProp" Target="../ctrlProps/ctrlProp458.xml"/><Relationship Id="rId223" Type="http://schemas.openxmlformats.org/officeDocument/2006/relationships/ctrlProp" Target="../ctrlProps/ctrlProp479.xml"/><Relationship Id="rId244" Type="http://schemas.openxmlformats.org/officeDocument/2006/relationships/ctrlProp" Target="../ctrlProps/ctrlProp500.xml"/><Relationship Id="rId18" Type="http://schemas.openxmlformats.org/officeDocument/2006/relationships/ctrlProp" Target="../ctrlProps/ctrlProp274.xml"/><Relationship Id="rId39" Type="http://schemas.openxmlformats.org/officeDocument/2006/relationships/ctrlProp" Target="../ctrlProps/ctrlProp295.xml"/><Relationship Id="rId265" Type="http://schemas.openxmlformats.org/officeDocument/2006/relationships/ctrlProp" Target="../ctrlProps/ctrlProp521.xml"/><Relationship Id="rId50" Type="http://schemas.openxmlformats.org/officeDocument/2006/relationships/ctrlProp" Target="../ctrlProps/ctrlProp306.xml"/><Relationship Id="rId104" Type="http://schemas.openxmlformats.org/officeDocument/2006/relationships/ctrlProp" Target="../ctrlProps/ctrlProp360.xml"/><Relationship Id="rId125" Type="http://schemas.openxmlformats.org/officeDocument/2006/relationships/ctrlProp" Target="../ctrlProps/ctrlProp381.xml"/><Relationship Id="rId146" Type="http://schemas.openxmlformats.org/officeDocument/2006/relationships/ctrlProp" Target="../ctrlProps/ctrlProp402.xml"/><Relationship Id="rId167" Type="http://schemas.openxmlformats.org/officeDocument/2006/relationships/ctrlProp" Target="../ctrlProps/ctrlProp423.xml"/><Relationship Id="rId188" Type="http://schemas.openxmlformats.org/officeDocument/2006/relationships/ctrlProp" Target="../ctrlProps/ctrlProp444.xml"/><Relationship Id="rId71" Type="http://schemas.openxmlformats.org/officeDocument/2006/relationships/ctrlProp" Target="../ctrlProps/ctrlProp327.xml"/><Relationship Id="rId92" Type="http://schemas.openxmlformats.org/officeDocument/2006/relationships/ctrlProp" Target="../ctrlProps/ctrlProp348.xml"/><Relationship Id="rId213" Type="http://schemas.openxmlformats.org/officeDocument/2006/relationships/ctrlProp" Target="../ctrlProps/ctrlProp469.xml"/><Relationship Id="rId234" Type="http://schemas.openxmlformats.org/officeDocument/2006/relationships/ctrlProp" Target="../ctrlProps/ctrlProp490.xml"/><Relationship Id="rId2" Type="http://schemas.openxmlformats.org/officeDocument/2006/relationships/drawing" Target="../drawings/drawing4.xml"/><Relationship Id="rId29" Type="http://schemas.openxmlformats.org/officeDocument/2006/relationships/ctrlProp" Target="../ctrlProps/ctrlProp285.xml"/><Relationship Id="rId255" Type="http://schemas.openxmlformats.org/officeDocument/2006/relationships/ctrlProp" Target="../ctrlProps/ctrlProp511.xml"/><Relationship Id="rId276" Type="http://schemas.openxmlformats.org/officeDocument/2006/relationships/ctrlProp" Target="../ctrlProps/ctrlProp532.xml"/><Relationship Id="rId40" Type="http://schemas.openxmlformats.org/officeDocument/2006/relationships/ctrlProp" Target="../ctrlProps/ctrlProp296.xml"/><Relationship Id="rId115" Type="http://schemas.openxmlformats.org/officeDocument/2006/relationships/ctrlProp" Target="../ctrlProps/ctrlProp371.xml"/><Relationship Id="rId136" Type="http://schemas.openxmlformats.org/officeDocument/2006/relationships/ctrlProp" Target="../ctrlProps/ctrlProp392.xml"/><Relationship Id="rId157" Type="http://schemas.openxmlformats.org/officeDocument/2006/relationships/ctrlProp" Target="../ctrlProps/ctrlProp413.xml"/><Relationship Id="rId178" Type="http://schemas.openxmlformats.org/officeDocument/2006/relationships/ctrlProp" Target="../ctrlProps/ctrlProp434.xml"/><Relationship Id="rId61" Type="http://schemas.openxmlformats.org/officeDocument/2006/relationships/ctrlProp" Target="../ctrlProps/ctrlProp317.xml"/><Relationship Id="rId82" Type="http://schemas.openxmlformats.org/officeDocument/2006/relationships/ctrlProp" Target="../ctrlProps/ctrlProp338.xml"/><Relationship Id="rId199" Type="http://schemas.openxmlformats.org/officeDocument/2006/relationships/ctrlProp" Target="../ctrlProps/ctrlProp455.xml"/><Relationship Id="rId203" Type="http://schemas.openxmlformats.org/officeDocument/2006/relationships/ctrlProp" Target="../ctrlProps/ctrlProp459.xml"/><Relationship Id="rId19" Type="http://schemas.openxmlformats.org/officeDocument/2006/relationships/ctrlProp" Target="../ctrlProps/ctrlProp275.xml"/><Relationship Id="rId224" Type="http://schemas.openxmlformats.org/officeDocument/2006/relationships/ctrlProp" Target="../ctrlProps/ctrlProp480.xml"/><Relationship Id="rId245" Type="http://schemas.openxmlformats.org/officeDocument/2006/relationships/ctrlProp" Target="../ctrlProps/ctrlProp501.xml"/><Relationship Id="rId266" Type="http://schemas.openxmlformats.org/officeDocument/2006/relationships/ctrlProp" Target="../ctrlProps/ctrlProp522.xml"/><Relationship Id="rId30" Type="http://schemas.openxmlformats.org/officeDocument/2006/relationships/ctrlProp" Target="../ctrlProps/ctrlProp286.xml"/><Relationship Id="rId105" Type="http://schemas.openxmlformats.org/officeDocument/2006/relationships/ctrlProp" Target="../ctrlProps/ctrlProp361.xml"/><Relationship Id="rId126" Type="http://schemas.openxmlformats.org/officeDocument/2006/relationships/ctrlProp" Target="../ctrlProps/ctrlProp382.xml"/><Relationship Id="rId147" Type="http://schemas.openxmlformats.org/officeDocument/2006/relationships/ctrlProp" Target="../ctrlProps/ctrlProp403.xml"/><Relationship Id="rId168" Type="http://schemas.openxmlformats.org/officeDocument/2006/relationships/ctrlProp" Target="../ctrlProps/ctrlProp424.xml"/><Relationship Id="rId51" Type="http://schemas.openxmlformats.org/officeDocument/2006/relationships/ctrlProp" Target="../ctrlProps/ctrlProp307.xml"/><Relationship Id="rId72" Type="http://schemas.openxmlformats.org/officeDocument/2006/relationships/ctrlProp" Target="../ctrlProps/ctrlProp328.xml"/><Relationship Id="rId93" Type="http://schemas.openxmlformats.org/officeDocument/2006/relationships/ctrlProp" Target="../ctrlProps/ctrlProp349.xml"/><Relationship Id="rId189" Type="http://schemas.openxmlformats.org/officeDocument/2006/relationships/ctrlProp" Target="../ctrlProps/ctrlProp445.xml"/><Relationship Id="rId3" Type="http://schemas.openxmlformats.org/officeDocument/2006/relationships/vmlDrawing" Target="../drawings/vmlDrawing3.vml"/><Relationship Id="rId214" Type="http://schemas.openxmlformats.org/officeDocument/2006/relationships/ctrlProp" Target="../ctrlProps/ctrlProp470.xml"/><Relationship Id="rId235" Type="http://schemas.openxmlformats.org/officeDocument/2006/relationships/ctrlProp" Target="../ctrlProps/ctrlProp491.xml"/><Relationship Id="rId256" Type="http://schemas.openxmlformats.org/officeDocument/2006/relationships/ctrlProp" Target="../ctrlProps/ctrlProp512.xml"/><Relationship Id="rId277" Type="http://schemas.openxmlformats.org/officeDocument/2006/relationships/ctrlProp" Target="../ctrlProps/ctrlProp533.xml"/><Relationship Id="rId116" Type="http://schemas.openxmlformats.org/officeDocument/2006/relationships/ctrlProp" Target="../ctrlProps/ctrlProp372.xml"/><Relationship Id="rId137" Type="http://schemas.openxmlformats.org/officeDocument/2006/relationships/ctrlProp" Target="../ctrlProps/ctrlProp393.xml"/><Relationship Id="rId158" Type="http://schemas.openxmlformats.org/officeDocument/2006/relationships/ctrlProp" Target="../ctrlProps/ctrlProp414.xml"/><Relationship Id="rId20" Type="http://schemas.openxmlformats.org/officeDocument/2006/relationships/ctrlProp" Target="../ctrlProps/ctrlProp276.xml"/><Relationship Id="rId41" Type="http://schemas.openxmlformats.org/officeDocument/2006/relationships/ctrlProp" Target="../ctrlProps/ctrlProp297.xml"/><Relationship Id="rId62" Type="http://schemas.openxmlformats.org/officeDocument/2006/relationships/ctrlProp" Target="../ctrlProps/ctrlProp318.xml"/><Relationship Id="rId83" Type="http://schemas.openxmlformats.org/officeDocument/2006/relationships/ctrlProp" Target="../ctrlProps/ctrlProp339.xml"/><Relationship Id="rId179" Type="http://schemas.openxmlformats.org/officeDocument/2006/relationships/ctrlProp" Target="../ctrlProps/ctrlProp435.xml"/><Relationship Id="rId190" Type="http://schemas.openxmlformats.org/officeDocument/2006/relationships/ctrlProp" Target="../ctrlProps/ctrlProp446.xml"/><Relationship Id="rId204" Type="http://schemas.openxmlformats.org/officeDocument/2006/relationships/ctrlProp" Target="../ctrlProps/ctrlProp460.xml"/><Relationship Id="rId225" Type="http://schemas.openxmlformats.org/officeDocument/2006/relationships/ctrlProp" Target="../ctrlProps/ctrlProp481.xml"/><Relationship Id="rId246" Type="http://schemas.openxmlformats.org/officeDocument/2006/relationships/ctrlProp" Target="../ctrlProps/ctrlProp502.xml"/><Relationship Id="rId267" Type="http://schemas.openxmlformats.org/officeDocument/2006/relationships/ctrlProp" Target="../ctrlProps/ctrlProp523.xml"/><Relationship Id="rId106" Type="http://schemas.openxmlformats.org/officeDocument/2006/relationships/ctrlProp" Target="../ctrlProps/ctrlProp362.xml"/><Relationship Id="rId127" Type="http://schemas.openxmlformats.org/officeDocument/2006/relationships/ctrlProp" Target="../ctrlProps/ctrlProp383.xml"/><Relationship Id="rId10" Type="http://schemas.openxmlformats.org/officeDocument/2006/relationships/ctrlProp" Target="../ctrlProps/ctrlProp266.xml"/><Relationship Id="rId31" Type="http://schemas.openxmlformats.org/officeDocument/2006/relationships/ctrlProp" Target="../ctrlProps/ctrlProp287.xml"/><Relationship Id="rId52" Type="http://schemas.openxmlformats.org/officeDocument/2006/relationships/ctrlProp" Target="../ctrlProps/ctrlProp308.xml"/><Relationship Id="rId73" Type="http://schemas.openxmlformats.org/officeDocument/2006/relationships/ctrlProp" Target="../ctrlProps/ctrlProp329.xml"/><Relationship Id="rId94" Type="http://schemas.openxmlformats.org/officeDocument/2006/relationships/ctrlProp" Target="../ctrlProps/ctrlProp350.xml"/><Relationship Id="rId148" Type="http://schemas.openxmlformats.org/officeDocument/2006/relationships/ctrlProp" Target="../ctrlProps/ctrlProp404.xml"/><Relationship Id="rId169" Type="http://schemas.openxmlformats.org/officeDocument/2006/relationships/ctrlProp" Target="../ctrlProps/ctrlProp425.xml"/><Relationship Id="rId4" Type="http://schemas.openxmlformats.org/officeDocument/2006/relationships/ctrlProp" Target="../ctrlProps/ctrlProp260.xml"/><Relationship Id="rId180" Type="http://schemas.openxmlformats.org/officeDocument/2006/relationships/ctrlProp" Target="../ctrlProps/ctrlProp436.xml"/><Relationship Id="rId215" Type="http://schemas.openxmlformats.org/officeDocument/2006/relationships/ctrlProp" Target="../ctrlProps/ctrlProp471.xml"/><Relationship Id="rId236" Type="http://schemas.openxmlformats.org/officeDocument/2006/relationships/ctrlProp" Target="../ctrlProps/ctrlProp492.xml"/><Relationship Id="rId257" Type="http://schemas.openxmlformats.org/officeDocument/2006/relationships/ctrlProp" Target="../ctrlProps/ctrlProp513.xml"/><Relationship Id="rId278" Type="http://schemas.openxmlformats.org/officeDocument/2006/relationships/ctrlProp" Target="../ctrlProps/ctrlProp534.xml"/><Relationship Id="rId42" Type="http://schemas.openxmlformats.org/officeDocument/2006/relationships/ctrlProp" Target="../ctrlProps/ctrlProp298.xml"/><Relationship Id="rId84" Type="http://schemas.openxmlformats.org/officeDocument/2006/relationships/ctrlProp" Target="../ctrlProps/ctrlProp340.xml"/><Relationship Id="rId138" Type="http://schemas.openxmlformats.org/officeDocument/2006/relationships/ctrlProp" Target="../ctrlProps/ctrlProp394.xml"/><Relationship Id="rId191" Type="http://schemas.openxmlformats.org/officeDocument/2006/relationships/ctrlProp" Target="../ctrlProps/ctrlProp447.xml"/><Relationship Id="rId205" Type="http://schemas.openxmlformats.org/officeDocument/2006/relationships/ctrlProp" Target="../ctrlProps/ctrlProp461.xml"/><Relationship Id="rId247" Type="http://schemas.openxmlformats.org/officeDocument/2006/relationships/ctrlProp" Target="../ctrlProps/ctrlProp503.xml"/><Relationship Id="rId107" Type="http://schemas.openxmlformats.org/officeDocument/2006/relationships/ctrlProp" Target="../ctrlProps/ctrlProp363.xml"/><Relationship Id="rId11" Type="http://schemas.openxmlformats.org/officeDocument/2006/relationships/ctrlProp" Target="../ctrlProps/ctrlProp267.xml"/><Relationship Id="rId53" Type="http://schemas.openxmlformats.org/officeDocument/2006/relationships/ctrlProp" Target="../ctrlProps/ctrlProp309.xml"/><Relationship Id="rId149" Type="http://schemas.openxmlformats.org/officeDocument/2006/relationships/ctrlProp" Target="../ctrlProps/ctrlProp405.xml"/><Relationship Id="rId95" Type="http://schemas.openxmlformats.org/officeDocument/2006/relationships/ctrlProp" Target="../ctrlProps/ctrlProp351.xml"/><Relationship Id="rId160" Type="http://schemas.openxmlformats.org/officeDocument/2006/relationships/ctrlProp" Target="../ctrlProps/ctrlProp416.xml"/><Relationship Id="rId216" Type="http://schemas.openxmlformats.org/officeDocument/2006/relationships/ctrlProp" Target="../ctrlProps/ctrlProp47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38.xml"/><Relationship Id="rId5" Type="http://schemas.openxmlformats.org/officeDocument/2006/relationships/ctrlProp" Target="../ctrlProps/ctrlProp537.xml"/><Relationship Id="rId4" Type="http://schemas.openxmlformats.org/officeDocument/2006/relationships/ctrlProp" Target="../ctrlProps/ctrlProp53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44"/>
  <sheetViews>
    <sheetView tabSelected="1" zoomScaleNormal="100" zoomScaleSheetLayoutView="100" workbookViewId="0">
      <selection activeCell="I52" sqref="I52:O52"/>
    </sheetView>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K1" s="130">
        <v>23</v>
      </c>
      <c r="M1" s="36" t="s">
        <v>134</v>
      </c>
      <c r="N1" s="36" t="s">
        <v>136</v>
      </c>
      <c r="O1" s="36" t="s">
        <v>137</v>
      </c>
      <c r="P1" s="73" t="s">
        <v>138</v>
      </c>
      <c r="X1" s="130">
        <f>ROW()</f>
        <v>1</v>
      </c>
    </row>
    <row r="2" spans="1:24" ht="18" customHeight="1" x14ac:dyDescent="0.15">
      <c r="A2" s="217" t="str">
        <f>"福祉サービス第三者評価結果報告書【" &amp; I44 &amp; "】"</f>
        <v>福祉サービス第三者評価結果報告書【令和4年度】</v>
      </c>
      <c r="B2" s="217"/>
      <c r="C2" s="217"/>
      <c r="D2" s="217"/>
      <c r="E2" s="217"/>
      <c r="F2" s="217"/>
      <c r="G2" s="217"/>
      <c r="H2" s="217"/>
      <c r="I2" s="217"/>
      <c r="J2" s="217"/>
      <c r="K2" s="217"/>
      <c r="L2" s="217"/>
      <c r="M2" s="217"/>
      <c r="N2" s="217"/>
      <c r="O2" s="217"/>
      <c r="P2" s="37"/>
      <c r="Q2" s="37"/>
      <c r="R2" s="37"/>
      <c r="X2" s="130">
        <f>ROW()</f>
        <v>2</v>
      </c>
    </row>
    <row r="3" spans="1:24" ht="14.25" x14ac:dyDescent="0.15">
      <c r="J3" s="38"/>
      <c r="K3" s="39" t="s">
        <v>17</v>
      </c>
      <c r="L3" s="38"/>
      <c r="M3" s="39" t="s">
        <v>18</v>
      </c>
      <c r="N3" s="38"/>
      <c r="O3" s="39" t="s">
        <v>19</v>
      </c>
      <c r="Q3" s="37"/>
      <c r="R3" s="37"/>
      <c r="X3" s="130">
        <f>ROW()</f>
        <v>3</v>
      </c>
    </row>
    <row r="4" spans="1:24" ht="8.25" customHeight="1" x14ac:dyDescent="0.15">
      <c r="X4" s="130">
        <f>ROW()</f>
        <v>4</v>
      </c>
    </row>
    <row r="5" spans="1:24" x14ac:dyDescent="0.15">
      <c r="A5" t="s">
        <v>20</v>
      </c>
      <c r="X5" s="130">
        <f>ROW()</f>
        <v>5</v>
      </c>
    </row>
    <row r="6" spans="1:24" x14ac:dyDescent="0.15">
      <c r="A6" t="s">
        <v>110</v>
      </c>
      <c r="X6" s="130">
        <f>ROW()</f>
        <v>6</v>
      </c>
    </row>
    <row r="7" spans="1:24" ht="10.5" customHeight="1" x14ac:dyDescent="0.15">
      <c r="X7" s="130">
        <f>ROW()</f>
        <v>7</v>
      </c>
    </row>
    <row r="8" spans="1:24" ht="12" customHeight="1" x14ac:dyDescent="0.15">
      <c r="D8" s="218" t="s">
        <v>99</v>
      </c>
      <c r="E8" s="219"/>
      <c r="F8" s="220"/>
      <c r="G8" s="220"/>
      <c r="H8" s="220"/>
      <c r="I8" s="40"/>
      <c r="J8" s="40"/>
      <c r="K8" s="40"/>
      <c r="L8" s="40"/>
      <c r="M8" s="40"/>
      <c r="N8" s="40"/>
      <c r="O8" s="41"/>
      <c r="X8" s="130">
        <f>ROW()</f>
        <v>8</v>
      </c>
    </row>
    <row r="9" spans="1:24" ht="33" customHeight="1" x14ac:dyDescent="0.15">
      <c r="B9" s="42"/>
      <c r="C9" s="42"/>
      <c r="D9" s="218" t="s">
        <v>100</v>
      </c>
      <c r="E9" s="219"/>
      <c r="F9" s="214"/>
      <c r="G9" s="221"/>
      <c r="H9" s="221"/>
      <c r="I9" s="221"/>
      <c r="J9" s="221"/>
      <c r="K9" s="221"/>
      <c r="L9" s="221"/>
      <c r="M9" s="221"/>
      <c r="N9" s="221"/>
      <c r="O9" s="221"/>
      <c r="X9" s="130">
        <f>ROW()</f>
        <v>9</v>
      </c>
    </row>
    <row r="10" spans="1:24" ht="52.5" customHeight="1" x14ac:dyDescent="0.15">
      <c r="B10" s="42"/>
      <c r="C10" s="42"/>
      <c r="D10" s="42"/>
      <c r="E10" s="42" t="s">
        <v>111</v>
      </c>
      <c r="F10" s="212"/>
      <c r="G10" s="212"/>
      <c r="H10" s="212"/>
      <c r="I10" s="212"/>
      <c r="J10" s="212"/>
      <c r="K10" s="212"/>
      <c r="L10" s="212"/>
      <c r="M10" s="212"/>
      <c r="N10" s="212"/>
      <c r="O10" s="212"/>
      <c r="X10" s="130">
        <f>ROW()</f>
        <v>10</v>
      </c>
    </row>
    <row r="11" spans="1:24" ht="18" customHeight="1" x14ac:dyDescent="0.15">
      <c r="A11" s="42"/>
      <c r="E11" s="42" t="s">
        <v>101</v>
      </c>
      <c r="G11" s="43"/>
      <c r="H11" s="44"/>
      <c r="I11" s="45"/>
      <c r="J11" s="46" t="s">
        <v>22</v>
      </c>
      <c r="K11" s="47"/>
      <c r="L11" s="48" t="s">
        <v>112</v>
      </c>
      <c r="M11" s="213"/>
      <c r="N11" s="214"/>
      <c r="O11" s="49"/>
    </row>
    <row r="12" spans="1:24" ht="16.5" customHeight="1" x14ac:dyDescent="0.15">
      <c r="B12" s="42"/>
      <c r="C12" s="42"/>
      <c r="D12" s="42"/>
      <c r="E12" s="42" t="s">
        <v>102</v>
      </c>
      <c r="F12" s="215"/>
      <c r="G12" s="215"/>
      <c r="H12" s="215"/>
      <c r="I12" s="215"/>
      <c r="J12" s="215"/>
      <c r="K12" s="215"/>
      <c r="L12" s="215"/>
      <c r="M12" s="215"/>
      <c r="N12" s="215"/>
      <c r="O12" s="216"/>
    </row>
    <row r="13" spans="1:24" ht="13.5" customHeight="1" x14ac:dyDescent="0.15">
      <c r="E13" s="42" t="s">
        <v>113</v>
      </c>
      <c r="F13" s="177"/>
      <c r="G13" s="177"/>
      <c r="H13" s="177"/>
      <c r="I13" s="177"/>
      <c r="J13" s="177"/>
      <c r="K13" s="177"/>
      <c r="L13" s="177"/>
      <c r="M13" s="177"/>
      <c r="N13" s="177"/>
      <c r="O13" s="50" t="s">
        <v>23</v>
      </c>
    </row>
    <row r="14" spans="1:24" ht="18" customHeight="1" x14ac:dyDescent="0.15">
      <c r="A14" s="51" t="s">
        <v>114</v>
      </c>
    </row>
    <row r="15" spans="1:24" ht="13.5" customHeight="1" x14ac:dyDescent="0.15"/>
    <row r="16" spans="1:24" ht="13.5" customHeight="1" x14ac:dyDescent="0.15">
      <c r="A16" s="200" t="s">
        <v>24</v>
      </c>
      <c r="B16" s="203" t="s">
        <v>25</v>
      </c>
      <c r="C16" s="204"/>
      <c r="D16" s="204"/>
      <c r="E16" s="204"/>
      <c r="F16" s="204"/>
      <c r="G16" s="204"/>
      <c r="H16" s="205"/>
      <c r="I16" s="52" t="s">
        <v>26</v>
      </c>
      <c r="J16" s="203" t="s">
        <v>27</v>
      </c>
      <c r="K16" s="204"/>
      <c r="L16" s="204"/>
      <c r="M16" s="204"/>
      <c r="N16" s="204"/>
      <c r="O16" s="205"/>
      <c r="P16" s="2"/>
      <c r="Q16" s="2"/>
      <c r="R16" s="2"/>
      <c r="S16" s="2"/>
      <c r="T16" s="2"/>
      <c r="U16" s="2"/>
      <c r="V16" s="2"/>
    </row>
    <row r="17" spans="1:24" ht="18" customHeight="1" x14ac:dyDescent="0.15">
      <c r="A17" s="201"/>
      <c r="B17" s="53" t="s">
        <v>28</v>
      </c>
      <c r="C17" s="191"/>
      <c r="D17" s="206"/>
      <c r="E17" s="206"/>
      <c r="F17" s="206"/>
      <c r="G17" s="206"/>
      <c r="H17" s="207"/>
      <c r="I17" s="138" t="str">
        <f t="shared" ref="I17:I22" si="0">IF(S17,"福祉","") &amp;IF(AND(S17,T17),"、","") &amp;IF(T17,"経営","")</f>
        <v/>
      </c>
      <c r="J17" s="208"/>
      <c r="K17" s="209"/>
      <c r="L17" s="210"/>
      <c r="M17" s="210"/>
      <c r="N17" s="210"/>
      <c r="O17" s="211"/>
      <c r="P17" s="2"/>
      <c r="Q17" s="2"/>
      <c r="R17" s="2"/>
      <c r="S17" s="54" t="b">
        <v>0</v>
      </c>
      <c r="T17" s="54" t="b">
        <v>0</v>
      </c>
      <c r="U17" s="2"/>
      <c r="V17" s="2"/>
    </row>
    <row r="18" spans="1:24" ht="18" customHeight="1" x14ac:dyDescent="0.15">
      <c r="A18" s="201"/>
      <c r="B18" s="53" t="s">
        <v>29</v>
      </c>
      <c r="C18" s="191"/>
      <c r="D18" s="206"/>
      <c r="E18" s="206"/>
      <c r="F18" s="206"/>
      <c r="G18" s="206"/>
      <c r="H18" s="206"/>
      <c r="I18" s="138" t="str">
        <f t="shared" si="0"/>
        <v/>
      </c>
      <c r="J18" s="208"/>
      <c r="K18" s="209"/>
      <c r="L18" s="210"/>
      <c r="M18" s="210"/>
      <c r="N18" s="210"/>
      <c r="O18" s="211"/>
      <c r="P18" s="2"/>
      <c r="Q18" s="2"/>
      <c r="R18" s="2"/>
      <c r="S18" s="54" t="b">
        <v>0</v>
      </c>
      <c r="T18" s="54" t="b">
        <v>0</v>
      </c>
      <c r="U18" s="2"/>
      <c r="V18" s="2"/>
    </row>
    <row r="19" spans="1:24" ht="18" customHeight="1" x14ac:dyDescent="0.15">
      <c r="A19" s="201"/>
      <c r="B19" s="53" t="s">
        <v>30</v>
      </c>
      <c r="C19" s="191"/>
      <c r="D19" s="206"/>
      <c r="E19" s="206"/>
      <c r="F19" s="206"/>
      <c r="G19" s="206"/>
      <c r="H19" s="206"/>
      <c r="I19" s="138" t="str">
        <f t="shared" si="0"/>
        <v/>
      </c>
      <c r="J19" s="208"/>
      <c r="K19" s="209"/>
      <c r="L19" s="210"/>
      <c r="M19" s="210"/>
      <c r="N19" s="210"/>
      <c r="O19" s="211"/>
      <c r="P19" s="2"/>
      <c r="Q19" s="2"/>
      <c r="R19" s="2"/>
      <c r="S19" s="54" t="b">
        <v>0</v>
      </c>
      <c r="T19" s="54" t="b">
        <v>0</v>
      </c>
      <c r="U19" s="2"/>
      <c r="V19" s="2"/>
    </row>
    <row r="20" spans="1:24" ht="18" customHeight="1" x14ac:dyDescent="0.15">
      <c r="A20" s="201"/>
      <c r="B20" s="53" t="s">
        <v>49</v>
      </c>
      <c r="C20" s="191"/>
      <c r="D20" s="206"/>
      <c r="E20" s="206"/>
      <c r="F20" s="206"/>
      <c r="G20" s="206"/>
      <c r="H20" s="206"/>
      <c r="I20" s="138" t="str">
        <f t="shared" si="0"/>
        <v/>
      </c>
      <c r="J20" s="208"/>
      <c r="K20" s="209"/>
      <c r="L20" s="210"/>
      <c r="M20" s="210"/>
      <c r="N20" s="210"/>
      <c r="O20" s="211"/>
      <c r="P20" s="2"/>
      <c r="Q20" s="2"/>
      <c r="R20" s="2"/>
      <c r="S20" s="54" t="b">
        <v>0</v>
      </c>
      <c r="T20" s="54" t="b">
        <v>0</v>
      </c>
      <c r="U20" s="2"/>
      <c r="V20" s="2"/>
    </row>
    <row r="21" spans="1:24" ht="18" customHeight="1" x14ac:dyDescent="0.15">
      <c r="A21" s="201"/>
      <c r="B21" s="53" t="s">
        <v>115</v>
      </c>
      <c r="C21" s="191"/>
      <c r="D21" s="206"/>
      <c r="E21" s="206"/>
      <c r="F21" s="206"/>
      <c r="G21" s="206"/>
      <c r="H21" s="206"/>
      <c r="I21" s="138" t="str">
        <f t="shared" si="0"/>
        <v/>
      </c>
      <c r="J21" s="208"/>
      <c r="K21" s="209"/>
      <c r="L21" s="210"/>
      <c r="M21" s="210"/>
      <c r="N21" s="210"/>
      <c r="O21" s="211"/>
      <c r="P21" s="2"/>
      <c r="Q21" s="2"/>
      <c r="R21" s="2"/>
      <c r="S21" s="54" t="b">
        <v>0</v>
      </c>
      <c r="T21" s="54" t="b">
        <v>0</v>
      </c>
      <c r="U21" s="2"/>
      <c r="V21" s="2"/>
    </row>
    <row r="22" spans="1:24" ht="18" customHeight="1" x14ac:dyDescent="0.15">
      <c r="A22" s="202"/>
      <c r="B22" s="53" t="s">
        <v>50</v>
      </c>
      <c r="C22" s="191"/>
      <c r="D22" s="206"/>
      <c r="E22" s="206"/>
      <c r="F22" s="206"/>
      <c r="G22" s="206"/>
      <c r="H22" s="206"/>
      <c r="I22" s="138" t="str">
        <f t="shared" si="0"/>
        <v/>
      </c>
      <c r="J22" s="208"/>
      <c r="K22" s="209"/>
      <c r="L22" s="210"/>
      <c r="M22" s="210"/>
      <c r="N22" s="210"/>
      <c r="O22" s="211"/>
      <c r="P22" s="2"/>
      <c r="Q22" s="2"/>
      <c r="R22" s="2"/>
      <c r="S22" s="54" t="b">
        <v>0</v>
      </c>
      <c r="T22" s="54" t="b">
        <v>0</v>
      </c>
      <c r="U22" s="2"/>
      <c r="V22" s="2"/>
    </row>
    <row r="23" spans="1:24" ht="36" customHeight="1" x14ac:dyDescent="0.15">
      <c r="A23" s="128" t="s">
        <v>116</v>
      </c>
      <c r="B23" s="194" t="s">
        <v>135</v>
      </c>
      <c r="C23" s="195"/>
      <c r="D23" s="195"/>
      <c r="E23" s="195"/>
      <c r="F23" s="195"/>
      <c r="G23" s="195"/>
      <c r="H23" s="195"/>
      <c r="I23" s="195"/>
      <c r="J23" s="196"/>
      <c r="K23" s="196"/>
      <c r="L23" s="196"/>
      <c r="M23" s="196"/>
      <c r="N23" s="196"/>
      <c r="O23" s="197"/>
      <c r="P23" s="2"/>
      <c r="Q23" s="2"/>
      <c r="R23" s="2"/>
      <c r="S23" s="129" t="b">
        <v>0</v>
      </c>
      <c r="T23" s="129" t="b">
        <v>1</v>
      </c>
      <c r="U23" s="2"/>
      <c r="V23" s="2"/>
    </row>
    <row r="24" spans="1:24" ht="45" customHeight="1" x14ac:dyDescent="0.15">
      <c r="A24" s="157" t="s">
        <v>31</v>
      </c>
      <c r="B24" s="198"/>
      <c r="C24" s="199"/>
      <c r="D24" s="199"/>
      <c r="E24" s="199"/>
      <c r="F24" s="199"/>
      <c r="G24" s="199"/>
      <c r="H24" s="199"/>
      <c r="I24" s="199"/>
      <c r="J24" s="199"/>
      <c r="K24" s="196"/>
      <c r="L24" s="196"/>
      <c r="M24" s="196"/>
      <c r="N24" s="196"/>
      <c r="O24" s="197"/>
      <c r="P24" s="2"/>
      <c r="Q24" s="2"/>
      <c r="R24" s="2"/>
      <c r="S24" s="129"/>
      <c r="T24" s="2"/>
      <c r="U24" s="2"/>
      <c r="V24" s="2"/>
    </row>
    <row r="25" spans="1:24" ht="18" customHeight="1" x14ac:dyDescent="0.15">
      <c r="A25" s="178" t="s">
        <v>32</v>
      </c>
      <c r="B25" s="181" t="s">
        <v>33</v>
      </c>
      <c r="C25" s="182"/>
      <c r="D25" s="183"/>
      <c r="E25" s="184"/>
      <c r="F25" s="185"/>
      <c r="G25" s="55"/>
      <c r="H25" s="55"/>
      <c r="I25" s="55"/>
      <c r="J25" s="55"/>
      <c r="K25" s="55"/>
      <c r="L25" s="55"/>
      <c r="M25" s="55"/>
      <c r="N25" s="55"/>
      <c r="O25" s="158"/>
      <c r="P25" s="2"/>
      <c r="Q25" s="2"/>
      <c r="R25" s="2"/>
      <c r="S25" s="2"/>
      <c r="T25" s="2"/>
      <c r="U25" s="2"/>
      <c r="V25" s="2"/>
    </row>
    <row r="26" spans="1:24" s="58" customFormat="1" ht="18" customHeight="1" x14ac:dyDescent="0.15">
      <c r="A26" s="179"/>
      <c r="B26" s="181" t="s">
        <v>21</v>
      </c>
      <c r="C26" s="182"/>
      <c r="D26" s="183"/>
      <c r="E26" s="186"/>
      <c r="F26" s="186"/>
      <c r="G26" s="186"/>
      <c r="H26" s="186"/>
      <c r="I26" s="186"/>
      <c r="J26" s="186"/>
      <c r="K26" s="186"/>
      <c r="L26" s="186"/>
      <c r="M26" s="186"/>
      <c r="N26" s="186"/>
      <c r="O26" s="187"/>
      <c r="P26" s="56"/>
      <c r="Q26" s="2"/>
      <c r="R26" s="57"/>
      <c r="S26" s="57"/>
      <c r="T26" s="57"/>
      <c r="U26" s="57"/>
      <c r="V26" s="57"/>
      <c r="W26" s="57"/>
      <c r="X26" s="57"/>
    </row>
    <row r="27" spans="1:24" ht="18" customHeight="1" x14ac:dyDescent="0.15">
      <c r="A27" s="180"/>
      <c r="B27" s="181" t="s">
        <v>34</v>
      </c>
      <c r="C27" s="182"/>
      <c r="D27" s="188"/>
      <c r="E27" s="189"/>
      <c r="F27" s="189"/>
      <c r="G27" s="190"/>
      <c r="H27" s="59"/>
      <c r="I27" s="59"/>
      <c r="J27" s="59"/>
      <c r="K27" s="59"/>
      <c r="L27" s="59"/>
      <c r="M27" s="59"/>
      <c r="N27" s="59"/>
      <c r="O27" s="60"/>
      <c r="P27" s="2"/>
      <c r="Q27" s="2"/>
      <c r="R27" s="2"/>
      <c r="S27" s="2"/>
      <c r="T27" s="2"/>
      <c r="U27" s="2"/>
      <c r="V27" s="2"/>
    </row>
    <row r="28" spans="1:24" ht="18" customHeight="1" x14ac:dyDescent="0.15">
      <c r="A28" s="61" t="s">
        <v>35</v>
      </c>
      <c r="B28" s="191"/>
      <c r="C28" s="192"/>
      <c r="D28" s="192"/>
      <c r="E28" s="192"/>
      <c r="F28" s="192"/>
      <c r="G28" s="192"/>
      <c r="H28" s="192"/>
      <c r="I28" s="192"/>
      <c r="J28" s="192"/>
      <c r="K28" s="192"/>
      <c r="L28" s="192"/>
      <c r="M28" s="192"/>
      <c r="N28" s="192"/>
      <c r="O28" s="193"/>
      <c r="P28" s="2"/>
      <c r="Q28" s="2"/>
      <c r="R28" s="2"/>
      <c r="S28" s="2"/>
      <c r="T28" s="2"/>
      <c r="U28" s="2"/>
      <c r="V28" s="2"/>
    </row>
    <row r="29" spans="1:24" ht="18" customHeight="1" x14ac:dyDescent="0.15">
      <c r="A29" s="62" t="s">
        <v>117</v>
      </c>
      <c r="B29" s="168"/>
      <c r="C29" s="169"/>
      <c r="D29" s="53" t="s">
        <v>17</v>
      </c>
      <c r="E29" s="63"/>
      <c r="F29" s="53" t="s">
        <v>18</v>
      </c>
      <c r="G29" s="63"/>
      <c r="H29" s="64" t="s">
        <v>36</v>
      </c>
      <c r="I29" s="170" t="str">
        <f>IF(B29="","契約日を入力してください。",IF(E29="","契約日を入力してください。",IF(G29="","契約日を入力してください。","")))</f>
        <v>契約日を入力してください。</v>
      </c>
      <c r="J29" s="171"/>
      <c r="K29" s="171"/>
      <c r="L29" s="171"/>
      <c r="M29" s="171"/>
      <c r="N29" s="171"/>
      <c r="O29" s="172"/>
      <c r="P29" s="65"/>
      <c r="Q29" s="2"/>
      <c r="R29" s="2"/>
      <c r="S29" s="2"/>
      <c r="T29" s="2"/>
      <c r="U29" s="2"/>
      <c r="V29" s="2"/>
    </row>
    <row r="30" spans="1:24" ht="18" customHeight="1" x14ac:dyDescent="0.15">
      <c r="A30" s="62" t="s">
        <v>37</v>
      </c>
      <c r="B30" s="168"/>
      <c r="C30" s="169"/>
      <c r="D30" s="53" t="s">
        <v>17</v>
      </c>
      <c r="E30" s="63"/>
      <c r="F30" s="53" t="s">
        <v>18</v>
      </c>
      <c r="G30" s="63"/>
      <c r="H30" s="64" t="s">
        <v>36</v>
      </c>
      <c r="I30" s="170" t="str">
        <f>IF(B30="","利用者調査票配付日（実施日）を入力してください。",IF(E30="","利用者調査票配付日（実施日）を入力してください。",IF(G30="","利用者調査票配付日（実施日）を入力してください。",IF(DATE(B29,E29,G29)&gt;DATE(B30,E30,G30),"契約日より前になっています。",""))))</f>
        <v>利用者調査票配付日（実施日）を入力してください。</v>
      </c>
      <c r="J30" s="171"/>
      <c r="K30" s="171"/>
      <c r="L30" s="171"/>
      <c r="M30" s="171"/>
      <c r="N30" s="171"/>
      <c r="O30" s="172"/>
      <c r="P30" s="65"/>
      <c r="Q30" s="2"/>
      <c r="R30" s="2"/>
      <c r="S30" s="2"/>
      <c r="T30" s="2"/>
      <c r="U30" s="2"/>
      <c r="V30" s="2"/>
    </row>
    <row r="31" spans="1:24" ht="18" customHeight="1" x14ac:dyDescent="0.15">
      <c r="A31" s="62" t="s">
        <v>38</v>
      </c>
      <c r="B31" s="168"/>
      <c r="C31" s="169"/>
      <c r="D31" s="53" t="s">
        <v>17</v>
      </c>
      <c r="E31" s="63"/>
      <c r="F31" s="53" t="s">
        <v>18</v>
      </c>
      <c r="G31" s="63"/>
      <c r="H31" s="64" t="s">
        <v>36</v>
      </c>
      <c r="I31" s="170" t="str">
        <f>IF(B31="","利用者調査結果報告日を入力してください。",IF(E31="","利用者調査結果報告日を入力してください。",IF(G31="","利用者調査結果報告日を入力してください。",IF(DATE(B30,E30,G30)&gt;DATE(B31,E31,G31),"利用者調査票配付日より前になっています。",IF(G34&lt;&gt;"",IF(DATE(B31,E31,G31)&gt;=DATE(B34,E34,G34),"訪問調査日より前になっていません。",""),"")))))</f>
        <v>利用者調査結果報告日を入力してください。</v>
      </c>
      <c r="J31" s="171"/>
      <c r="K31" s="171"/>
      <c r="L31" s="171"/>
      <c r="M31" s="171"/>
      <c r="N31" s="171"/>
      <c r="O31" s="172"/>
      <c r="P31" s="65"/>
      <c r="Q31" s="65"/>
      <c r="R31" s="2"/>
      <c r="S31" s="2"/>
      <c r="T31" s="2"/>
      <c r="U31" s="2"/>
      <c r="V31" s="2"/>
    </row>
    <row r="32" spans="1:24" ht="18" customHeight="1" x14ac:dyDescent="0.15">
      <c r="A32" s="62" t="s">
        <v>39</v>
      </c>
      <c r="B32" s="168"/>
      <c r="C32" s="169"/>
      <c r="D32" s="66" t="s">
        <v>40</v>
      </c>
      <c r="E32" s="63"/>
      <c r="F32" s="66" t="s">
        <v>41</v>
      </c>
      <c r="G32" s="63"/>
      <c r="H32" s="67" t="s">
        <v>42</v>
      </c>
      <c r="I32" s="170" t="str">
        <f>IF(B32="","自己評価の調査票配付日を入力してください。",IF(E32="","自己評価の調査票配付日を入力してください。",IF(G32="","自己評価の調査票配付日を入力してください。",IF(DATE(B29,E29,G29)&gt;DATE(B32,E32,G32),"契約日より前になっています。",""))))</f>
        <v>自己評価の調査票配付日を入力してください。</v>
      </c>
      <c r="J32" s="171"/>
      <c r="K32" s="171"/>
      <c r="L32" s="171"/>
      <c r="M32" s="171"/>
      <c r="N32" s="171"/>
      <c r="O32" s="172"/>
      <c r="P32" s="65"/>
      <c r="Q32" s="65"/>
      <c r="R32" s="2"/>
      <c r="S32" s="2"/>
      <c r="T32" s="2"/>
      <c r="U32" s="2"/>
      <c r="V32" s="2"/>
    </row>
    <row r="33" spans="1:24" ht="18" customHeight="1" x14ac:dyDescent="0.15">
      <c r="A33" s="62" t="s">
        <v>43</v>
      </c>
      <c r="B33" s="168"/>
      <c r="C33" s="169"/>
      <c r="D33" s="53" t="s">
        <v>17</v>
      </c>
      <c r="E33" s="63"/>
      <c r="F33" s="53" t="s">
        <v>18</v>
      </c>
      <c r="G33" s="63"/>
      <c r="H33" s="64" t="s">
        <v>36</v>
      </c>
      <c r="I33" s="170" t="str">
        <f>IF(B33="","自己評価結果報告日を入力してください。",IF(E33="","自己評価結果報告日を入力してください。",IF(G33="","自己評価結果報告日を入力してください。",IF(DATE(B32,E32,G32)&gt;=DATE(B33,E33,G33),"自己評価の調査票配付日より後になっていません。",IF(G34&lt;&gt;"",IF(DATE(B33,E33,G33)&gt;=DATE(B34,E34,G34),"訪問調査日より前になっていません。",""),"")))))</f>
        <v>自己評価結果報告日を入力してください。</v>
      </c>
      <c r="J33" s="171"/>
      <c r="K33" s="171"/>
      <c r="L33" s="171"/>
      <c r="M33" s="171"/>
      <c r="N33" s="171"/>
      <c r="O33" s="172"/>
      <c r="P33" s="65"/>
      <c r="Q33" s="2"/>
      <c r="R33" s="2"/>
      <c r="S33" s="2"/>
      <c r="T33" s="2"/>
      <c r="U33" s="2"/>
      <c r="V33" s="2"/>
    </row>
    <row r="34" spans="1:24" ht="18" customHeight="1" x14ac:dyDescent="0.15">
      <c r="A34" s="62" t="s">
        <v>118</v>
      </c>
      <c r="B34" s="168"/>
      <c r="C34" s="169"/>
      <c r="D34" s="53" t="s">
        <v>17</v>
      </c>
      <c r="E34" s="63"/>
      <c r="F34" s="53" t="s">
        <v>18</v>
      </c>
      <c r="G34" s="63"/>
      <c r="H34" s="64" t="s">
        <v>36</v>
      </c>
      <c r="I34" s="170" t="str">
        <f>IF(B34="","訪問調査日を入力してください。",IF(E34="","訪問調査日を入力してください。",IF(G34="","訪問調査日を入力してください。","")))</f>
        <v>訪問調査日を入力してください。</v>
      </c>
      <c r="J34" s="171"/>
      <c r="K34" s="171"/>
      <c r="L34" s="171"/>
      <c r="M34" s="171"/>
      <c r="N34" s="171"/>
      <c r="O34" s="172"/>
      <c r="P34" s="65"/>
      <c r="Q34" s="2"/>
      <c r="R34" s="2"/>
      <c r="S34" s="2"/>
      <c r="T34" s="2"/>
      <c r="U34" s="2"/>
      <c r="V34" s="2"/>
    </row>
    <row r="35" spans="1:24" ht="18" customHeight="1" x14ac:dyDescent="0.15">
      <c r="A35" s="62" t="s">
        <v>119</v>
      </c>
      <c r="B35" s="168"/>
      <c r="C35" s="169"/>
      <c r="D35" s="53" t="s">
        <v>17</v>
      </c>
      <c r="E35" s="63"/>
      <c r="F35" s="53" t="s">
        <v>18</v>
      </c>
      <c r="G35" s="63"/>
      <c r="H35" s="64" t="s">
        <v>36</v>
      </c>
      <c r="I35" s="170" t="str">
        <f>IF(B35="","評価合議日を入力してください。",IF(E35="","評価合議日を入力してください。",IF(G35="","評価合議日を入力してください。",IF(DATE(B34,E34,G34)&gt;DATE(B35,E35,G35),"訪問調査日より前になっています。",""))))</f>
        <v>評価合議日を入力してください。</v>
      </c>
      <c r="J35" s="171"/>
      <c r="K35" s="171"/>
      <c r="L35" s="171"/>
      <c r="M35" s="171"/>
      <c r="N35" s="171"/>
      <c r="O35" s="172"/>
      <c r="P35" s="65"/>
      <c r="Q35" s="2"/>
      <c r="R35" s="2"/>
      <c r="S35" s="2"/>
      <c r="T35" s="2"/>
      <c r="U35" s="2"/>
      <c r="V35" s="2"/>
    </row>
    <row r="36" spans="1:24" ht="111" customHeight="1" x14ac:dyDescent="0.15">
      <c r="A36" s="68" t="s">
        <v>120</v>
      </c>
      <c r="B36" s="173"/>
      <c r="C36" s="174"/>
      <c r="D36" s="174"/>
      <c r="E36" s="174"/>
      <c r="F36" s="174"/>
      <c r="G36" s="174"/>
      <c r="H36" s="174"/>
      <c r="I36" s="174"/>
      <c r="J36" s="174"/>
      <c r="K36" s="174"/>
      <c r="L36" s="174"/>
      <c r="M36" s="174"/>
      <c r="N36" s="174"/>
      <c r="O36" s="175"/>
      <c r="P36" s="2" t="str">
        <f>IF(LEN(B36)=0,"",IF(256-LEN(B36)&gt;0,"残り" &amp; 256-LEN(B36) &amp; "文字",IF(256-LEN(B36)=0,"","文字数がオーバーしています")))</f>
        <v/>
      </c>
      <c r="Q36" s="2"/>
      <c r="R36" s="2"/>
      <c r="S36" s="2"/>
      <c r="T36" s="2"/>
      <c r="U36" s="2"/>
      <c r="V36" s="2"/>
    </row>
    <row r="38" spans="1:24" ht="57" customHeight="1" x14ac:dyDescent="0.15">
      <c r="B38" s="176" t="s">
        <v>121</v>
      </c>
      <c r="C38" s="176"/>
      <c r="D38" s="176"/>
      <c r="E38" s="176"/>
      <c r="F38" s="176"/>
      <c r="G38" s="176"/>
      <c r="H38" s="176"/>
      <c r="I38" s="176"/>
      <c r="J38" s="176"/>
      <c r="K38" s="176"/>
      <c r="L38" s="176"/>
      <c r="M38" s="176"/>
      <c r="N38" s="176"/>
      <c r="O38" s="176"/>
      <c r="P38" s="69"/>
      <c r="Q38" s="69"/>
      <c r="R38" s="69"/>
    </row>
    <row r="40" spans="1:24" s="58" customFormat="1" x14ac:dyDescent="0.15">
      <c r="J40" s="38"/>
      <c r="K40" s="58" t="s">
        <v>40</v>
      </c>
      <c r="L40" s="38"/>
      <c r="M40" s="58" t="s">
        <v>44</v>
      </c>
      <c r="N40" s="38"/>
      <c r="O40" s="58" t="s">
        <v>45</v>
      </c>
      <c r="Q40"/>
      <c r="R40" s="57"/>
      <c r="S40" s="57"/>
      <c r="T40" s="57"/>
      <c r="U40" s="57"/>
      <c r="V40" s="57"/>
      <c r="W40" s="57"/>
      <c r="X40" s="57"/>
    </row>
    <row r="41" spans="1:24" s="58" customFormat="1" ht="13.5" customHeight="1" x14ac:dyDescent="0.15">
      <c r="Q41" s="143"/>
    </row>
    <row r="42" spans="1:24" ht="18" customHeight="1" x14ac:dyDescent="0.15">
      <c r="B42" s="42"/>
      <c r="C42" s="42"/>
      <c r="D42" s="42"/>
      <c r="E42" s="42"/>
      <c r="F42" s="42"/>
      <c r="G42" s="42"/>
      <c r="H42" s="42" t="s">
        <v>46</v>
      </c>
      <c r="I42" s="177"/>
      <c r="J42" s="177"/>
      <c r="K42" s="177"/>
      <c r="L42" s="177"/>
      <c r="M42" s="177"/>
      <c r="N42" s="177"/>
      <c r="O42" s="70" t="s">
        <v>47</v>
      </c>
    </row>
    <row r="44" spans="1:24" x14ac:dyDescent="0.15">
      <c r="H44" s="42" t="s">
        <v>48</v>
      </c>
      <c r="I44" s="165" t="s">
        <v>140</v>
      </c>
      <c r="J44" s="166"/>
      <c r="K44" s="166"/>
      <c r="L44" s="166"/>
      <c r="M44" s="166"/>
      <c r="N44" s="166"/>
      <c r="O44" s="167"/>
    </row>
  </sheetData>
  <sheetProtection algorithmName="SHA-512" hashValue="2KLOktVD7+rP3k1amtL7NUjSvk2eTKroBGhiN/6ZUVd32lHz8cGc3GO5ttlBkGKPlHheFMMY4Vuucq6TNo1tUw==" saltValue="yz6j81cxxREJGbRoPxpOGg==" spinCount="100000" sheet="1" objects="1" scenarios="1" formatCells="0"/>
  <mergeCells count="52">
    <mergeCell ref="A2:O2"/>
    <mergeCell ref="D8:E8"/>
    <mergeCell ref="F8:H8"/>
    <mergeCell ref="D9:E9"/>
    <mergeCell ref="F9:O9"/>
    <mergeCell ref="F10:O10"/>
    <mergeCell ref="M11:N11"/>
    <mergeCell ref="C22:H22"/>
    <mergeCell ref="J22:O22"/>
    <mergeCell ref="F12:O12"/>
    <mergeCell ref="F13:N13"/>
    <mergeCell ref="B23:O23"/>
    <mergeCell ref="B24:O24"/>
    <mergeCell ref="A16:A22"/>
    <mergeCell ref="B16:H16"/>
    <mergeCell ref="J16:O16"/>
    <mergeCell ref="C17:H17"/>
    <mergeCell ref="J17:O17"/>
    <mergeCell ref="C18:H18"/>
    <mergeCell ref="J18:O18"/>
    <mergeCell ref="C19:H19"/>
    <mergeCell ref="J19:O19"/>
    <mergeCell ref="C20:H20"/>
    <mergeCell ref="J20:O20"/>
    <mergeCell ref="C21:H21"/>
    <mergeCell ref="J21:O21"/>
    <mergeCell ref="B31:C31"/>
    <mergeCell ref="I31:O31"/>
    <mergeCell ref="A25:A27"/>
    <mergeCell ref="B25:C25"/>
    <mergeCell ref="D25:F25"/>
    <mergeCell ref="B26:C26"/>
    <mergeCell ref="D26:O26"/>
    <mergeCell ref="B27:C27"/>
    <mergeCell ref="D27:G27"/>
    <mergeCell ref="B28:O28"/>
    <mergeCell ref="B29:C29"/>
    <mergeCell ref="I29:O29"/>
    <mergeCell ref="B30:C30"/>
    <mergeCell ref="I30:O30"/>
    <mergeCell ref="I44:O44"/>
    <mergeCell ref="B32:C32"/>
    <mergeCell ref="I32:O32"/>
    <mergeCell ref="B33:C33"/>
    <mergeCell ref="I33:O33"/>
    <mergeCell ref="B34:C34"/>
    <mergeCell ref="I34:O34"/>
    <mergeCell ref="B35:C35"/>
    <mergeCell ref="I35:O35"/>
    <mergeCell ref="B36:O36"/>
    <mergeCell ref="B38:O38"/>
    <mergeCell ref="I42:N42"/>
  </mergeCells>
  <phoneticPr fontId="2"/>
  <dataValidations count="16">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2000000}">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3000000}">
      <formula1>2</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4000000}">
      <formula1>128</formula1>
    </dataValidation>
    <dataValidation imeMode="halfAlpha" allowBlank="1" showInputMessage="1" showErrorMessage="1" sqref="H11 F12:O12" xr:uid="{00000000-0002-0000-0000-000005000000}"/>
    <dataValidation type="textLength" imeMode="halfAlpha" allowBlank="1" showInputMessage="1" showErrorMessage="1" sqref="G11" xr:uid="{00000000-0002-0000-0000-000006000000}">
      <formula1>0</formula1>
      <formula2>3</formula2>
    </dataValidation>
    <dataValidation imeMode="disabled" operator="lessThanOrEqual" allowBlank="1" showInputMessage="1" showErrorMessage="1" sqref="D27:G27" xr:uid="{00000000-0002-0000-0000-000007000000}"/>
    <dataValidation type="textLength" operator="lessThanOrEqual" allowBlank="1" showInputMessage="1" showErrorMessage="1" errorTitle="もう一度入力してください！" error="文字数がオーバーしました。_x000a_（8文字までになるように短くしてください。）" sqref="D25 F8:N8" xr:uid="{00000000-0002-0000-0000-000008000000}">
      <formula1>8</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4" xr:uid="{00000000-0002-0000-0000-000009000000}">
      <formula1>70</formula1>
    </dataValidation>
    <dataValidation type="textLength" imeMode="hiragana" operator="lessThanOrEqual" allowBlank="1" showErrorMessage="1" errorTitle="もう一度入力してください！" error="文字数がオーバーしました。_x000a_（30文字までになるように短くしてください。）" sqref="I44:O44" xr:uid="{00000000-0002-0000-0000-00000A000000}">
      <formula1>30</formula1>
    </dataValidation>
    <dataValidation imeMode="hiragana" allowBlank="1" showInputMessage="1" showErrorMessage="1" sqref="B28:O28 I17:I22 F9:O9 C18:C22 C17:H17" xr:uid="{00000000-0002-0000-0000-00000B000000}"/>
    <dataValidation type="whole" imeMode="disabled" allowBlank="1" showErrorMessage="1" errorTitle="もう一度入力してください！" error="数値が正しくありません。_x000a_（年は４桁で入力してください。）" sqref="B35:C35 J40 B33:B34 B29:C32 J3" xr:uid="{00000000-0002-0000-0000-00000C000000}">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36:O36 F32 D32 H32" xr:uid="{00000000-0002-0000-0000-00000D000000}">
      <formula1>256</formula1>
    </dataValidation>
    <dataValidation imeMode="on" allowBlank="1" showInputMessage="1" showErrorMessage="1" sqref="I42:N42" xr:uid="{00000000-0002-0000-0000-00000E000000}"/>
    <dataValidation type="whole" imeMode="disabled" allowBlank="1" showErrorMessage="1" errorTitle="もう一度入力してください！" error="数値が正しくありません。_x000a_（日は１～３１を入力してください。）_x000a_" sqref="N40 G29:G35 N3" xr:uid="{00000000-0002-0000-0000-00000F000000}">
      <formula1>1</formula1>
      <formula2>31</formula2>
    </dataValidation>
    <dataValidation type="whole" imeMode="disabled" allowBlank="1" showErrorMessage="1" errorTitle="もう一度入力してください！" error="数値が正しくありません。_x000a_（月は１～１２を入力してください。）_x000a_" sqref="L40 E29:E35 L3" xr:uid="{00000000-0002-0000-0000-000010000000}">
      <formula1>1</formula1>
      <formula2>12</formula2>
    </dataValidation>
    <dataValidation type="textLength" operator="equal" allowBlank="1" showInputMessage="1" showErrorMessage="1" errorTitle="入力エラー" error="修了者番号は半角英数字8桁で入力して下さい。" sqref="J17:O22" xr:uid="{468F4B16-782A-438F-9CCE-A03488EA5577}">
      <formula1>8</formula1>
    </dataValidation>
  </dataValidations>
  <printOptions horizontalCentered="1"/>
  <pageMargins left="0.59055118110236227" right="0.59055118110236227" top="0.39370078740157483" bottom="0.39370078740157483" header="0.31496062992125984" footer="0.31496062992125984"/>
  <pageSetup paperSize="9" scale="79"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Option Button 16">
              <controlPr defaultSize="0" autoFill="0" autoLine="0" autoPict="0">
                <anchor moveWithCells="1" sizeWithCells="1">
                  <from>
                    <xdr:col>6</xdr:col>
                    <xdr:colOff>85725</xdr:colOff>
                    <xdr:row>37</xdr:row>
                    <xdr:rowOff>209550</xdr:rowOff>
                  </from>
                  <to>
                    <xdr:col>11</xdr:col>
                    <xdr:colOff>209550</xdr:colOff>
                    <xdr:row>37</xdr:row>
                    <xdr:rowOff>419100</xdr:rowOff>
                  </to>
                </anchor>
              </controlPr>
            </control>
          </mc:Choice>
        </mc:AlternateContent>
        <mc:AlternateContent xmlns:mc="http://schemas.openxmlformats.org/markup-compatibility/2006">
          <mc:Choice Requires="x14">
            <control shapeId="14353" r:id="rId5" name="Option Button 17">
              <controlPr defaultSize="0" autoFill="0" autoLine="0" autoPict="0">
                <anchor moveWithCells="1" sizeWithCells="1">
                  <from>
                    <xdr:col>6</xdr:col>
                    <xdr:colOff>85725</xdr:colOff>
                    <xdr:row>37</xdr:row>
                    <xdr:rowOff>409575</xdr:rowOff>
                  </from>
                  <to>
                    <xdr:col>13</xdr:col>
                    <xdr:colOff>171450</xdr:colOff>
                    <xdr:row>37</xdr:row>
                    <xdr:rowOff>619125</xdr:rowOff>
                  </to>
                </anchor>
              </controlPr>
            </control>
          </mc:Choice>
        </mc:AlternateContent>
        <mc:AlternateContent xmlns:mc="http://schemas.openxmlformats.org/markup-compatibility/2006">
          <mc:Choice Requires="x14">
            <control shapeId="14354" r:id="rId6" name="Option Button 18">
              <controlPr defaultSize="0" autoFill="0" autoLine="0" autoPict="0">
                <anchor moveWithCells="1" sizeWithCells="1">
                  <from>
                    <xdr:col>6</xdr:col>
                    <xdr:colOff>85725</xdr:colOff>
                    <xdr:row>37</xdr:row>
                    <xdr:rowOff>619125</xdr:rowOff>
                  </from>
                  <to>
                    <xdr:col>12</xdr:col>
                    <xdr:colOff>76200</xdr:colOff>
                    <xdr:row>38</xdr:row>
                    <xdr:rowOff>95250</xdr:rowOff>
                  </to>
                </anchor>
              </controlPr>
            </control>
          </mc:Choice>
        </mc:AlternateContent>
        <mc:AlternateContent xmlns:mc="http://schemas.openxmlformats.org/markup-compatibility/2006">
          <mc:Choice Requires="x14">
            <control shapeId="14361" r:id="rId7" name="Option Button 25">
              <controlPr defaultSize="0" print="0" autoFill="0" autoLine="0" autoPict="0">
                <anchor moveWithCells="1" sizeWithCells="1">
                  <from>
                    <xdr:col>12</xdr:col>
                    <xdr:colOff>209550</xdr:colOff>
                    <xdr:row>37</xdr:row>
                    <xdr:rowOff>609600</xdr:rowOff>
                  </from>
                  <to>
                    <xdr:col>14</xdr:col>
                    <xdr:colOff>171450</xdr:colOff>
                    <xdr:row>38</xdr:row>
                    <xdr:rowOff>95250</xdr:rowOff>
                  </to>
                </anchor>
              </controlPr>
            </control>
          </mc:Choice>
        </mc:AlternateContent>
        <mc:AlternateContent xmlns:mc="http://schemas.openxmlformats.org/markup-compatibility/2006">
          <mc:Choice Requires="x14">
            <control shapeId="14362" r:id="rId8" name="Label 26">
              <controlPr defaultSize="0" print="0" autoFill="0" autoLine="0" autoPict="0">
                <anchor moveWithCells="1" sizeWithCells="1">
                  <from>
                    <xdr:col>12</xdr:col>
                    <xdr:colOff>238125</xdr:colOff>
                    <xdr:row>37</xdr:row>
                    <xdr:rowOff>390525</xdr:rowOff>
                  </from>
                  <to>
                    <xdr:col>14</xdr:col>
                    <xdr:colOff>85725</xdr:colOff>
                    <xdr:row>37</xdr:row>
                    <xdr:rowOff>600075</xdr:rowOff>
                  </to>
                </anchor>
              </controlPr>
            </control>
          </mc:Choice>
        </mc:AlternateContent>
        <mc:AlternateContent xmlns:mc="http://schemas.openxmlformats.org/markup-compatibility/2006">
          <mc:Choice Requires="x14">
            <control shapeId="14356" r:id="rId9" name="Check Box 20">
              <controlPr defaultSize="0" print="0" autoFill="0" autoLine="0" autoPict="0">
                <anchor moveWithCells="1" sizeWithCells="1">
                  <from>
                    <xdr:col>7</xdr:col>
                    <xdr:colOff>200025</xdr:colOff>
                    <xdr:row>21</xdr:row>
                    <xdr:rowOff>9525</xdr:rowOff>
                  </from>
                  <to>
                    <xdr:col>8</xdr:col>
                    <xdr:colOff>447675</xdr:colOff>
                    <xdr:row>21</xdr:row>
                    <xdr:rowOff>219075</xdr:rowOff>
                  </to>
                </anchor>
              </controlPr>
            </control>
          </mc:Choice>
        </mc:AlternateContent>
        <mc:AlternateContent xmlns:mc="http://schemas.openxmlformats.org/markup-compatibility/2006">
          <mc:Choice Requires="x14">
            <control shapeId="14357" r:id="rId10" name="Check Box 21">
              <controlPr defaultSize="0" print="0" autoFill="0" autoLine="0" autoPict="0">
                <anchor moveWithCells="1" sizeWithCells="1">
                  <from>
                    <xdr:col>8</xdr:col>
                    <xdr:colOff>447675</xdr:colOff>
                    <xdr:row>21</xdr:row>
                    <xdr:rowOff>28575</xdr:rowOff>
                  </from>
                  <to>
                    <xdr:col>8</xdr:col>
                    <xdr:colOff>904875</xdr:colOff>
                    <xdr:row>21</xdr:row>
                    <xdr:rowOff>200025</xdr:rowOff>
                  </to>
                </anchor>
              </controlPr>
            </control>
          </mc:Choice>
        </mc:AlternateContent>
        <mc:AlternateContent xmlns:mc="http://schemas.openxmlformats.org/markup-compatibility/2006">
          <mc:Choice Requires="x14">
            <control shapeId="14358" r:id="rId11" name="Group Box 22">
              <controlPr defaultSize="0" print="0" autoFill="0" autoPict="0">
                <anchor moveWithCells="1" sizeWithCells="1">
                  <from>
                    <xdr:col>7</xdr:col>
                    <xdr:colOff>228600</xdr:colOff>
                    <xdr:row>21</xdr:row>
                    <xdr:rowOff>0</xdr:rowOff>
                  </from>
                  <to>
                    <xdr:col>9</xdr:col>
                    <xdr:colOff>0</xdr:colOff>
                    <xdr:row>21</xdr:row>
                    <xdr:rowOff>228600</xdr:rowOff>
                  </to>
                </anchor>
              </controlPr>
            </control>
          </mc:Choice>
        </mc:AlternateContent>
        <mc:AlternateContent xmlns:mc="http://schemas.openxmlformats.org/markup-compatibility/2006">
          <mc:Choice Requires="x14">
            <control shapeId="14349" r:id="rId12" name="Check Box 13">
              <controlPr defaultSize="0" print="0" autoFill="0" autoLine="0" autoPict="0">
                <anchor moveWithCells="1" sizeWithCells="1">
                  <from>
                    <xdr:col>7</xdr:col>
                    <xdr:colOff>200025</xdr:colOff>
                    <xdr:row>20</xdr:row>
                    <xdr:rowOff>9525</xdr:rowOff>
                  </from>
                  <to>
                    <xdr:col>8</xdr:col>
                    <xdr:colOff>447675</xdr:colOff>
                    <xdr:row>20</xdr:row>
                    <xdr:rowOff>219075</xdr:rowOff>
                  </to>
                </anchor>
              </controlPr>
            </control>
          </mc:Choice>
        </mc:AlternateContent>
        <mc:AlternateContent xmlns:mc="http://schemas.openxmlformats.org/markup-compatibility/2006">
          <mc:Choice Requires="x14">
            <control shapeId="14350" r:id="rId13" name="Check Box 14">
              <controlPr defaultSize="0" print="0" autoFill="0" autoLine="0" autoPict="0">
                <anchor moveWithCells="1" sizeWithCells="1">
                  <from>
                    <xdr:col>8</xdr:col>
                    <xdr:colOff>447675</xdr:colOff>
                    <xdr:row>20</xdr:row>
                    <xdr:rowOff>28575</xdr:rowOff>
                  </from>
                  <to>
                    <xdr:col>8</xdr:col>
                    <xdr:colOff>904875</xdr:colOff>
                    <xdr:row>20</xdr:row>
                    <xdr:rowOff>200025</xdr:rowOff>
                  </to>
                </anchor>
              </controlPr>
            </control>
          </mc:Choice>
        </mc:AlternateContent>
        <mc:AlternateContent xmlns:mc="http://schemas.openxmlformats.org/markup-compatibility/2006">
          <mc:Choice Requires="x14">
            <control shapeId="14351" r:id="rId14" name="Group Box 15">
              <controlPr defaultSize="0" print="0" autoFill="0" autoPict="0">
                <anchor moveWithCells="1" sizeWithCells="1">
                  <from>
                    <xdr:col>7</xdr:col>
                    <xdr:colOff>228600</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14346" r:id="rId15" name="Check Box 10">
              <controlPr defaultSize="0" print="0" autoFill="0" autoLine="0" autoPict="0">
                <anchor moveWithCells="1" sizeWithCells="1">
                  <from>
                    <xdr:col>7</xdr:col>
                    <xdr:colOff>200025</xdr:colOff>
                    <xdr:row>17</xdr:row>
                    <xdr:rowOff>9525</xdr:rowOff>
                  </from>
                  <to>
                    <xdr:col>8</xdr:col>
                    <xdr:colOff>447675</xdr:colOff>
                    <xdr:row>17</xdr:row>
                    <xdr:rowOff>219075</xdr:rowOff>
                  </to>
                </anchor>
              </controlPr>
            </control>
          </mc:Choice>
        </mc:AlternateContent>
        <mc:AlternateContent xmlns:mc="http://schemas.openxmlformats.org/markup-compatibility/2006">
          <mc:Choice Requires="x14">
            <control shapeId="14347" r:id="rId16" name="Check Box 11">
              <controlPr defaultSize="0" print="0" autoFill="0" autoLine="0" autoPict="0">
                <anchor moveWithCells="1" sizeWithCells="1">
                  <from>
                    <xdr:col>8</xdr:col>
                    <xdr:colOff>447675</xdr:colOff>
                    <xdr:row>17</xdr:row>
                    <xdr:rowOff>28575</xdr:rowOff>
                  </from>
                  <to>
                    <xdr:col>8</xdr:col>
                    <xdr:colOff>904875</xdr:colOff>
                    <xdr:row>17</xdr:row>
                    <xdr:rowOff>200025</xdr:rowOff>
                  </to>
                </anchor>
              </controlPr>
            </control>
          </mc:Choice>
        </mc:AlternateContent>
        <mc:AlternateContent xmlns:mc="http://schemas.openxmlformats.org/markup-compatibility/2006">
          <mc:Choice Requires="x14">
            <control shapeId="14348" r:id="rId17" name="Group Box 12">
              <controlPr defaultSize="0" print="0" autoFill="0" autoPict="0">
                <anchor moveWithCells="1" sizeWithCells="1">
                  <from>
                    <xdr:col>7</xdr:col>
                    <xdr:colOff>228600</xdr:colOff>
                    <xdr:row>17</xdr:row>
                    <xdr:rowOff>0</xdr:rowOff>
                  </from>
                  <to>
                    <xdr:col>9</xdr:col>
                    <xdr:colOff>0</xdr:colOff>
                    <xdr:row>17</xdr:row>
                    <xdr:rowOff>228600</xdr:rowOff>
                  </to>
                </anchor>
              </controlPr>
            </control>
          </mc:Choice>
        </mc:AlternateContent>
        <mc:AlternateContent xmlns:mc="http://schemas.openxmlformats.org/markup-compatibility/2006">
          <mc:Choice Requires="x14">
            <control shapeId="14343" r:id="rId18" name="Check Box 7">
              <controlPr defaultSize="0" print="0" autoFill="0" autoLine="0" autoPict="0">
                <anchor moveWithCells="1" sizeWithCells="1">
                  <from>
                    <xdr:col>7</xdr:col>
                    <xdr:colOff>200025</xdr:colOff>
                    <xdr:row>18</xdr:row>
                    <xdr:rowOff>9525</xdr:rowOff>
                  </from>
                  <to>
                    <xdr:col>8</xdr:col>
                    <xdr:colOff>447675</xdr:colOff>
                    <xdr:row>18</xdr:row>
                    <xdr:rowOff>219075</xdr:rowOff>
                  </to>
                </anchor>
              </controlPr>
            </control>
          </mc:Choice>
        </mc:AlternateContent>
        <mc:AlternateContent xmlns:mc="http://schemas.openxmlformats.org/markup-compatibility/2006">
          <mc:Choice Requires="x14">
            <control shapeId="14344" r:id="rId19" name="Check Box 8">
              <controlPr defaultSize="0" print="0" autoFill="0" autoLine="0" autoPict="0">
                <anchor moveWithCells="1" sizeWithCells="1">
                  <from>
                    <xdr:col>8</xdr:col>
                    <xdr:colOff>447675</xdr:colOff>
                    <xdr:row>18</xdr:row>
                    <xdr:rowOff>28575</xdr:rowOff>
                  </from>
                  <to>
                    <xdr:col>8</xdr:col>
                    <xdr:colOff>904875</xdr:colOff>
                    <xdr:row>18</xdr:row>
                    <xdr:rowOff>200025</xdr:rowOff>
                  </to>
                </anchor>
              </controlPr>
            </control>
          </mc:Choice>
        </mc:AlternateContent>
        <mc:AlternateContent xmlns:mc="http://schemas.openxmlformats.org/markup-compatibility/2006">
          <mc:Choice Requires="x14">
            <control shapeId="14345" r:id="rId20" name="Group Box 9">
              <controlPr defaultSize="0" print="0" autoFill="0" autoPict="0">
                <anchor moveWithCells="1" sizeWithCells="1">
                  <from>
                    <xdr:col>7</xdr:col>
                    <xdr:colOff>228600</xdr:colOff>
                    <xdr:row>18</xdr:row>
                    <xdr:rowOff>0</xdr:rowOff>
                  </from>
                  <to>
                    <xdr:col>9</xdr:col>
                    <xdr:colOff>0</xdr:colOff>
                    <xdr:row>18</xdr:row>
                    <xdr:rowOff>228600</xdr:rowOff>
                  </to>
                </anchor>
              </controlPr>
            </control>
          </mc:Choice>
        </mc:AlternateContent>
        <mc:AlternateContent xmlns:mc="http://schemas.openxmlformats.org/markup-compatibility/2006">
          <mc:Choice Requires="x14">
            <control shapeId="14340" r:id="rId21" name="Check Box 4">
              <controlPr defaultSize="0" print="0" autoFill="0" autoLine="0" autoPict="0">
                <anchor moveWithCells="1" sizeWithCells="1">
                  <from>
                    <xdr:col>7</xdr:col>
                    <xdr:colOff>200025</xdr:colOff>
                    <xdr:row>19</xdr:row>
                    <xdr:rowOff>9525</xdr:rowOff>
                  </from>
                  <to>
                    <xdr:col>8</xdr:col>
                    <xdr:colOff>447675</xdr:colOff>
                    <xdr:row>19</xdr:row>
                    <xdr:rowOff>219075</xdr:rowOff>
                  </to>
                </anchor>
              </controlPr>
            </control>
          </mc:Choice>
        </mc:AlternateContent>
        <mc:AlternateContent xmlns:mc="http://schemas.openxmlformats.org/markup-compatibility/2006">
          <mc:Choice Requires="x14">
            <control shapeId="14341" r:id="rId22" name="Check Box 5">
              <controlPr defaultSize="0" print="0" autoFill="0" autoLine="0" autoPict="0">
                <anchor moveWithCells="1" sizeWithCells="1">
                  <from>
                    <xdr:col>8</xdr:col>
                    <xdr:colOff>447675</xdr:colOff>
                    <xdr:row>19</xdr:row>
                    <xdr:rowOff>28575</xdr:rowOff>
                  </from>
                  <to>
                    <xdr:col>8</xdr:col>
                    <xdr:colOff>904875</xdr:colOff>
                    <xdr:row>19</xdr:row>
                    <xdr:rowOff>200025</xdr:rowOff>
                  </to>
                </anchor>
              </controlPr>
            </control>
          </mc:Choice>
        </mc:AlternateContent>
        <mc:AlternateContent xmlns:mc="http://schemas.openxmlformats.org/markup-compatibility/2006">
          <mc:Choice Requires="x14">
            <control shapeId="14342" r:id="rId23" name="Group Box 6">
              <controlPr defaultSize="0" print="0" autoFill="0" autoPict="0">
                <anchor moveWithCells="1" sizeWithCells="1">
                  <from>
                    <xdr:col>7</xdr:col>
                    <xdr:colOff>228600</xdr:colOff>
                    <xdr:row>19</xdr:row>
                    <xdr:rowOff>0</xdr:rowOff>
                  </from>
                  <to>
                    <xdr:col>9</xdr:col>
                    <xdr:colOff>0</xdr:colOff>
                    <xdr:row>19</xdr:row>
                    <xdr:rowOff>228600</xdr:rowOff>
                  </to>
                </anchor>
              </controlPr>
            </control>
          </mc:Choice>
        </mc:AlternateContent>
        <mc:AlternateContent xmlns:mc="http://schemas.openxmlformats.org/markup-compatibility/2006">
          <mc:Choice Requires="x14">
            <control shapeId="14337" r:id="rId24" name="Check Box 1">
              <controlPr defaultSize="0" print="0" autoFill="0" autoLine="0" autoPict="0">
                <anchor moveWithCells="1" sizeWithCells="1">
                  <from>
                    <xdr:col>7</xdr:col>
                    <xdr:colOff>200025</xdr:colOff>
                    <xdr:row>16</xdr:row>
                    <xdr:rowOff>19050</xdr:rowOff>
                  </from>
                  <to>
                    <xdr:col>8</xdr:col>
                    <xdr:colOff>514350</xdr:colOff>
                    <xdr:row>16</xdr:row>
                    <xdr:rowOff>219075</xdr:rowOff>
                  </to>
                </anchor>
              </controlPr>
            </control>
          </mc:Choice>
        </mc:AlternateContent>
        <mc:AlternateContent xmlns:mc="http://schemas.openxmlformats.org/markup-compatibility/2006">
          <mc:Choice Requires="x14">
            <control shapeId="14338" r:id="rId25" name="Check Box 2">
              <controlPr defaultSize="0" print="0" autoFill="0" autoLine="0" autoPict="0">
                <anchor moveWithCells="1" sizeWithCells="1">
                  <from>
                    <xdr:col>8</xdr:col>
                    <xdr:colOff>447675</xdr:colOff>
                    <xdr:row>16</xdr:row>
                    <xdr:rowOff>28575</xdr:rowOff>
                  </from>
                  <to>
                    <xdr:col>8</xdr:col>
                    <xdr:colOff>866775</xdr:colOff>
                    <xdr:row>16</xdr:row>
                    <xdr:rowOff>200025</xdr:rowOff>
                  </to>
                </anchor>
              </controlPr>
            </control>
          </mc:Choice>
        </mc:AlternateContent>
        <mc:AlternateContent xmlns:mc="http://schemas.openxmlformats.org/markup-compatibility/2006">
          <mc:Choice Requires="x14">
            <control shapeId="14339" r:id="rId26" name="Group Box 3">
              <controlPr defaultSize="0" print="0" autoFill="0" autoPict="0">
                <anchor moveWithCells="1" sizeWithCells="1">
                  <from>
                    <xdr:col>7</xdr:col>
                    <xdr:colOff>228600</xdr:colOff>
                    <xdr:row>16</xdr:row>
                    <xdr:rowOff>0</xdr:rowOff>
                  </from>
                  <to>
                    <xdr:col>9</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
  <sheetViews>
    <sheetView zoomScaleNormal="100" zoomScaleSheetLayoutView="100" workbookViewId="0">
      <selection activeCell="G5" sqref="G5"/>
    </sheetView>
  </sheetViews>
  <sheetFormatPr defaultRowHeight="13.5" x14ac:dyDescent="0.15"/>
  <cols>
    <col min="1" max="1" width="3.625" customWidth="1"/>
    <col min="2" max="2" width="61.25" customWidth="1"/>
    <col min="3" max="3" width="10.625" customWidth="1"/>
    <col min="4" max="4" width="11.75" customWidth="1"/>
    <col min="5" max="5" width="11.625" bestFit="1" customWidth="1"/>
  </cols>
  <sheetData>
    <row r="1" spans="1:6" x14ac:dyDescent="0.15">
      <c r="A1" s="5" t="str">
        <f>"〔事業者の理念・方針、期待する職員像：" &amp;  評価結果報告書!B23 &amp; "〕"</f>
        <v>〔事業者の理念・方針、期待する職員像：認証保育所Ａ型・Ｂ型〕</v>
      </c>
      <c r="D1" s="140" t="s">
        <v>139</v>
      </c>
    </row>
    <row r="2" spans="1:6" x14ac:dyDescent="0.15">
      <c r="B2" s="135"/>
      <c r="C2" s="6"/>
      <c r="D2" s="6" t="str">
        <f>"《事業所名： " &amp; 評価結果報告書!B24 &amp; "》"</f>
        <v>《事業所名： 》</v>
      </c>
    </row>
    <row r="3" spans="1:6" ht="19.5" customHeight="1" x14ac:dyDescent="0.15">
      <c r="A3" s="132">
        <v>1</v>
      </c>
      <c r="B3" s="227" t="s">
        <v>103</v>
      </c>
      <c r="C3" s="228"/>
      <c r="D3" s="229"/>
      <c r="F3" s="136" t="s">
        <v>108</v>
      </c>
    </row>
    <row r="4" spans="1:6" ht="45" customHeight="1" x14ac:dyDescent="0.15">
      <c r="A4" s="133"/>
      <c r="B4" s="137" t="s">
        <v>109</v>
      </c>
      <c r="C4" s="225" t="str">
        <f>IF(B5="", "必ず入力してください", "")</f>
        <v>必ず入力してください</v>
      </c>
      <c r="D4" s="226"/>
      <c r="F4" s="136" t="s">
        <v>108</v>
      </c>
    </row>
    <row r="5" spans="1:6" ht="200.1" customHeight="1" x14ac:dyDescent="0.15">
      <c r="A5" s="133"/>
      <c r="B5" s="230"/>
      <c r="C5" s="231"/>
      <c r="D5" s="232"/>
      <c r="E5" s="2" t="str">
        <f>IF(LEN(B5)=0,"",IF(512-LEN(B5)&gt;0,"残り" &amp; 512-LEN(B5) &amp; "文字",IF(512-LEN(B5)=0,"","文字数がオーバーしています")))</f>
        <v/>
      </c>
      <c r="F5" s="136">
        <v>110</v>
      </c>
    </row>
    <row r="6" spans="1:6" ht="19.5" customHeight="1" x14ac:dyDescent="0.15">
      <c r="A6" s="132">
        <v>2</v>
      </c>
      <c r="B6" s="233" t="s">
        <v>104</v>
      </c>
      <c r="C6" s="234"/>
      <c r="D6" s="235"/>
      <c r="F6" s="136" t="s">
        <v>108</v>
      </c>
    </row>
    <row r="7" spans="1:6" ht="18" customHeight="1" x14ac:dyDescent="0.15">
      <c r="A7" s="133"/>
      <c r="B7" s="137" t="s">
        <v>105</v>
      </c>
      <c r="C7" s="225" t="str">
        <f>IF(B8="", "必ず入力してください", "")</f>
        <v>必ず入力してください</v>
      </c>
      <c r="D7" s="226"/>
      <c r="F7" s="136" t="s">
        <v>108</v>
      </c>
    </row>
    <row r="8" spans="1:6" ht="200.1" customHeight="1" x14ac:dyDescent="0.15">
      <c r="A8" s="133"/>
      <c r="B8" s="236"/>
      <c r="C8" s="237"/>
      <c r="D8" s="238"/>
      <c r="E8" s="2" t="str">
        <f>IF(LEN(B8)=0,"",IF(512-LEN(B8)&gt;0,"残り" &amp; 512-LEN(B8) &amp; "文字",IF(512-LEN(B8)=0,"","文字数がオーバーしています")))</f>
        <v/>
      </c>
      <c r="F8" s="136">
        <v>210</v>
      </c>
    </row>
    <row r="9" spans="1:6" ht="18" customHeight="1" x14ac:dyDescent="0.15">
      <c r="A9" s="133"/>
      <c r="B9" s="137" t="s">
        <v>106</v>
      </c>
      <c r="C9" s="225" t="str">
        <f>IF(B10="", "必ず入力してください", "")</f>
        <v>必ず入力してください</v>
      </c>
      <c r="D9" s="226"/>
      <c r="F9" s="136" t="s">
        <v>108</v>
      </c>
    </row>
    <row r="10" spans="1:6" ht="200.1" customHeight="1" x14ac:dyDescent="0.15">
      <c r="A10" s="134"/>
      <c r="B10" s="222"/>
      <c r="C10" s="223"/>
      <c r="D10" s="224"/>
      <c r="E10" s="2" t="str">
        <f>IF(LEN(B10)=0,"",IF(512-LEN(B10)&gt;0,"残り" &amp; 512-LEN(B10) &amp; "文字",IF(512-LEN(B10)=0,"","文字数がオーバーしています")))</f>
        <v/>
      </c>
      <c r="F10" s="136">
        <v>220</v>
      </c>
    </row>
  </sheetData>
  <sheetProtection algorithmName="SHA-512" hashValue="Xt9l4FihGaICqbWHs6K61kbzsgZjr6x8Qx3ygKQXEwN2Jw5prKEo/h1GnPB8MhzF/4imQDQrwIVVVGI3fiEbbw==" saltValue="M6IVB12o4pDUAXE8cW5Hiw==" spinCount="100000" sheet="1" objects="1" scenarios="1" formatCells="0"/>
  <mergeCells count="8">
    <mergeCell ref="B10:D10"/>
    <mergeCell ref="C4:D4"/>
    <mergeCell ref="C7:D7"/>
    <mergeCell ref="C9:D9"/>
    <mergeCell ref="B3:D3"/>
    <mergeCell ref="B5:D5"/>
    <mergeCell ref="B6:D6"/>
    <mergeCell ref="B8:D8"/>
  </mergeCells>
  <phoneticPr fontId="2"/>
  <dataValidations count="2">
    <dataValidation type="textLength" imeMode="on" allowBlank="1" showInputMessage="1" showErrorMessage="1" errorTitle="もう一度入力してください！" error="文字数がオーバーしました。_x000a_（512文字までになるように短くしてください。）" sqref="B10" xr:uid="{00000000-0002-0000-0100-000000000000}">
      <formula1>1</formula1>
      <formula2>512</formula2>
    </dataValidation>
    <dataValidation type="textLength" imeMode="on" allowBlank="1" showErrorMessage="1" errorTitle="もう一度入力してください！" error="文字数がオーバーしました。_x000a_（512文字までになるように短くしてください。）" sqref="B8 B5" xr:uid="{00000000-0002-0000-0100-000001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T49"/>
  <sheetViews>
    <sheetView view="pageBreakPre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0"/>
  </cols>
  <sheetData>
    <row r="1" spans="1:20" ht="18" customHeight="1" x14ac:dyDescent="0.15">
      <c r="A1" s="5" t="str">
        <f>"〔利用者調査" &amp;  IF(K1="","","( " &amp; K1 &amp; " )")  &amp; "：" &amp; 評価結果報告書!B23 &amp; "〕"</f>
        <v>〔利用者調査：認証保育所Ａ型・Ｂ型〕</v>
      </c>
      <c r="B1"/>
      <c r="I1" s="2"/>
      <c r="J1" s="140" t="s">
        <v>139</v>
      </c>
      <c r="K1" s="7"/>
      <c r="L1" s="7">
        <v>0</v>
      </c>
      <c r="M1" s="130"/>
      <c r="N1" s="127" t="s">
        <v>138</v>
      </c>
    </row>
    <row r="2" spans="1:20" ht="18" customHeight="1" x14ac:dyDescent="0.15">
      <c r="A2" s="248" t="str">
        <f>"　《事業所名： " &amp; 評価結果報告書!B24 &amp; "》"</f>
        <v>　《事業所名： 》</v>
      </c>
      <c r="B2" s="248"/>
      <c r="C2" s="248"/>
      <c r="D2" s="248"/>
      <c r="E2" s="248"/>
      <c r="F2" s="248"/>
      <c r="G2" s="248"/>
      <c r="H2" s="248"/>
      <c r="I2" s="248"/>
      <c r="J2" s="248"/>
    </row>
    <row r="3" spans="1:20" ht="75" customHeight="1" x14ac:dyDescent="0.15">
      <c r="A3" s="154"/>
      <c r="B3" s="16"/>
      <c r="C3" s="258" t="s">
        <v>7</v>
      </c>
      <c r="D3" s="259"/>
      <c r="E3" s="173"/>
      <c r="F3" s="174"/>
      <c r="G3" s="174"/>
      <c r="H3" s="174"/>
      <c r="I3" s="174"/>
      <c r="J3" s="175"/>
      <c r="K3" s="2" t="str">
        <f>IF(LEN(E3)=0,"",IF(128-LEN(E3)&gt;0,"残り" &amp; 128-LEN(E3) &amp; "文字",IF(128-LEN(E3)=0,"","文字数がオーバーしています")))</f>
        <v/>
      </c>
    </row>
    <row r="4" spans="1:20" ht="75" customHeight="1" x14ac:dyDescent="0.15">
      <c r="A4" s="9"/>
      <c r="B4" s="30"/>
      <c r="C4" s="258" t="s">
        <v>8</v>
      </c>
      <c r="D4" s="259"/>
      <c r="E4" s="255"/>
      <c r="F4" s="256"/>
      <c r="G4" s="256"/>
      <c r="H4" s="256"/>
      <c r="I4" s="256"/>
      <c r="J4" s="257"/>
      <c r="K4" s="2" t="str">
        <f>IF(LEN(E4)=0,"",IF(128-LEN(E4)&gt;0,"残り" &amp; 128-LEN(E4) &amp; "文字",IF(128-LEN(E4)=0,"","文字数がオーバーしています")))</f>
        <v/>
      </c>
    </row>
    <row r="5" spans="1:20" ht="13.5" customHeight="1" x14ac:dyDescent="0.15">
      <c r="A5" s="8"/>
      <c r="C5" t="s">
        <v>71</v>
      </c>
      <c r="E5" s="10"/>
      <c r="F5" s="10"/>
      <c r="G5" s="245"/>
      <c r="H5" s="246"/>
      <c r="I5" s="247"/>
      <c r="M5" s="130"/>
    </row>
    <row r="6" spans="1:20" ht="13.5" customHeight="1" x14ac:dyDescent="0.15">
      <c r="A6" s="8"/>
      <c r="C6" t="s">
        <v>122</v>
      </c>
      <c r="E6" s="10"/>
      <c r="F6" s="10"/>
      <c r="G6" s="245"/>
      <c r="H6" s="246"/>
      <c r="I6" s="247"/>
      <c r="M6" s="130"/>
    </row>
    <row r="7" spans="1:20" ht="13.5" customHeight="1" x14ac:dyDescent="0.15">
      <c r="A7" s="8"/>
      <c r="B7" s="31"/>
      <c r="C7" s="32" t="s">
        <v>72</v>
      </c>
      <c r="E7" s="10"/>
      <c r="F7" s="10"/>
      <c r="G7" s="245"/>
      <c r="H7" s="246"/>
      <c r="I7" s="247"/>
    </row>
    <row r="8" spans="1:20" ht="13.5" customHeight="1" x14ac:dyDescent="0.15">
      <c r="A8" s="8"/>
      <c r="B8" s="31"/>
      <c r="C8" s="32" t="s">
        <v>73</v>
      </c>
      <c r="E8" s="10"/>
      <c r="F8" s="10"/>
      <c r="G8" s="245"/>
      <c r="H8" s="246"/>
      <c r="I8" s="247"/>
    </row>
    <row r="9" spans="1:20" ht="13.5" customHeight="1" x14ac:dyDescent="0.15">
      <c r="A9" s="8"/>
      <c r="B9" s="31"/>
      <c r="C9" s="32" t="s">
        <v>158</v>
      </c>
      <c r="E9" s="10"/>
      <c r="F9" s="10"/>
      <c r="G9" s="260">
        <f>IF(G6="",0,IF(G6=0,0,IF(G8="",0,ROUND(G8/G6*100,1))))</f>
        <v>0</v>
      </c>
      <c r="H9" s="261"/>
      <c r="I9" s="262"/>
    </row>
    <row r="10" spans="1:20" ht="18" customHeight="1" x14ac:dyDescent="0.15">
      <c r="A10" s="11" t="s">
        <v>9</v>
      </c>
      <c r="E10" s="13"/>
      <c r="F10" s="13"/>
      <c r="G10" s="14"/>
      <c r="H10" s="14"/>
      <c r="I10" s="14"/>
      <c r="J10" s="14"/>
    </row>
    <row r="11" spans="1:20" ht="140.25" customHeight="1" x14ac:dyDescent="0.15">
      <c r="A11" s="15"/>
      <c r="B11" s="173"/>
      <c r="C11" s="174"/>
      <c r="D11" s="174"/>
      <c r="E11" s="174"/>
      <c r="F11" s="174"/>
      <c r="G11" s="174"/>
      <c r="H11" s="174"/>
      <c r="I11" s="174"/>
      <c r="J11" s="175"/>
      <c r="K11" s="2" t="str">
        <f>IF(LEN(B11)=0,"",IF(512-LEN(B11)&gt;0,"残り" &amp; 512-LEN(B11) &amp; "文字",IF(512-LEN(B11)=0,"","文字数がオーバーしています")))</f>
        <v/>
      </c>
    </row>
    <row r="12" spans="1:20" ht="21.75" customHeight="1" x14ac:dyDescent="0.15">
      <c r="A12" s="12"/>
      <c r="B12" s="33"/>
      <c r="C12" s="33"/>
      <c r="D12" s="33"/>
      <c r="E12" s="33"/>
      <c r="F12" s="33"/>
      <c r="G12" s="33"/>
      <c r="H12" s="33"/>
      <c r="I12" s="33"/>
      <c r="J12" s="33"/>
    </row>
    <row r="13" spans="1:20" ht="18" customHeight="1" x14ac:dyDescent="0.15">
      <c r="A13" s="11" t="s">
        <v>10</v>
      </c>
      <c r="E13" s="13"/>
      <c r="F13" s="13"/>
      <c r="G13" s="142"/>
      <c r="H13" s="14"/>
      <c r="I13" s="14"/>
      <c r="J13" s="141" t="str">
        <f>IF(OR(AND(S48&lt;&gt;1,K48&lt;&gt;G8), AND(S46&lt;&gt;1,K46&lt;&gt;G8), AND(S44&lt;&gt;1,K44&lt;&gt;G8), AND(S42&lt;&gt;1,K42&lt;&gt;G8), AND(S40&lt;&gt;1,K40&lt;&gt;G8), AND(S38&lt;&gt;1,K38&lt;&gt;G8), AND(S36&lt;&gt;1,K36&lt;&gt;G8), AND(S34&lt;&gt;1,K34&lt;&gt;G8), AND(S32&lt;&gt;1,K32&lt;&gt;G8), AND(S30&lt;&gt;1,K30&lt;&gt;G8), AND(S28&lt;&gt;1,K28&lt;&gt;G8), AND(S26&lt;&gt;1,K26&lt;&gt;G8), AND(S24&lt;&gt;1,K24&lt;&gt;G8), AND(S22&lt;&gt;1,K22&lt;&gt;G8), AND(S20&lt;&gt;1,K20&lt;&gt;G8), AND(S18&lt;&gt;1,K18&lt;&gt;G8), AND(S16&lt;&gt;1,K16&lt;&gt;G8)), "実数の合計が有効回答者数と一致しない共通評価項目があります", IF(OR(B49="", B47="", B45="", B43="", B41="", B39="", B37="", B35="", B33="", B31="", B29="", B27="", B25="", B23="", B21="", B19="", B17=""), "コメント欄を必ず入力してください", ""))</f>
        <v>コメント欄を必ず入力してください</v>
      </c>
    </row>
    <row r="14" spans="1:20" ht="27.75" customHeight="1" x14ac:dyDescent="0.15">
      <c r="A14" s="239"/>
      <c r="B14" s="252" t="s">
        <v>11</v>
      </c>
      <c r="C14" s="253"/>
      <c r="D14" s="253"/>
      <c r="E14" s="253"/>
      <c r="F14" s="254"/>
      <c r="G14" s="203" t="s">
        <v>1</v>
      </c>
      <c r="H14" s="204"/>
      <c r="I14" s="204"/>
      <c r="J14" s="205"/>
    </row>
    <row r="15" spans="1:20" ht="22.5" customHeight="1" x14ac:dyDescent="0.15">
      <c r="A15" s="239"/>
      <c r="B15" s="249" t="s">
        <v>14</v>
      </c>
      <c r="C15" s="250"/>
      <c r="D15" s="250"/>
      <c r="E15" s="250"/>
      <c r="F15" s="251"/>
      <c r="G15" s="29" t="s">
        <v>12</v>
      </c>
      <c r="H15" s="34" t="s">
        <v>15</v>
      </c>
      <c r="I15" s="17" t="s">
        <v>16</v>
      </c>
      <c r="J15" s="34" t="s">
        <v>13</v>
      </c>
      <c r="K15" t="s">
        <v>70</v>
      </c>
    </row>
    <row r="16" spans="1:20" ht="56.25" customHeight="1" x14ac:dyDescent="0.15">
      <c r="A16" s="239"/>
      <c r="B16" s="243" t="s">
        <v>141</v>
      </c>
      <c r="C16" s="244"/>
      <c r="D16" s="244"/>
      <c r="E16" s="244"/>
      <c r="F16" s="244"/>
      <c r="G16" s="35"/>
      <c r="H16" s="35"/>
      <c r="I16" s="35"/>
      <c r="J16" s="35"/>
      <c r="K16">
        <f>SUM(G16:J16)</f>
        <v>0</v>
      </c>
      <c r="S16" s="130">
        <v>0</v>
      </c>
      <c r="T16" s="130">
        <v>1</v>
      </c>
    </row>
    <row r="17" spans="1:20" ht="60" customHeight="1" x14ac:dyDescent="0.15">
      <c r="A17" s="239"/>
      <c r="B17" s="240"/>
      <c r="C17" s="241"/>
      <c r="D17" s="241"/>
      <c r="E17" s="241"/>
      <c r="F17" s="241"/>
      <c r="G17" s="241"/>
      <c r="H17" s="241"/>
      <c r="I17" s="241"/>
      <c r="J17" s="242"/>
      <c r="K17" s="2" t="str">
        <f>IF(LEN(B17)=0,"",IF(256-LEN(B17)&gt;0,"残り" &amp; 256-LEN(B17) &amp; "文字",IF(256-LEN(B17)=0,"","文字数がオーバーしています")))</f>
        <v/>
      </c>
      <c r="T17" s="130">
        <v>1</v>
      </c>
    </row>
    <row r="18" spans="1:20" ht="56.25" customHeight="1" x14ac:dyDescent="0.15">
      <c r="A18" s="239"/>
      <c r="B18" s="243" t="s">
        <v>142</v>
      </c>
      <c r="C18" s="244"/>
      <c r="D18" s="244"/>
      <c r="E18" s="244"/>
      <c r="F18" s="244"/>
      <c r="G18" s="35"/>
      <c r="H18" s="35"/>
      <c r="I18" s="35"/>
      <c r="J18" s="35"/>
      <c r="K18">
        <f>SUM(G18:J18)</f>
        <v>0</v>
      </c>
      <c r="S18" s="130">
        <v>0</v>
      </c>
      <c r="T18" s="130">
        <v>2</v>
      </c>
    </row>
    <row r="19" spans="1:20" ht="60" customHeight="1" x14ac:dyDescent="0.15">
      <c r="A19" s="239"/>
      <c r="B19" s="240"/>
      <c r="C19" s="241"/>
      <c r="D19" s="241"/>
      <c r="E19" s="241"/>
      <c r="F19" s="241"/>
      <c r="G19" s="241"/>
      <c r="H19" s="241"/>
      <c r="I19" s="241"/>
      <c r="J19" s="242"/>
      <c r="K19" s="2" t="str">
        <f>IF(LEN(B19)=0,"",IF(256-LEN(B19)&gt;0,"残り" &amp; 256-LEN(B19) &amp; "文字",IF(256-LEN(B19)=0,"","文字数がオーバーしています")))</f>
        <v/>
      </c>
      <c r="T19" s="130">
        <v>2</v>
      </c>
    </row>
    <row r="20" spans="1:20" ht="56.25" customHeight="1" x14ac:dyDescent="0.15">
      <c r="A20" s="239"/>
      <c r="B20" s="243" t="s">
        <v>143</v>
      </c>
      <c r="C20" s="244"/>
      <c r="D20" s="244"/>
      <c r="E20" s="244"/>
      <c r="F20" s="244"/>
      <c r="G20" s="35"/>
      <c r="H20" s="35"/>
      <c r="I20" s="35"/>
      <c r="J20" s="35"/>
      <c r="K20">
        <f>SUM(G20:J20)</f>
        <v>0</v>
      </c>
      <c r="S20" s="130">
        <v>0</v>
      </c>
      <c r="T20" s="130">
        <v>3</v>
      </c>
    </row>
    <row r="21" spans="1:20" ht="60" customHeight="1" x14ac:dyDescent="0.15">
      <c r="A21" s="239"/>
      <c r="B21" s="240"/>
      <c r="C21" s="241"/>
      <c r="D21" s="241"/>
      <c r="E21" s="241"/>
      <c r="F21" s="241"/>
      <c r="G21" s="241"/>
      <c r="H21" s="241"/>
      <c r="I21" s="241"/>
      <c r="J21" s="242"/>
      <c r="K21" s="2" t="str">
        <f>IF(LEN(B21)=0,"",IF(256-LEN(B21)&gt;0,"残り" &amp; 256-LEN(B21) &amp; "文字",IF(256-LEN(B21)=0,"","文字数がオーバーしています")))</f>
        <v/>
      </c>
      <c r="T21" s="130">
        <v>3</v>
      </c>
    </row>
    <row r="22" spans="1:20" ht="56.25" customHeight="1" x14ac:dyDescent="0.15">
      <c r="A22" s="239"/>
      <c r="B22" s="243" t="s">
        <v>144</v>
      </c>
      <c r="C22" s="244"/>
      <c r="D22" s="244"/>
      <c r="E22" s="244"/>
      <c r="F22" s="244"/>
      <c r="G22" s="35"/>
      <c r="H22" s="35"/>
      <c r="I22" s="35"/>
      <c r="J22" s="35"/>
      <c r="K22">
        <f>SUM(G22:J22)</f>
        <v>0</v>
      </c>
      <c r="S22" s="130">
        <v>0</v>
      </c>
      <c r="T22" s="130">
        <v>4</v>
      </c>
    </row>
    <row r="23" spans="1:20" ht="60" customHeight="1" x14ac:dyDescent="0.15">
      <c r="A23" s="239"/>
      <c r="B23" s="240"/>
      <c r="C23" s="241"/>
      <c r="D23" s="241"/>
      <c r="E23" s="241"/>
      <c r="F23" s="241"/>
      <c r="G23" s="241"/>
      <c r="H23" s="241"/>
      <c r="I23" s="241"/>
      <c r="J23" s="242"/>
      <c r="K23" s="2" t="str">
        <f>IF(LEN(B23)=0,"",IF(256-LEN(B23)&gt;0,"残り" &amp; 256-LEN(B23) &amp; "文字",IF(256-LEN(B23)=0,"","文字数がオーバーしています")))</f>
        <v/>
      </c>
      <c r="T23" s="130">
        <v>4</v>
      </c>
    </row>
    <row r="24" spans="1:20" ht="56.25" customHeight="1" x14ac:dyDescent="0.15">
      <c r="A24" s="239"/>
      <c r="B24" s="243" t="s">
        <v>145</v>
      </c>
      <c r="C24" s="244"/>
      <c r="D24" s="244"/>
      <c r="E24" s="244"/>
      <c r="F24" s="244"/>
      <c r="G24" s="35"/>
      <c r="H24" s="35"/>
      <c r="I24" s="35"/>
      <c r="J24" s="35"/>
      <c r="K24">
        <f>SUM(G24:J24)</f>
        <v>0</v>
      </c>
      <c r="S24" s="130">
        <v>0</v>
      </c>
      <c r="T24" s="130">
        <v>5</v>
      </c>
    </row>
    <row r="25" spans="1:20" ht="60" customHeight="1" x14ac:dyDescent="0.15">
      <c r="A25" s="239"/>
      <c r="B25" s="240"/>
      <c r="C25" s="241"/>
      <c r="D25" s="241"/>
      <c r="E25" s="241"/>
      <c r="F25" s="241"/>
      <c r="G25" s="241"/>
      <c r="H25" s="241"/>
      <c r="I25" s="241"/>
      <c r="J25" s="242"/>
      <c r="K25" s="2" t="str">
        <f>IF(LEN(B25)=0,"",IF(256-LEN(B25)&gt;0,"残り" &amp; 256-LEN(B25) &amp; "文字",IF(256-LEN(B25)=0,"","文字数がオーバーしています")))</f>
        <v/>
      </c>
      <c r="T25" s="130">
        <v>5</v>
      </c>
    </row>
    <row r="26" spans="1:20" ht="56.25" customHeight="1" x14ac:dyDescent="0.15">
      <c r="A26" s="239"/>
      <c r="B26" s="243" t="s">
        <v>146</v>
      </c>
      <c r="C26" s="244"/>
      <c r="D26" s="244"/>
      <c r="E26" s="244"/>
      <c r="F26" s="244"/>
      <c r="G26" s="35"/>
      <c r="H26" s="35"/>
      <c r="I26" s="35"/>
      <c r="J26" s="35"/>
      <c r="K26">
        <f>SUM(G26:J26)</f>
        <v>0</v>
      </c>
      <c r="S26" s="130">
        <v>0</v>
      </c>
      <c r="T26" s="130">
        <v>6</v>
      </c>
    </row>
    <row r="27" spans="1:20" ht="60" customHeight="1" x14ac:dyDescent="0.15">
      <c r="A27" s="239"/>
      <c r="B27" s="240"/>
      <c r="C27" s="241"/>
      <c r="D27" s="241"/>
      <c r="E27" s="241"/>
      <c r="F27" s="241"/>
      <c r="G27" s="241"/>
      <c r="H27" s="241"/>
      <c r="I27" s="241"/>
      <c r="J27" s="242"/>
      <c r="K27" s="2" t="str">
        <f>IF(LEN(B27)=0,"",IF(256-LEN(B27)&gt;0,"残り" &amp; 256-LEN(B27) &amp; "文字",IF(256-LEN(B27)=0,"","文字数がオーバーしています")))</f>
        <v/>
      </c>
      <c r="T27" s="130">
        <v>6</v>
      </c>
    </row>
    <row r="28" spans="1:20" ht="56.25" customHeight="1" x14ac:dyDescent="0.15">
      <c r="A28" s="239"/>
      <c r="B28" s="243" t="s">
        <v>147</v>
      </c>
      <c r="C28" s="244"/>
      <c r="D28" s="244"/>
      <c r="E28" s="244"/>
      <c r="F28" s="244"/>
      <c r="G28" s="35"/>
      <c r="H28" s="35"/>
      <c r="I28" s="35"/>
      <c r="J28" s="35"/>
      <c r="K28">
        <f>SUM(G28:J28)</f>
        <v>0</v>
      </c>
      <c r="S28" s="130">
        <v>0</v>
      </c>
      <c r="T28" s="130">
        <v>7</v>
      </c>
    </row>
    <row r="29" spans="1:20" ht="60" customHeight="1" x14ac:dyDescent="0.15">
      <c r="A29" s="239"/>
      <c r="B29" s="240"/>
      <c r="C29" s="241"/>
      <c r="D29" s="241"/>
      <c r="E29" s="241"/>
      <c r="F29" s="241"/>
      <c r="G29" s="241"/>
      <c r="H29" s="241"/>
      <c r="I29" s="241"/>
      <c r="J29" s="242"/>
      <c r="K29" s="2" t="str">
        <f>IF(LEN(B29)=0,"",IF(256-LEN(B29)&gt;0,"残り" &amp; 256-LEN(B29) &amp; "文字",IF(256-LEN(B29)=0,"","文字数がオーバーしています")))</f>
        <v/>
      </c>
      <c r="T29" s="130">
        <v>7</v>
      </c>
    </row>
    <row r="30" spans="1:20" ht="56.25" customHeight="1" x14ac:dyDescent="0.15">
      <c r="A30" s="239"/>
      <c r="B30" s="243" t="s">
        <v>148</v>
      </c>
      <c r="C30" s="244"/>
      <c r="D30" s="244"/>
      <c r="E30" s="244"/>
      <c r="F30" s="244"/>
      <c r="G30" s="35"/>
      <c r="H30" s="35"/>
      <c r="I30" s="35"/>
      <c r="J30" s="35"/>
      <c r="K30">
        <f>SUM(G30:J30)</f>
        <v>0</v>
      </c>
      <c r="S30" s="130">
        <v>0</v>
      </c>
      <c r="T30" s="130">
        <v>8</v>
      </c>
    </row>
    <row r="31" spans="1:20" ht="60" customHeight="1" x14ac:dyDescent="0.15">
      <c r="A31" s="239"/>
      <c r="B31" s="240"/>
      <c r="C31" s="241"/>
      <c r="D31" s="241"/>
      <c r="E31" s="241"/>
      <c r="F31" s="241"/>
      <c r="G31" s="241"/>
      <c r="H31" s="241"/>
      <c r="I31" s="241"/>
      <c r="J31" s="242"/>
      <c r="K31" s="2" t="str">
        <f>IF(LEN(B31)=0,"",IF(256-LEN(B31)&gt;0,"残り" &amp; 256-LEN(B31) &amp; "文字",IF(256-LEN(B31)=0,"","文字数がオーバーしています")))</f>
        <v/>
      </c>
      <c r="T31" s="130">
        <v>8</v>
      </c>
    </row>
    <row r="32" spans="1:20" ht="56.25" customHeight="1" x14ac:dyDescent="0.15">
      <c r="A32" s="239"/>
      <c r="B32" s="243" t="s">
        <v>149</v>
      </c>
      <c r="C32" s="244"/>
      <c r="D32" s="244"/>
      <c r="E32" s="244"/>
      <c r="F32" s="244"/>
      <c r="G32" s="35"/>
      <c r="H32" s="35"/>
      <c r="I32" s="35"/>
      <c r="J32" s="35"/>
      <c r="K32">
        <f>SUM(G32:J32)</f>
        <v>0</v>
      </c>
      <c r="S32" s="130">
        <v>0</v>
      </c>
      <c r="T32" s="130">
        <v>9</v>
      </c>
    </row>
    <row r="33" spans="1:20" ht="60" customHeight="1" x14ac:dyDescent="0.15">
      <c r="A33" s="239"/>
      <c r="B33" s="240"/>
      <c r="C33" s="241"/>
      <c r="D33" s="241"/>
      <c r="E33" s="241"/>
      <c r="F33" s="241"/>
      <c r="G33" s="241"/>
      <c r="H33" s="241"/>
      <c r="I33" s="241"/>
      <c r="J33" s="242"/>
      <c r="K33" s="2" t="str">
        <f>IF(LEN(B33)=0,"",IF(256-LEN(B33)&gt;0,"残り" &amp; 256-LEN(B33) &amp; "文字",IF(256-LEN(B33)=0,"","文字数がオーバーしています")))</f>
        <v/>
      </c>
      <c r="T33" s="130">
        <v>9</v>
      </c>
    </row>
    <row r="34" spans="1:20" ht="56.25" customHeight="1" x14ac:dyDescent="0.15">
      <c r="A34" s="239"/>
      <c r="B34" s="243" t="s">
        <v>150</v>
      </c>
      <c r="C34" s="244"/>
      <c r="D34" s="244"/>
      <c r="E34" s="244"/>
      <c r="F34" s="244"/>
      <c r="G34" s="35"/>
      <c r="H34" s="35"/>
      <c r="I34" s="35"/>
      <c r="J34" s="35"/>
      <c r="K34">
        <f>SUM(G34:J34)</f>
        <v>0</v>
      </c>
      <c r="S34" s="130">
        <v>0</v>
      </c>
      <c r="T34" s="130">
        <v>10</v>
      </c>
    </row>
    <row r="35" spans="1:20" ht="60" customHeight="1" x14ac:dyDescent="0.15">
      <c r="A35" s="239"/>
      <c r="B35" s="240"/>
      <c r="C35" s="241"/>
      <c r="D35" s="241"/>
      <c r="E35" s="241"/>
      <c r="F35" s="241"/>
      <c r="G35" s="241"/>
      <c r="H35" s="241"/>
      <c r="I35" s="241"/>
      <c r="J35" s="242"/>
      <c r="K35" s="2" t="str">
        <f>IF(LEN(B35)=0,"",IF(256-LEN(B35)&gt;0,"残り" &amp; 256-LEN(B35) &amp; "文字",IF(256-LEN(B35)=0,"","文字数がオーバーしています")))</f>
        <v/>
      </c>
      <c r="T35" s="130">
        <v>10</v>
      </c>
    </row>
    <row r="36" spans="1:20" ht="56.25" customHeight="1" x14ac:dyDescent="0.15">
      <c r="A36" s="239"/>
      <c r="B36" s="243" t="s">
        <v>151</v>
      </c>
      <c r="C36" s="244"/>
      <c r="D36" s="244"/>
      <c r="E36" s="244"/>
      <c r="F36" s="244"/>
      <c r="G36" s="35"/>
      <c r="H36" s="35"/>
      <c r="I36" s="35"/>
      <c r="J36" s="35"/>
      <c r="K36">
        <f>SUM(G36:J36)</f>
        <v>0</v>
      </c>
      <c r="S36" s="130">
        <v>0</v>
      </c>
      <c r="T36" s="130">
        <v>11</v>
      </c>
    </row>
    <row r="37" spans="1:20" ht="60" customHeight="1" x14ac:dyDescent="0.15">
      <c r="A37" s="239"/>
      <c r="B37" s="240"/>
      <c r="C37" s="241"/>
      <c r="D37" s="241"/>
      <c r="E37" s="241"/>
      <c r="F37" s="241"/>
      <c r="G37" s="241"/>
      <c r="H37" s="241"/>
      <c r="I37" s="241"/>
      <c r="J37" s="242"/>
      <c r="K37" s="2" t="str">
        <f>IF(LEN(B37)=0,"",IF(256-LEN(B37)&gt;0,"残り" &amp; 256-LEN(B37) &amp; "文字",IF(256-LEN(B37)=0,"","文字数がオーバーしています")))</f>
        <v/>
      </c>
      <c r="T37" s="130">
        <v>11</v>
      </c>
    </row>
    <row r="38" spans="1:20" ht="56.25" customHeight="1" x14ac:dyDescent="0.15">
      <c r="A38" s="239"/>
      <c r="B38" s="243" t="s">
        <v>152</v>
      </c>
      <c r="C38" s="244"/>
      <c r="D38" s="244"/>
      <c r="E38" s="244"/>
      <c r="F38" s="244"/>
      <c r="G38" s="35"/>
      <c r="H38" s="35"/>
      <c r="I38" s="35"/>
      <c r="J38" s="35"/>
      <c r="K38">
        <f>SUM(G38:J38)</f>
        <v>0</v>
      </c>
      <c r="S38" s="130">
        <v>0</v>
      </c>
      <c r="T38" s="130">
        <v>12</v>
      </c>
    </row>
    <row r="39" spans="1:20" ht="60" customHeight="1" x14ac:dyDescent="0.15">
      <c r="A39" s="239"/>
      <c r="B39" s="240"/>
      <c r="C39" s="241"/>
      <c r="D39" s="241"/>
      <c r="E39" s="241"/>
      <c r="F39" s="241"/>
      <c r="G39" s="241"/>
      <c r="H39" s="241"/>
      <c r="I39" s="241"/>
      <c r="J39" s="242"/>
      <c r="K39" s="2" t="str">
        <f>IF(LEN(B39)=0,"",IF(256-LEN(B39)&gt;0,"残り" &amp; 256-LEN(B39) &amp; "文字",IF(256-LEN(B39)=0,"","文字数がオーバーしています")))</f>
        <v/>
      </c>
      <c r="T39" s="130">
        <v>12</v>
      </c>
    </row>
    <row r="40" spans="1:20" ht="56.25" customHeight="1" x14ac:dyDescent="0.15">
      <c r="A40" s="239"/>
      <c r="B40" s="243" t="s">
        <v>153</v>
      </c>
      <c r="C40" s="244"/>
      <c r="D40" s="244"/>
      <c r="E40" s="244"/>
      <c r="F40" s="244"/>
      <c r="G40" s="35"/>
      <c r="H40" s="35"/>
      <c r="I40" s="35"/>
      <c r="J40" s="35"/>
      <c r="K40">
        <f>SUM(G40:J40)</f>
        <v>0</v>
      </c>
      <c r="S40" s="130">
        <v>0</v>
      </c>
      <c r="T40" s="130">
        <v>13</v>
      </c>
    </row>
    <row r="41" spans="1:20" ht="60" customHeight="1" x14ac:dyDescent="0.15">
      <c r="A41" s="239"/>
      <c r="B41" s="240"/>
      <c r="C41" s="241"/>
      <c r="D41" s="241"/>
      <c r="E41" s="241"/>
      <c r="F41" s="241"/>
      <c r="G41" s="241"/>
      <c r="H41" s="241"/>
      <c r="I41" s="241"/>
      <c r="J41" s="242"/>
      <c r="K41" s="2" t="str">
        <f>IF(LEN(B41)=0,"",IF(256-LEN(B41)&gt;0,"残り" &amp; 256-LEN(B41) &amp; "文字",IF(256-LEN(B41)=0,"","文字数がオーバーしています")))</f>
        <v/>
      </c>
      <c r="T41" s="130">
        <v>13</v>
      </c>
    </row>
    <row r="42" spans="1:20" ht="56.25" customHeight="1" x14ac:dyDescent="0.15">
      <c r="A42" s="239"/>
      <c r="B42" s="243" t="s">
        <v>154</v>
      </c>
      <c r="C42" s="244"/>
      <c r="D42" s="244"/>
      <c r="E42" s="244"/>
      <c r="F42" s="244"/>
      <c r="G42" s="35"/>
      <c r="H42" s="35"/>
      <c r="I42" s="35"/>
      <c r="J42" s="35"/>
      <c r="K42">
        <f>SUM(G42:J42)</f>
        <v>0</v>
      </c>
      <c r="S42" s="130">
        <v>0</v>
      </c>
      <c r="T42" s="130">
        <v>14</v>
      </c>
    </row>
    <row r="43" spans="1:20" ht="60" customHeight="1" x14ac:dyDescent="0.15">
      <c r="A43" s="239"/>
      <c r="B43" s="240"/>
      <c r="C43" s="241"/>
      <c r="D43" s="241"/>
      <c r="E43" s="241"/>
      <c r="F43" s="241"/>
      <c r="G43" s="241"/>
      <c r="H43" s="241"/>
      <c r="I43" s="241"/>
      <c r="J43" s="242"/>
      <c r="K43" s="2" t="str">
        <f>IF(LEN(B43)=0,"",IF(256-LEN(B43)&gt;0,"残り" &amp; 256-LEN(B43) &amp; "文字",IF(256-LEN(B43)=0,"","文字数がオーバーしています")))</f>
        <v/>
      </c>
      <c r="T43" s="130">
        <v>14</v>
      </c>
    </row>
    <row r="44" spans="1:20" ht="56.25" customHeight="1" x14ac:dyDescent="0.15">
      <c r="A44" s="239"/>
      <c r="B44" s="243" t="s">
        <v>155</v>
      </c>
      <c r="C44" s="244"/>
      <c r="D44" s="244"/>
      <c r="E44" s="244"/>
      <c r="F44" s="244"/>
      <c r="G44" s="35"/>
      <c r="H44" s="35"/>
      <c r="I44" s="35"/>
      <c r="J44" s="35"/>
      <c r="K44">
        <f>SUM(G44:J44)</f>
        <v>0</v>
      </c>
      <c r="S44" s="130">
        <v>0</v>
      </c>
      <c r="T44" s="130">
        <v>15</v>
      </c>
    </row>
    <row r="45" spans="1:20" ht="60" customHeight="1" x14ac:dyDescent="0.15">
      <c r="A45" s="239"/>
      <c r="B45" s="240"/>
      <c r="C45" s="241"/>
      <c r="D45" s="241"/>
      <c r="E45" s="241"/>
      <c r="F45" s="241"/>
      <c r="G45" s="241"/>
      <c r="H45" s="241"/>
      <c r="I45" s="241"/>
      <c r="J45" s="242"/>
      <c r="K45" s="2" t="str">
        <f>IF(LEN(B45)=0,"",IF(256-LEN(B45)&gt;0,"残り" &amp; 256-LEN(B45) &amp; "文字",IF(256-LEN(B45)=0,"","文字数がオーバーしています")))</f>
        <v/>
      </c>
      <c r="T45" s="130">
        <v>15</v>
      </c>
    </row>
    <row r="46" spans="1:20" ht="56.25" customHeight="1" x14ac:dyDescent="0.15">
      <c r="A46" s="239"/>
      <c r="B46" s="243" t="s">
        <v>156</v>
      </c>
      <c r="C46" s="244"/>
      <c r="D46" s="244"/>
      <c r="E46" s="244"/>
      <c r="F46" s="244"/>
      <c r="G46" s="35"/>
      <c r="H46" s="35"/>
      <c r="I46" s="35"/>
      <c r="J46" s="35"/>
      <c r="K46">
        <f>SUM(G46:J46)</f>
        <v>0</v>
      </c>
      <c r="S46" s="130">
        <v>0</v>
      </c>
      <c r="T46" s="130">
        <v>16</v>
      </c>
    </row>
    <row r="47" spans="1:20" ht="60" customHeight="1" x14ac:dyDescent="0.15">
      <c r="A47" s="239"/>
      <c r="B47" s="240"/>
      <c r="C47" s="241"/>
      <c r="D47" s="241"/>
      <c r="E47" s="241"/>
      <c r="F47" s="241"/>
      <c r="G47" s="241"/>
      <c r="H47" s="241"/>
      <c r="I47" s="241"/>
      <c r="J47" s="242"/>
      <c r="K47" s="2" t="str">
        <f>IF(LEN(B47)=0,"",IF(256-LEN(B47)&gt;0,"残り" &amp; 256-LEN(B47) &amp; "文字",IF(256-LEN(B47)=0,"","文字数がオーバーしています")))</f>
        <v/>
      </c>
      <c r="T47" s="130">
        <v>16</v>
      </c>
    </row>
    <row r="48" spans="1:20" ht="56.25" customHeight="1" x14ac:dyDescent="0.15">
      <c r="A48" s="239"/>
      <c r="B48" s="243" t="s">
        <v>157</v>
      </c>
      <c r="C48" s="244"/>
      <c r="D48" s="244"/>
      <c r="E48" s="244"/>
      <c r="F48" s="244"/>
      <c r="G48" s="35"/>
      <c r="H48" s="35"/>
      <c r="I48" s="35"/>
      <c r="J48" s="35"/>
      <c r="K48">
        <f>SUM(G48:J48)</f>
        <v>0</v>
      </c>
      <c r="S48" s="130">
        <v>0</v>
      </c>
      <c r="T48" s="130">
        <v>17</v>
      </c>
    </row>
    <row r="49" spans="1:20" ht="60" customHeight="1" x14ac:dyDescent="0.15">
      <c r="A49" s="239"/>
      <c r="B49" s="240"/>
      <c r="C49" s="241"/>
      <c r="D49" s="241"/>
      <c r="E49" s="241"/>
      <c r="F49" s="241"/>
      <c r="G49" s="241"/>
      <c r="H49" s="241"/>
      <c r="I49" s="241"/>
      <c r="J49" s="242"/>
      <c r="K49" s="2" t="str">
        <f>IF(LEN(B49)=0,"",IF(256-LEN(B49)&gt;0,"残り" &amp; 256-LEN(B49) &amp; "文字",IF(256-LEN(B49)=0,"","文字数がオーバーしています")))</f>
        <v/>
      </c>
      <c r="T49" s="130">
        <v>17</v>
      </c>
    </row>
  </sheetData>
  <sheetProtection algorithmName="SHA-512" hashValue="xSyPDivsM+3LcXhILCngpLnWUKitoM/rhPGl0nIcXTDlIrEdRmRZezKJaCR5PCJMh5fKjVNE8aQVnm0Q2qFhlQ==" saltValue="NMMsDAuMed/Jjm+CXB9Nyw==" spinCount="100000" sheet="1" objects="1" scenarios="1" formatCells="0"/>
  <mergeCells count="66">
    <mergeCell ref="G6:I6"/>
    <mergeCell ref="B11:J11"/>
    <mergeCell ref="A14:A15"/>
    <mergeCell ref="A2:J2"/>
    <mergeCell ref="G14:J14"/>
    <mergeCell ref="B15:F15"/>
    <mergeCell ref="B14:F14"/>
    <mergeCell ref="E4:J4"/>
    <mergeCell ref="C4:D4"/>
    <mergeCell ref="G5:I5"/>
    <mergeCell ref="G7:I7"/>
    <mergeCell ref="G8:I8"/>
    <mergeCell ref="G9:I9"/>
    <mergeCell ref="C3:D3"/>
    <mergeCell ref="E3:J3"/>
    <mergeCell ref="A18:A19"/>
    <mergeCell ref="B19:J19"/>
    <mergeCell ref="B16:F16"/>
    <mergeCell ref="B18:F18"/>
    <mergeCell ref="B17:J17"/>
    <mergeCell ref="A16:A17"/>
    <mergeCell ref="A28:A29"/>
    <mergeCell ref="B29:J29"/>
    <mergeCell ref="B26:F26"/>
    <mergeCell ref="B28:F28"/>
    <mergeCell ref="A20:A21"/>
    <mergeCell ref="B21:J21"/>
    <mergeCell ref="A22:A23"/>
    <mergeCell ref="B23:J23"/>
    <mergeCell ref="B20:F20"/>
    <mergeCell ref="B22:F22"/>
    <mergeCell ref="A24:A25"/>
    <mergeCell ref="B25:J25"/>
    <mergeCell ref="B24:F24"/>
    <mergeCell ref="A26:A27"/>
    <mergeCell ref="B27:J27"/>
    <mergeCell ref="A32:A33"/>
    <mergeCell ref="B33:J33"/>
    <mergeCell ref="B30:F30"/>
    <mergeCell ref="B32:F32"/>
    <mergeCell ref="A34:A35"/>
    <mergeCell ref="B35:J35"/>
    <mergeCell ref="A30:A31"/>
    <mergeCell ref="B31:J31"/>
    <mergeCell ref="A36:A37"/>
    <mergeCell ref="B37:J37"/>
    <mergeCell ref="B34:F34"/>
    <mergeCell ref="B36:F36"/>
    <mergeCell ref="A40:A41"/>
    <mergeCell ref="B41:J41"/>
    <mergeCell ref="B38:F38"/>
    <mergeCell ref="B40:F40"/>
    <mergeCell ref="A38:A39"/>
    <mergeCell ref="B39:J39"/>
    <mergeCell ref="A44:A45"/>
    <mergeCell ref="B45:J45"/>
    <mergeCell ref="B42:F42"/>
    <mergeCell ref="B44:F44"/>
    <mergeCell ref="A42:A43"/>
    <mergeCell ref="B43:J43"/>
    <mergeCell ref="A48:A49"/>
    <mergeCell ref="B49:J49"/>
    <mergeCell ref="B46:F46"/>
    <mergeCell ref="B48:F48"/>
    <mergeCell ref="A46:A47"/>
    <mergeCell ref="B47:J47"/>
  </mergeCells>
  <phoneticPr fontId="2"/>
  <dataValidations count="7">
    <dataValidation type="textLength" imeMode="hiragana" operator="lessThanOrEqual" allowBlank="1" showErrorMessage="1" errorTitle="もう一度入力してください！" error="文字数がオーバーしました。_x000a_（256文字までになるように短くしてください。）_x000a_" sqref="B23:J23 B21:J21 B19:J19 B17:J17 B25:J25 B27:J27 B29:J29 B31:J31 B33:J33 B35:J35 B37:J37 B39:J39 B41:J41 B43:J43 B45:J45 B47:J47 B49:J49" xr:uid="{00000000-0002-0000-0400-000000000000}">
      <formula1>256</formula1>
    </dataValidation>
    <dataValidation type="whole" imeMode="disabled" operator="greaterThanOrEqual" allowBlank="1" showErrorMessage="1" errorTitle="もう一度入力してください！" error="数値が正しくありません。" sqref="G24:J24 G22:J22 G20:J20 G18:J18 G16:J16 G26:J26 G28:J28 G30:J30 G32:J32 G34:J34 G36:J36 G38:J38 G40:J40 G42:J42 G44:J44 G46:J46 G48:J48" xr:uid="{00000000-0002-0000-04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2:J12" xr:uid="{00000000-0002-0000-0400-000002000000}">
      <formula1>512</formula1>
    </dataValidation>
    <dataValidation type="whole" imeMode="disabled" operator="greaterThanOrEqual" allowBlank="1" showErrorMessage="1" errorTitle="もう一度入力してください！" error="数値が正しくありません。_x000a_" sqref="G8" xr:uid="{00000000-0002-0000-04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6" xr:uid="{00000000-0002-0000-0400-000004000000}">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1:J11" xr:uid="{00000000-0002-0000-0400-000005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6" xr:uid="{00000000-0002-0000-0400-000006000000}">
      <formula1>128</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2" manualBreakCount="2">
    <brk id="21" max="16383" man="1"/>
    <brk id="35"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T221"/>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37.625" style="22" customWidth="1"/>
    <col min="4" max="4" width="33.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"〔組織マネジメント：" &amp;  評価結果報告書!B23 &amp; "〕"</f>
        <v>〔組織マネジメント：認証保育所Ａ型・Ｂ型〕</v>
      </c>
      <c r="B1" s="4"/>
      <c r="C1" s="4"/>
      <c r="D1" s="4"/>
      <c r="E1" s="3"/>
      <c r="F1" s="140" t="s">
        <v>139</v>
      </c>
      <c r="H1" s="23"/>
    </row>
    <row r="2" spans="1:20" ht="14.25" customHeight="1" x14ac:dyDescent="0.15">
      <c r="A2" s="1"/>
      <c r="B2" s="4"/>
      <c r="C2" s="4"/>
      <c r="F2" s="6" t="str">
        <f>"《事業所名： " &amp; 評価結果報告書!B24 &amp; "》"</f>
        <v>《事業所名： 》</v>
      </c>
      <c r="H2" s="25"/>
    </row>
    <row r="3" spans="1:20" x14ac:dyDescent="0.15">
      <c r="A3" s="71" t="s">
        <v>69</v>
      </c>
      <c r="B3" s="72" t="s">
        <v>130</v>
      </c>
      <c r="F3" s="26"/>
      <c r="G3" s="26"/>
      <c r="H3" s="7"/>
      <c r="I3" s="54"/>
      <c r="J3" s="7"/>
      <c r="K3" s="7"/>
      <c r="L3" s="7"/>
      <c r="M3" s="73"/>
      <c r="N3" s="73"/>
      <c r="O3" s="73"/>
      <c r="P3" s="73"/>
      <c r="Q3" s="73"/>
      <c r="R3" s="73"/>
      <c r="S3" s="73"/>
      <c r="T3" s="73"/>
    </row>
    <row r="4" spans="1:20" ht="18" customHeight="1" thickBot="1" x14ac:dyDescent="0.2">
      <c r="A4" s="77" t="s">
        <v>0</v>
      </c>
      <c r="B4" s="320" t="s">
        <v>76</v>
      </c>
      <c r="C4" s="321"/>
      <c r="D4" s="321"/>
      <c r="E4" s="321"/>
      <c r="F4" s="322"/>
      <c r="H4" s="73"/>
      <c r="I4" s="54"/>
      <c r="J4" s="7" t="s">
        <v>60</v>
      </c>
      <c r="K4" s="7"/>
      <c r="L4" s="73"/>
      <c r="M4" s="73"/>
      <c r="N4" s="73"/>
      <c r="O4" s="73"/>
      <c r="P4" s="73"/>
      <c r="Q4" s="73"/>
      <c r="R4" s="73"/>
      <c r="S4" s="73"/>
      <c r="T4" s="73" t="s">
        <v>61</v>
      </c>
    </row>
    <row r="5" spans="1:20" ht="18" customHeight="1" thickTop="1" x14ac:dyDescent="0.15">
      <c r="A5" s="281">
        <v>1</v>
      </c>
      <c r="B5" s="283" t="s">
        <v>160</v>
      </c>
      <c r="C5" s="284"/>
      <c r="D5" s="284"/>
      <c r="E5" s="284"/>
      <c r="F5" s="285"/>
      <c r="H5" s="73"/>
      <c r="I5" s="54"/>
      <c r="J5" s="7" t="s">
        <v>56</v>
      </c>
      <c r="K5" s="7"/>
      <c r="L5" s="73"/>
      <c r="M5" s="73"/>
      <c r="N5" s="73"/>
      <c r="O5" s="73"/>
      <c r="P5" s="73"/>
      <c r="Q5" s="73"/>
      <c r="R5" s="73"/>
      <c r="S5" s="73"/>
      <c r="T5" s="73" t="s">
        <v>62</v>
      </c>
    </row>
    <row r="6" spans="1:20" s="83" customFormat="1" ht="30" customHeight="1" thickBot="1" x14ac:dyDescent="0.2">
      <c r="A6" s="282"/>
      <c r="B6" s="286" t="s">
        <v>159</v>
      </c>
      <c r="C6" s="287"/>
      <c r="D6" s="287"/>
      <c r="E6" s="287"/>
      <c r="F6" s="288"/>
      <c r="G6" s="78"/>
      <c r="H6" s="79"/>
      <c r="I6" s="80"/>
      <c r="J6" s="81" t="s">
        <v>63</v>
      </c>
      <c r="K6" s="79">
        <v>1</v>
      </c>
      <c r="L6" s="79">
        <v>120</v>
      </c>
      <c r="M6" s="82"/>
      <c r="N6" s="82"/>
      <c r="O6" s="82"/>
      <c r="P6" s="82"/>
      <c r="Q6" s="82"/>
      <c r="R6" s="82"/>
      <c r="S6" s="73"/>
      <c r="T6" s="82"/>
    </row>
    <row r="7" spans="1:20" s="11" customFormat="1" ht="17.25" customHeight="1" x14ac:dyDescent="0.15">
      <c r="A7" s="84"/>
      <c r="B7" s="289" t="s">
        <v>162</v>
      </c>
      <c r="C7" s="290"/>
      <c r="D7" s="290"/>
      <c r="E7" s="290"/>
      <c r="F7" s="291"/>
      <c r="G7" s="85"/>
      <c r="H7" s="86"/>
      <c r="I7" s="87"/>
      <c r="J7" s="7" t="s">
        <v>64</v>
      </c>
      <c r="K7" s="86"/>
      <c r="L7" s="86"/>
      <c r="M7" s="88"/>
      <c r="N7" s="88"/>
      <c r="O7" s="88"/>
      <c r="P7" s="88"/>
      <c r="Q7" s="88"/>
      <c r="R7" s="88"/>
      <c r="S7" s="73"/>
      <c r="T7" s="88"/>
    </row>
    <row r="8" spans="1:20" s="83" customFormat="1" ht="30" customHeight="1" thickBot="1" x14ac:dyDescent="0.2">
      <c r="A8" s="89"/>
      <c r="B8" s="292" t="s">
        <v>161</v>
      </c>
      <c r="C8" s="293"/>
      <c r="D8" s="316" t="s">
        <v>83</v>
      </c>
      <c r="E8" s="316"/>
      <c r="F8" s="113" t="str">
        <f>IF(COUNT(P12:Q24) &gt; 0,COUNT(P12:P24) &amp; "／" &amp; COUNT(P12:Q24),"")</f>
        <v/>
      </c>
      <c r="G8" s="78"/>
      <c r="H8" s="79"/>
      <c r="I8" s="80"/>
      <c r="J8" s="81" t="s">
        <v>65</v>
      </c>
      <c r="K8" s="79">
        <v>1</v>
      </c>
      <c r="L8" s="79">
        <v>546</v>
      </c>
      <c r="M8" s="82"/>
      <c r="N8" s="82"/>
      <c r="O8" s="82"/>
      <c r="P8" s="82"/>
      <c r="Q8" s="82"/>
      <c r="R8" s="82"/>
      <c r="S8" s="73"/>
      <c r="T8" s="82"/>
    </row>
    <row r="9" spans="1:20" x14ac:dyDescent="0.15">
      <c r="A9" s="90"/>
      <c r="B9" s="91" t="s">
        <v>163</v>
      </c>
      <c r="C9" s="317" t="str">
        <f>IF((MIN(I12:I13)=0),"標準項目の「あり」「なし」を選択してください","")</f>
        <v>標準項目の「あり」「なし」を選択してください</v>
      </c>
      <c r="D9" s="317"/>
      <c r="E9" s="317"/>
      <c r="F9" s="318"/>
      <c r="H9" s="73"/>
      <c r="I9" s="54"/>
      <c r="J9" s="7" t="s">
        <v>66</v>
      </c>
      <c r="K9" s="7">
        <v>1</v>
      </c>
      <c r="L9" s="73">
        <v>17430</v>
      </c>
      <c r="M9" s="73"/>
      <c r="N9" s="73"/>
      <c r="O9" s="73"/>
      <c r="P9" s="73"/>
      <c r="Q9" s="73"/>
      <c r="R9" s="73"/>
      <c r="S9" s="73"/>
      <c r="T9" s="73"/>
    </row>
    <row r="10" spans="1:20" s="95" customFormat="1" ht="37.5" customHeight="1" x14ac:dyDescent="0.15">
      <c r="A10" s="92" t="s">
        <v>57</v>
      </c>
      <c r="B10" s="265" t="s">
        <v>164</v>
      </c>
      <c r="C10" s="266"/>
      <c r="D10" s="319" t="str">
        <f xml:space="preserve"> "評点（" &amp; REPT("○",COUNT(P12:P13)) &amp; REPT("●",COUNT(Q12:Q13)) &amp; "）"</f>
        <v>評点（）</v>
      </c>
      <c r="E10" s="319"/>
      <c r="F10" s="112" t="str">
        <f>IF(COUNT(R12:R13)&gt;0,"・非該当" &amp; COUNT(R12:R13),"")</f>
        <v/>
      </c>
      <c r="G10" s="78"/>
      <c r="H10" s="93"/>
      <c r="I10" s="94" t="str">
        <f>IF(MIN(I12:I13)=0,"",IF(COUNT(P12:Q13)=0,"-",IF(COUNT(P12:Q13)=COUNT(P12:P13),"A",IF(COUNT(P12:P13)=0,"C","B"))))</f>
        <v/>
      </c>
      <c r="J10" s="7" t="s">
        <v>51</v>
      </c>
      <c r="K10" s="94"/>
      <c r="L10" s="93"/>
      <c r="M10" s="93"/>
      <c r="N10" s="93"/>
      <c r="O10" s="93"/>
      <c r="P10" s="93"/>
      <c r="Q10" s="93"/>
      <c r="R10" s="93"/>
      <c r="S10" s="73"/>
      <c r="T10" s="93"/>
    </row>
    <row r="11" spans="1:20" x14ac:dyDescent="0.15">
      <c r="A11" s="90"/>
      <c r="B11" s="111" t="s">
        <v>52</v>
      </c>
      <c r="C11" s="308" t="s">
        <v>53</v>
      </c>
      <c r="D11" s="309"/>
      <c r="E11" s="309"/>
      <c r="F11" s="310"/>
      <c r="H11" s="73"/>
      <c r="I11" s="54"/>
      <c r="J11" s="7" t="s">
        <v>54</v>
      </c>
      <c r="K11" s="7"/>
      <c r="L11" s="73"/>
      <c r="M11" s="73"/>
      <c r="N11" s="73"/>
      <c r="O11" s="73"/>
      <c r="P11" s="73"/>
      <c r="Q11" s="73"/>
      <c r="R11" s="73"/>
      <c r="S11" s="73"/>
      <c r="T11" s="73"/>
    </row>
    <row r="12" spans="1:20" ht="37.5" customHeight="1" x14ac:dyDescent="0.15">
      <c r="A12" s="90"/>
      <c r="B12" s="96"/>
      <c r="C12" s="286" t="s">
        <v>165</v>
      </c>
      <c r="D12" s="287"/>
      <c r="E12" s="311"/>
      <c r="F12" s="97"/>
      <c r="G12" s="78"/>
      <c r="H12" s="73"/>
      <c r="I12" s="54">
        <v>0</v>
      </c>
      <c r="J12" s="7" t="s">
        <v>55</v>
      </c>
      <c r="K12" s="7">
        <v>1</v>
      </c>
      <c r="L12" s="73">
        <v>60031</v>
      </c>
      <c r="M12" s="73"/>
      <c r="N12" s="73"/>
      <c r="O12" s="73"/>
      <c r="P12" s="73" t="str">
        <f>IF(I12=3,1,"")</f>
        <v/>
      </c>
      <c r="Q12" s="73" t="str">
        <f>IF(I12=2,1,"")</f>
        <v/>
      </c>
      <c r="R12" s="73" t="str">
        <f>IF(I12=1,1,"")</f>
        <v/>
      </c>
      <c r="S12" s="73"/>
      <c r="T12" s="73"/>
    </row>
    <row r="13" spans="1:20" ht="37.5" customHeight="1" thickBot="1" x14ac:dyDescent="0.2">
      <c r="A13" s="90"/>
      <c r="B13" s="96"/>
      <c r="C13" s="286" t="s">
        <v>166</v>
      </c>
      <c r="D13" s="287"/>
      <c r="E13" s="311"/>
      <c r="F13" s="97"/>
      <c r="G13" s="78"/>
      <c r="H13" s="73"/>
      <c r="I13" s="54">
        <v>0</v>
      </c>
      <c r="J13" s="7" t="s">
        <v>55</v>
      </c>
      <c r="K13" s="7">
        <v>2</v>
      </c>
      <c r="L13" s="73">
        <v>60032</v>
      </c>
      <c r="M13" s="73"/>
      <c r="N13" s="73"/>
      <c r="O13" s="73"/>
      <c r="P13" s="73" t="str">
        <f>IF(I13=3,1,"")</f>
        <v/>
      </c>
      <c r="Q13" s="73" t="str">
        <f>IF(I13=2,1,"")</f>
        <v/>
      </c>
      <c r="R13" s="73" t="str">
        <f>IF(I13=1,1,"")</f>
        <v/>
      </c>
      <c r="S13" s="73"/>
      <c r="T13" s="73"/>
    </row>
    <row r="14" spans="1:20" x14ac:dyDescent="0.15">
      <c r="A14" s="90"/>
      <c r="B14" s="91" t="s">
        <v>167</v>
      </c>
      <c r="C14" s="317" t="str">
        <f>IF((MIN(I17:I18)=0),"標準項目の「あり」「なし」を選択してください","")</f>
        <v>標準項目の「あり」「なし」を選択してください</v>
      </c>
      <c r="D14" s="317"/>
      <c r="E14" s="317"/>
      <c r="F14" s="318"/>
      <c r="H14" s="73"/>
      <c r="I14" s="54"/>
      <c r="J14" s="7" t="s">
        <v>66</v>
      </c>
      <c r="K14" s="7">
        <v>2</v>
      </c>
      <c r="L14" s="73">
        <v>17431</v>
      </c>
      <c r="M14" s="73"/>
      <c r="N14" s="73"/>
      <c r="O14" s="73"/>
      <c r="P14" s="73"/>
      <c r="Q14" s="73"/>
      <c r="R14" s="73"/>
      <c r="S14" s="73"/>
      <c r="T14" s="73"/>
    </row>
    <row r="15" spans="1:20" s="95" customFormat="1" ht="37.5" customHeight="1" x14ac:dyDescent="0.15">
      <c r="A15" s="92" t="s">
        <v>57</v>
      </c>
      <c r="B15" s="265" t="s">
        <v>168</v>
      </c>
      <c r="C15" s="266"/>
      <c r="D15" s="319" t="str">
        <f xml:space="preserve"> "評点（" &amp; REPT("○",COUNT(P17:P18)) &amp; REPT("●",COUNT(Q17:Q18)) &amp; "）"</f>
        <v>評点（）</v>
      </c>
      <c r="E15" s="319"/>
      <c r="F15" s="112" t="str">
        <f>IF(COUNT(R17:R18)&gt;0,"・非該当" &amp; COUNT(R17:R18),"")</f>
        <v/>
      </c>
      <c r="G15" s="78"/>
      <c r="H15" s="93"/>
      <c r="I15" s="94" t="str">
        <f>IF(MIN(I17:I18)=0,"",IF(COUNT(P17:Q18)=0,"-",IF(COUNT(P17:Q18)=COUNT(P17:P18),"A",IF(COUNT(P17:P18)=0,"C","B"))))</f>
        <v/>
      </c>
      <c r="J15" s="7" t="s">
        <v>51</v>
      </c>
      <c r="K15" s="94"/>
      <c r="L15" s="93"/>
      <c r="M15" s="93"/>
      <c r="N15" s="93"/>
      <c r="O15" s="93"/>
      <c r="P15" s="93"/>
      <c r="Q15" s="93"/>
      <c r="R15" s="93"/>
      <c r="S15" s="73"/>
      <c r="T15" s="93"/>
    </row>
    <row r="16" spans="1:20" x14ac:dyDescent="0.15">
      <c r="A16" s="90"/>
      <c r="B16" s="111" t="s">
        <v>52</v>
      </c>
      <c r="C16" s="308" t="s">
        <v>53</v>
      </c>
      <c r="D16" s="309"/>
      <c r="E16" s="309"/>
      <c r="F16" s="310"/>
      <c r="H16" s="73"/>
      <c r="I16" s="54"/>
      <c r="J16" s="7" t="s">
        <v>54</v>
      </c>
      <c r="K16" s="7"/>
      <c r="L16" s="73"/>
      <c r="M16" s="73"/>
      <c r="N16" s="73"/>
      <c r="O16" s="73"/>
      <c r="P16" s="73"/>
      <c r="Q16" s="73"/>
      <c r="R16" s="73"/>
      <c r="S16" s="73"/>
      <c r="T16" s="73"/>
    </row>
    <row r="17" spans="1:20" ht="37.5" customHeight="1" x14ac:dyDescent="0.15">
      <c r="A17" s="90"/>
      <c r="B17" s="96"/>
      <c r="C17" s="286" t="s">
        <v>169</v>
      </c>
      <c r="D17" s="287"/>
      <c r="E17" s="311"/>
      <c r="F17" s="97"/>
      <c r="G17" s="78"/>
      <c r="H17" s="73"/>
      <c r="I17" s="54">
        <v>0</v>
      </c>
      <c r="J17" s="7" t="s">
        <v>55</v>
      </c>
      <c r="K17" s="7">
        <v>1</v>
      </c>
      <c r="L17" s="73">
        <v>60033</v>
      </c>
      <c r="M17" s="73"/>
      <c r="N17" s="73"/>
      <c r="O17" s="73"/>
      <c r="P17" s="73" t="str">
        <f>IF(I17=3,1,"")</f>
        <v/>
      </c>
      <c r="Q17" s="73" t="str">
        <f>IF(I17=2,1,"")</f>
        <v/>
      </c>
      <c r="R17" s="73" t="str">
        <f>IF(I17=1,1,"")</f>
        <v/>
      </c>
      <c r="S17" s="73"/>
      <c r="T17" s="73"/>
    </row>
    <row r="18" spans="1:20" ht="37.5" customHeight="1" thickBot="1" x14ac:dyDescent="0.2">
      <c r="A18" s="90"/>
      <c r="B18" s="96"/>
      <c r="C18" s="286" t="s">
        <v>170</v>
      </c>
      <c r="D18" s="287"/>
      <c r="E18" s="311"/>
      <c r="F18" s="97"/>
      <c r="G18" s="78"/>
      <c r="H18" s="73"/>
      <c r="I18" s="54">
        <v>0</v>
      </c>
      <c r="J18" s="7" t="s">
        <v>55</v>
      </c>
      <c r="K18" s="7">
        <v>2</v>
      </c>
      <c r="L18" s="73">
        <v>60034</v>
      </c>
      <c r="M18" s="73"/>
      <c r="N18" s="73"/>
      <c r="O18" s="73"/>
      <c r="P18" s="73" t="str">
        <f>IF(I18=3,1,"")</f>
        <v/>
      </c>
      <c r="Q18" s="73" t="str">
        <f>IF(I18=2,1,"")</f>
        <v/>
      </c>
      <c r="R18" s="73" t="str">
        <f>IF(I18=1,1,"")</f>
        <v/>
      </c>
      <c r="S18" s="73"/>
      <c r="T18" s="73"/>
    </row>
    <row r="19" spans="1:20" x14ac:dyDescent="0.15">
      <c r="A19" s="90"/>
      <c r="B19" s="91" t="s">
        <v>171</v>
      </c>
      <c r="C19" s="317" t="str">
        <f>IF((MIN(I22:I24)=0),"標準項目の「あり」「なし」を選択してください","")</f>
        <v>標準項目の「あり」「なし」を選択してください</v>
      </c>
      <c r="D19" s="317"/>
      <c r="E19" s="317"/>
      <c r="F19" s="318"/>
      <c r="H19" s="73"/>
      <c r="I19" s="54"/>
      <c r="J19" s="7" t="s">
        <v>66</v>
      </c>
      <c r="K19" s="7">
        <v>3</v>
      </c>
      <c r="L19" s="73">
        <v>17432</v>
      </c>
      <c r="M19" s="73"/>
      <c r="N19" s="73"/>
      <c r="O19" s="73"/>
      <c r="P19" s="73"/>
      <c r="Q19" s="73"/>
      <c r="R19" s="73"/>
      <c r="S19" s="73"/>
      <c r="T19" s="73"/>
    </row>
    <row r="20" spans="1:20" s="95" customFormat="1" ht="37.5" customHeight="1" x14ac:dyDescent="0.15">
      <c r="A20" s="92" t="s">
        <v>57</v>
      </c>
      <c r="B20" s="265" t="s">
        <v>172</v>
      </c>
      <c r="C20" s="266"/>
      <c r="D20" s="319" t="str">
        <f xml:space="preserve"> "評点（" &amp; REPT("○",COUNT(P22:P24)) &amp; REPT("●",COUNT(Q22:Q24)) &amp; "）"</f>
        <v>評点（）</v>
      </c>
      <c r="E20" s="319"/>
      <c r="F20" s="112" t="str">
        <f>IF(COUNT(R22:R24)&gt;0,"・非該当" &amp; COUNT(R22:R24),"")</f>
        <v/>
      </c>
      <c r="G20" s="78"/>
      <c r="H20" s="93"/>
      <c r="I20" s="94" t="str">
        <f>IF(MIN(I22:I24)=0,"",IF(COUNT(P22:Q24)=0,"-",IF(COUNT(P22:Q24)=COUNT(P22:P24),"A",IF(COUNT(P22:P24)=0,"C","B"))))</f>
        <v/>
      </c>
      <c r="J20" s="7" t="s">
        <v>51</v>
      </c>
      <c r="K20" s="94"/>
      <c r="L20" s="93"/>
      <c r="M20" s="93"/>
      <c r="N20" s="93"/>
      <c r="O20" s="93"/>
      <c r="P20" s="93"/>
      <c r="Q20" s="93"/>
      <c r="R20" s="93"/>
      <c r="S20" s="73"/>
      <c r="T20" s="93"/>
    </row>
    <row r="21" spans="1:20" x14ac:dyDescent="0.15">
      <c r="A21" s="90"/>
      <c r="B21" s="111" t="s">
        <v>52</v>
      </c>
      <c r="C21" s="308" t="s">
        <v>53</v>
      </c>
      <c r="D21" s="309"/>
      <c r="E21" s="309"/>
      <c r="F21" s="310"/>
      <c r="H21" s="73"/>
      <c r="I21" s="54"/>
      <c r="J21" s="7" t="s">
        <v>54</v>
      </c>
      <c r="K21" s="7"/>
      <c r="L21" s="73"/>
      <c r="M21" s="73"/>
      <c r="N21" s="73"/>
      <c r="O21" s="73"/>
      <c r="P21" s="73"/>
      <c r="Q21" s="73"/>
      <c r="R21" s="73"/>
      <c r="S21" s="73"/>
      <c r="T21" s="73"/>
    </row>
    <row r="22" spans="1:20" ht="37.5" customHeight="1" x14ac:dyDescent="0.15">
      <c r="A22" s="90"/>
      <c r="B22" s="96"/>
      <c r="C22" s="286" t="s">
        <v>173</v>
      </c>
      <c r="D22" s="287"/>
      <c r="E22" s="311"/>
      <c r="F22" s="97"/>
      <c r="G22" s="78"/>
      <c r="H22" s="73"/>
      <c r="I22" s="54">
        <v>0</v>
      </c>
      <c r="J22" s="7" t="s">
        <v>55</v>
      </c>
      <c r="K22" s="7">
        <v>1</v>
      </c>
      <c r="L22" s="73">
        <v>60035</v>
      </c>
      <c r="M22" s="73"/>
      <c r="N22" s="73"/>
      <c r="O22" s="73"/>
      <c r="P22" s="73" t="str">
        <f>IF(I22=3,1,"")</f>
        <v/>
      </c>
      <c r="Q22" s="73" t="str">
        <f>IF(I22=2,1,"")</f>
        <v/>
      </c>
      <c r="R22" s="73" t="str">
        <f>IF(I22=1,1,"")</f>
        <v/>
      </c>
      <c r="S22" s="73"/>
      <c r="T22" s="73"/>
    </row>
    <row r="23" spans="1:20" ht="37.5" customHeight="1" x14ac:dyDescent="0.15">
      <c r="A23" s="90"/>
      <c r="B23" s="96"/>
      <c r="C23" s="286" t="s">
        <v>174</v>
      </c>
      <c r="D23" s="287"/>
      <c r="E23" s="311"/>
      <c r="F23" s="97"/>
      <c r="G23" s="78"/>
      <c r="H23" s="73"/>
      <c r="I23" s="54">
        <v>0</v>
      </c>
      <c r="J23" s="7" t="s">
        <v>55</v>
      </c>
      <c r="K23" s="7">
        <v>2</v>
      </c>
      <c r="L23" s="73">
        <v>60036</v>
      </c>
      <c r="M23" s="73"/>
      <c r="N23" s="73"/>
      <c r="O23" s="73"/>
      <c r="P23" s="73" t="str">
        <f>IF(I23=3,1,"")</f>
        <v/>
      </c>
      <c r="Q23" s="73" t="str">
        <f>IF(I23=2,1,"")</f>
        <v/>
      </c>
      <c r="R23" s="73" t="str">
        <f>IF(I23=1,1,"")</f>
        <v/>
      </c>
      <c r="S23" s="73"/>
      <c r="T23" s="73"/>
    </row>
    <row r="24" spans="1:20" ht="37.5" customHeight="1" thickBot="1" x14ac:dyDescent="0.2">
      <c r="A24" s="90"/>
      <c r="B24" s="96"/>
      <c r="C24" s="286" t="s">
        <v>175</v>
      </c>
      <c r="D24" s="287"/>
      <c r="E24" s="311"/>
      <c r="F24" s="97"/>
      <c r="G24" s="78"/>
      <c r="H24" s="73"/>
      <c r="I24" s="54">
        <v>0</v>
      </c>
      <c r="J24" s="7" t="s">
        <v>55</v>
      </c>
      <c r="K24" s="7">
        <v>3</v>
      </c>
      <c r="L24" s="73">
        <v>60037</v>
      </c>
      <c r="M24" s="73"/>
      <c r="N24" s="73"/>
      <c r="O24" s="73"/>
      <c r="P24" s="73" t="str">
        <f>IF(I24=3,1,"")</f>
        <v/>
      </c>
      <c r="Q24" s="73" t="str">
        <f>IF(I24=2,1,"")</f>
        <v/>
      </c>
      <c r="R24" s="73" t="str">
        <f>IF(I24=1,1,"")</f>
        <v/>
      </c>
      <c r="S24" s="73"/>
      <c r="T24" s="73"/>
    </row>
    <row r="25" spans="1:20" ht="20.25" customHeight="1" x14ac:dyDescent="0.15">
      <c r="A25" s="98"/>
      <c r="B25" s="312" t="s">
        <v>176</v>
      </c>
      <c r="C25" s="313"/>
      <c r="D25" s="314" t="str">
        <f>IF(AND(LEN(case1_1)&lt;&gt;0,COUNT(R12:R24)=7),checkB_1,(IF(LEN(checkA_1)&lt;&gt;0,checkA_1, checkB_1)))</f>
        <v>カテゴリー1の講評を入力してください</v>
      </c>
      <c r="E25" s="314"/>
      <c r="F25" s="315"/>
      <c r="H25" s="73"/>
      <c r="I25" s="54"/>
      <c r="J25" s="7" t="s">
        <v>56</v>
      </c>
      <c r="K25" s="7"/>
      <c r="L25" s="73"/>
      <c r="M25" s="73"/>
      <c r="N25" s="73"/>
      <c r="O25" s="73"/>
      <c r="P25" s="73"/>
      <c r="Q25" s="73"/>
      <c r="R25" s="73"/>
      <c r="S25" s="73"/>
      <c r="T25" s="73"/>
    </row>
    <row r="26" spans="1:20" s="102" customFormat="1" ht="21" customHeight="1" x14ac:dyDescent="0.15">
      <c r="A26" s="109"/>
      <c r="B26" s="295"/>
      <c r="C26" s="296"/>
      <c r="D26" s="296"/>
      <c r="E26" s="296"/>
      <c r="F26" s="297"/>
      <c r="G26" s="2" t="str">
        <f>IF(LEN(B26)=0,"",IF(40-LEN(B26)&gt;0,"残り" &amp; 40-LEN(B26) &amp; "文字",IF(40-LEN(B26)=0,"","文字数がオーバーしています")))</f>
        <v/>
      </c>
      <c r="H26" s="99"/>
      <c r="I26" s="100"/>
      <c r="J26" s="7" t="s">
        <v>77</v>
      </c>
      <c r="K26" s="99"/>
      <c r="L26" s="99"/>
      <c r="M26" s="101"/>
      <c r="N26" s="101"/>
      <c r="O26" s="101"/>
      <c r="P26" s="101"/>
      <c r="Q26" s="101"/>
      <c r="R26" s="101"/>
      <c r="S26" s="73"/>
      <c r="T26" s="101"/>
    </row>
    <row r="27" spans="1:20" s="102" customFormat="1" ht="65.099999999999994" customHeight="1" x14ac:dyDescent="0.15">
      <c r="A27" s="110"/>
      <c r="B27" s="298"/>
      <c r="C27" s="299"/>
      <c r="D27" s="299"/>
      <c r="E27" s="299"/>
      <c r="F27" s="300"/>
      <c r="G27" s="2" t="str">
        <f>IF(LEN(B27)=0,"",IF(256-LEN(B27)&gt;0,"残り" &amp; 256-LEN(B27) &amp; "文字",IF(256-LEN(B27)=0,"","文字数がオーバーしています")))</f>
        <v/>
      </c>
      <c r="H27" s="99"/>
      <c r="I27" s="100"/>
      <c r="J27" s="7" t="s">
        <v>80</v>
      </c>
      <c r="K27" s="99"/>
      <c r="L27" s="99"/>
      <c r="M27" s="101"/>
      <c r="N27" s="101"/>
      <c r="O27" s="101"/>
      <c r="P27" s="101"/>
      <c r="Q27" s="101"/>
      <c r="R27" s="101"/>
      <c r="S27" s="73"/>
      <c r="T27" s="101"/>
    </row>
    <row r="28" spans="1:20" s="102" customFormat="1" ht="21" customHeight="1" x14ac:dyDescent="0.15">
      <c r="A28" s="110"/>
      <c r="B28" s="301"/>
      <c r="C28" s="302"/>
      <c r="D28" s="302"/>
      <c r="E28" s="302"/>
      <c r="F28" s="303"/>
      <c r="G28" s="2" t="str">
        <f>IF(LEN(B28)=0,"",IF(40-LEN(B28)&gt;0,"残り" &amp; 40-LEN(B28) &amp; "文字",IF(40-LEN(B28)=0,"","文字数がオーバーしています")))</f>
        <v/>
      </c>
      <c r="H28" s="99"/>
      <c r="I28" s="100"/>
      <c r="J28" s="7" t="s">
        <v>78</v>
      </c>
      <c r="K28" s="99"/>
      <c r="L28" s="99"/>
      <c r="M28" s="101"/>
      <c r="N28" s="101"/>
      <c r="O28" s="101"/>
      <c r="P28" s="101"/>
      <c r="Q28" s="101"/>
      <c r="R28" s="101"/>
      <c r="S28" s="73"/>
      <c r="T28" s="101"/>
    </row>
    <row r="29" spans="1:20" s="102" customFormat="1" ht="65.099999999999994" customHeight="1" x14ac:dyDescent="0.15">
      <c r="A29" s="110"/>
      <c r="B29" s="304"/>
      <c r="C29" s="304"/>
      <c r="D29" s="304"/>
      <c r="E29" s="304"/>
      <c r="F29" s="305"/>
      <c r="G29" s="2" t="str">
        <f>IF(LEN(B29)=0,"",IF(256-LEN(B29)&gt;0,"残り" &amp; 256-LEN(B29) &amp; "文字",IF(256-LEN(B29)=0,"","文字数がオーバーしています")))</f>
        <v/>
      </c>
      <c r="H29" s="99"/>
      <c r="I29" s="100"/>
      <c r="J29" s="7" t="s">
        <v>81</v>
      </c>
      <c r="K29" s="99"/>
      <c r="L29" s="99"/>
      <c r="M29" s="101"/>
      <c r="N29" s="101"/>
      <c r="O29" s="101"/>
      <c r="P29" s="101"/>
      <c r="Q29" s="101"/>
      <c r="R29" s="101"/>
      <c r="S29" s="73"/>
      <c r="T29" s="101"/>
    </row>
    <row r="30" spans="1:20" s="102" customFormat="1" ht="21" customHeight="1" x14ac:dyDescent="0.15">
      <c r="A30" s="110"/>
      <c r="B30" s="301"/>
      <c r="C30" s="302"/>
      <c r="D30" s="302"/>
      <c r="E30" s="302"/>
      <c r="F30" s="303"/>
      <c r="G30" s="2" t="str">
        <f>IF(LEN(B30)=0,"",IF(40-LEN(B30)&gt;0,"残り" &amp; 40-LEN(B30) &amp; "文字",IF(40-LEN(B30)=0,"","文字数がオーバーしています")))</f>
        <v/>
      </c>
      <c r="H30" s="99"/>
      <c r="I30" s="100"/>
      <c r="J30" s="7" t="s">
        <v>79</v>
      </c>
      <c r="K30" s="99"/>
      <c r="L30" s="99"/>
      <c r="M30" s="101"/>
      <c r="N30" s="101"/>
      <c r="O30" s="101"/>
      <c r="P30" s="101"/>
      <c r="Q30" s="101"/>
      <c r="R30" s="101"/>
      <c r="S30" s="73"/>
      <c r="T30" s="101"/>
    </row>
    <row r="31" spans="1:20" s="102" customFormat="1" ht="65.099999999999994" customHeight="1" thickBot="1" x14ac:dyDescent="0.2">
      <c r="A31" s="103"/>
      <c r="B31" s="306"/>
      <c r="C31" s="306"/>
      <c r="D31" s="306"/>
      <c r="E31" s="306"/>
      <c r="F31" s="307"/>
      <c r="G31" s="2" t="str">
        <f>IF(LEN(B31)=0,"",IF(256-LEN(B31)&gt;0,"残り" &amp; 256-LEN(B31) &amp; "文字",IF(256-LEN(B31)=0,"","文字数がオーバーしています")))</f>
        <v/>
      </c>
      <c r="H31" s="99"/>
      <c r="I31" s="100"/>
      <c r="J31" s="7" t="s">
        <v>82</v>
      </c>
      <c r="K31" s="99"/>
      <c r="L31" s="99"/>
      <c r="M31" s="101"/>
      <c r="N31" s="101"/>
      <c r="O31" s="101"/>
      <c r="P31" s="101"/>
      <c r="Q31" s="101"/>
      <c r="R31" s="101"/>
      <c r="S31" s="73"/>
      <c r="T31" s="101"/>
    </row>
    <row r="32" spans="1:20" ht="18" customHeight="1" thickTop="1" x14ac:dyDescent="0.15">
      <c r="A32" s="281">
        <v>2</v>
      </c>
      <c r="B32" s="283" t="s">
        <v>178</v>
      </c>
      <c r="C32" s="284"/>
      <c r="D32" s="284"/>
      <c r="E32" s="284"/>
      <c r="F32" s="285"/>
      <c r="H32" s="73"/>
      <c r="I32" s="54"/>
      <c r="J32" s="7" t="s">
        <v>56</v>
      </c>
      <c r="K32" s="7"/>
      <c r="L32" s="73"/>
      <c r="M32" s="73"/>
      <c r="N32" s="73"/>
      <c r="O32" s="73"/>
      <c r="P32" s="73"/>
      <c r="Q32" s="73"/>
      <c r="R32" s="73"/>
      <c r="S32" s="73"/>
      <c r="T32" s="73" t="s">
        <v>62</v>
      </c>
    </row>
    <row r="33" spans="1:20" s="83" customFormat="1" ht="30" customHeight="1" thickBot="1" x14ac:dyDescent="0.2">
      <c r="A33" s="282"/>
      <c r="B33" s="286" t="s">
        <v>177</v>
      </c>
      <c r="C33" s="287"/>
      <c r="D33" s="287"/>
      <c r="E33" s="287"/>
      <c r="F33" s="288"/>
      <c r="G33" s="78"/>
      <c r="H33" s="79"/>
      <c r="I33" s="80"/>
      <c r="J33" s="81" t="s">
        <v>63</v>
      </c>
      <c r="K33" s="79">
        <v>2</v>
      </c>
      <c r="L33" s="79">
        <v>121</v>
      </c>
      <c r="M33" s="82"/>
      <c r="N33" s="82"/>
      <c r="O33" s="82"/>
      <c r="P33" s="82"/>
      <c r="Q33" s="82"/>
      <c r="R33" s="82"/>
      <c r="S33" s="73"/>
      <c r="T33" s="82"/>
    </row>
    <row r="34" spans="1:20" s="11" customFormat="1" ht="17.25" customHeight="1" x14ac:dyDescent="0.15">
      <c r="A34" s="84"/>
      <c r="B34" s="289" t="s">
        <v>180</v>
      </c>
      <c r="C34" s="290"/>
      <c r="D34" s="290"/>
      <c r="E34" s="290"/>
      <c r="F34" s="291"/>
      <c r="G34" s="85"/>
      <c r="H34" s="86"/>
      <c r="I34" s="87"/>
      <c r="J34" s="7" t="s">
        <v>64</v>
      </c>
      <c r="K34" s="86"/>
      <c r="L34" s="86"/>
      <c r="M34" s="88"/>
      <c r="N34" s="88"/>
      <c r="O34" s="88"/>
      <c r="P34" s="88"/>
      <c r="Q34" s="88"/>
      <c r="R34" s="88"/>
      <c r="S34" s="73"/>
      <c r="T34" s="88"/>
    </row>
    <row r="35" spans="1:20" s="83" customFormat="1" ht="30" customHeight="1" thickBot="1" x14ac:dyDescent="0.2">
      <c r="A35" s="89"/>
      <c r="B35" s="292" t="s">
        <v>179</v>
      </c>
      <c r="C35" s="293"/>
      <c r="D35" s="316" t="s">
        <v>83</v>
      </c>
      <c r="E35" s="316"/>
      <c r="F35" s="113" t="str">
        <f>IF(COUNT(P39:Q44) &gt; 0,COUNT(P39:P44) &amp; "／" &amp; COUNT(P39:Q44),"")</f>
        <v/>
      </c>
      <c r="G35" s="78"/>
      <c r="H35" s="79"/>
      <c r="I35" s="80"/>
      <c r="J35" s="81" t="s">
        <v>65</v>
      </c>
      <c r="K35" s="79">
        <v>1</v>
      </c>
      <c r="L35" s="79">
        <v>547</v>
      </c>
      <c r="M35" s="82"/>
      <c r="N35" s="82"/>
      <c r="O35" s="82"/>
      <c r="P35" s="82"/>
      <c r="Q35" s="82"/>
      <c r="R35" s="82"/>
      <c r="S35" s="73"/>
      <c r="T35" s="82"/>
    </row>
    <row r="36" spans="1:20" x14ac:dyDescent="0.15">
      <c r="A36" s="90"/>
      <c r="B36" s="91" t="s">
        <v>163</v>
      </c>
      <c r="C36" s="317" t="str">
        <f>IF((MIN(I39:I44)=0),"標準項目の「あり」「なし」を選択してください","")</f>
        <v>標準項目の「あり」「なし」を選択してください</v>
      </c>
      <c r="D36" s="317"/>
      <c r="E36" s="317"/>
      <c r="F36" s="318"/>
      <c r="H36" s="73"/>
      <c r="I36" s="54"/>
      <c r="J36" s="7" t="s">
        <v>66</v>
      </c>
      <c r="K36" s="7">
        <v>1</v>
      </c>
      <c r="L36" s="73">
        <v>17433</v>
      </c>
      <c r="M36" s="73"/>
      <c r="N36" s="73"/>
      <c r="O36" s="73"/>
      <c r="P36" s="73"/>
      <c r="Q36" s="73"/>
      <c r="R36" s="73"/>
      <c r="S36" s="73"/>
      <c r="T36" s="73"/>
    </row>
    <row r="37" spans="1:20" s="95" customFormat="1" ht="37.5" customHeight="1" x14ac:dyDescent="0.15">
      <c r="A37" s="92" t="s">
        <v>57</v>
      </c>
      <c r="B37" s="265" t="s">
        <v>179</v>
      </c>
      <c r="C37" s="266"/>
      <c r="D37" s="319" t="str">
        <f xml:space="preserve"> "評点（" &amp; REPT("○",COUNT(P39:P44)) &amp; REPT("●",COUNT(Q39:Q44)) &amp; "）"</f>
        <v>評点（）</v>
      </c>
      <c r="E37" s="319"/>
      <c r="F37" s="112" t="str">
        <f>IF(COUNT(R39:R44)&gt;0,"・非該当" &amp; COUNT(R39:R44),"")</f>
        <v/>
      </c>
      <c r="G37" s="78"/>
      <c r="H37" s="93"/>
      <c r="I37" s="94" t="str">
        <f>IF(MIN(I39:I44)=0,"",IF(COUNT(P39:Q44)=0,"-",IF(COUNT(P39:Q44)=COUNT(P39:P44),"A",IF(COUNT(P39:P44)=0,"C","B"))))</f>
        <v/>
      </c>
      <c r="J37" s="7" t="s">
        <v>51</v>
      </c>
      <c r="K37" s="94"/>
      <c r="L37" s="93"/>
      <c r="M37" s="93"/>
      <c r="N37" s="93"/>
      <c r="O37" s="93"/>
      <c r="P37" s="93"/>
      <c r="Q37" s="93"/>
      <c r="R37" s="93"/>
      <c r="S37" s="73"/>
      <c r="T37" s="93"/>
    </row>
    <row r="38" spans="1:20" x14ac:dyDescent="0.15">
      <c r="A38" s="90"/>
      <c r="B38" s="111" t="s">
        <v>52</v>
      </c>
      <c r="C38" s="308" t="s">
        <v>53</v>
      </c>
      <c r="D38" s="309"/>
      <c r="E38" s="309"/>
      <c r="F38" s="310"/>
      <c r="H38" s="73"/>
      <c r="I38" s="54"/>
      <c r="J38" s="7" t="s">
        <v>54</v>
      </c>
      <c r="K38" s="7"/>
      <c r="L38" s="73"/>
      <c r="M38" s="73"/>
      <c r="N38" s="73"/>
      <c r="O38" s="73"/>
      <c r="P38" s="73"/>
      <c r="Q38" s="73"/>
      <c r="R38" s="73"/>
      <c r="S38" s="73"/>
      <c r="T38" s="73"/>
    </row>
    <row r="39" spans="1:20" ht="37.5" customHeight="1" x14ac:dyDescent="0.15">
      <c r="A39" s="90"/>
      <c r="B39" s="96"/>
      <c r="C39" s="286" t="s">
        <v>181</v>
      </c>
      <c r="D39" s="287"/>
      <c r="E39" s="311"/>
      <c r="F39" s="97"/>
      <c r="G39" s="78"/>
      <c r="H39" s="73"/>
      <c r="I39" s="54">
        <v>0</v>
      </c>
      <c r="J39" s="7" t="s">
        <v>55</v>
      </c>
      <c r="K39" s="7">
        <v>1</v>
      </c>
      <c r="L39" s="73">
        <v>60038</v>
      </c>
      <c r="M39" s="73"/>
      <c r="N39" s="73"/>
      <c r="O39" s="73"/>
      <c r="P39" s="73" t="str">
        <f t="shared" ref="P39:P44" si="0">IF(I39=3,1,"")</f>
        <v/>
      </c>
      <c r="Q39" s="73" t="str">
        <f t="shared" ref="Q39:Q44" si="1">IF(I39=2,1,"")</f>
        <v/>
      </c>
      <c r="R39" s="73" t="str">
        <f t="shared" ref="R39:R44" si="2">IF(I39=1,1,"")</f>
        <v/>
      </c>
      <c r="S39" s="73"/>
      <c r="T39" s="73"/>
    </row>
    <row r="40" spans="1:20" ht="37.5" customHeight="1" x14ac:dyDescent="0.15">
      <c r="A40" s="90"/>
      <c r="B40" s="96"/>
      <c r="C40" s="286" t="s">
        <v>182</v>
      </c>
      <c r="D40" s="287"/>
      <c r="E40" s="311"/>
      <c r="F40" s="97"/>
      <c r="G40" s="78"/>
      <c r="H40" s="73"/>
      <c r="I40" s="54">
        <v>0</v>
      </c>
      <c r="J40" s="7" t="s">
        <v>55</v>
      </c>
      <c r="K40" s="7">
        <v>2</v>
      </c>
      <c r="L40" s="73">
        <v>60039</v>
      </c>
      <c r="M40" s="73"/>
      <c r="N40" s="73"/>
      <c r="O40" s="73"/>
      <c r="P40" s="73" t="str">
        <f t="shared" si="0"/>
        <v/>
      </c>
      <c r="Q40" s="73" t="str">
        <f t="shared" si="1"/>
        <v/>
      </c>
      <c r="R40" s="73" t="str">
        <f t="shared" si="2"/>
        <v/>
      </c>
      <c r="S40" s="73"/>
      <c r="T40" s="73"/>
    </row>
    <row r="41" spans="1:20" ht="37.5" customHeight="1" x14ac:dyDescent="0.15">
      <c r="A41" s="90"/>
      <c r="B41" s="96"/>
      <c r="C41" s="286" t="s">
        <v>183</v>
      </c>
      <c r="D41" s="287"/>
      <c r="E41" s="311"/>
      <c r="F41" s="97"/>
      <c r="G41" s="78"/>
      <c r="H41" s="73"/>
      <c r="I41" s="54">
        <v>0</v>
      </c>
      <c r="J41" s="7" t="s">
        <v>55</v>
      </c>
      <c r="K41" s="7">
        <v>3</v>
      </c>
      <c r="L41" s="73">
        <v>60040</v>
      </c>
      <c r="M41" s="73"/>
      <c r="N41" s="73"/>
      <c r="O41" s="73"/>
      <c r="P41" s="73" t="str">
        <f t="shared" si="0"/>
        <v/>
      </c>
      <c r="Q41" s="73" t="str">
        <f t="shared" si="1"/>
        <v/>
      </c>
      <c r="R41" s="73" t="str">
        <f t="shared" si="2"/>
        <v/>
      </c>
      <c r="S41" s="73"/>
      <c r="T41" s="73"/>
    </row>
    <row r="42" spans="1:20" ht="37.5" customHeight="1" x14ac:dyDescent="0.15">
      <c r="A42" s="90"/>
      <c r="B42" s="96"/>
      <c r="C42" s="286" t="s">
        <v>184</v>
      </c>
      <c r="D42" s="287"/>
      <c r="E42" s="311"/>
      <c r="F42" s="97"/>
      <c r="G42" s="78"/>
      <c r="H42" s="73"/>
      <c r="I42" s="54">
        <v>0</v>
      </c>
      <c r="J42" s="7" t="s">
        <v>55</v>
      </c>
      <c r="K42" s="7">
        <v>4</v>
      </c>
      <c r="L42" s="73">
        <v>60041</v>
      </c>
      <c r="M42" s="73"/>
      <c r="N42" s="73"/>
      <c r="O42" s="73"/>
      <c r="P42" s="73" t="str">
        <f t="shared" si="0"/>
        <v/>
      </c>
      <c r="Q42" s="73" t="str">
        <f t="shared" si="1"/>
        <v/>
      </c>
      <c r="R42" s="73" t="str">
        <f t="shared" si="2"/>
        <v/>
      </c>
      <c r="S42" s="73"/>
      <c r="T42" s="73"/>
    </row>
    <row r="43" spans="1:20" ht="37.5" customHeight="1" x14ac:dyDescent="0.15">
      <c r="A43" s="90"/>
      <c r="B43" s="96"/>
      <c r="C43" s="286" t="s">
        <v>185</v>
      </c>
      <c r="D43" s="287"/>
      <c r="E43" s="311"/>
      <c r="F43" s="97"/>
      <c r="G43" s="78"/>
      <c r="H43" s="73"/>
      <c r="I43" s="54">
        <v>0</v>
      </c>
      <c r="J43" s="7" t="s">
        <v>55</v>
      </c>
      <c r="K43" s="7">
        <v>5</v>
      </c>
      <c r="L43" s="73">
        <v>60042</v>
      </c>
      <c r="M43" s="73"/>
      <c r="N43" s="73"/>
      <c r="O43" s="73"/>
      <c r="P43" s="73" t="str">
        <f t="shared" si="0"/>
        <v/>
      </c>
      <c r="Q43" s="73" t="str">
        <f t="shared" si="1"/>
        <v/>
      </c>
      <c r="R43" s="73" t="str">
        <f t="shared" si="2"/>
        <v/>
      </c>
      <c r="S43" s="73"/>
      <c r="T43" s="73"/>
    </row>
    <row r="44" spans="1:20" ht="37.5" customHeight="1" thickBot="1" x14ac:dyDescent="0.2">
      <c r="A44" s="90"/>
      <c r="B44" s="96"/>
      <c r="C44" s="286" t="s">
        <v>186</v>
      </c>
      <c r="D44" s="287"/>
      <c r="E44" s="311"/>
      <c r="F44" s="97"/>
      <c r="G44" s="78"/>
      <c r="H44" s="73"/>
      <c r="I44" s="54">
        <v>0</v>
      </c>
      <c r="J44" s="7" t="s">
        <v>55</v>
      </c>
      <c r="K44" s="7">
        <v>6</v>
      </c>
      <c r="L44" s="73">
        <v>60043</v>
      </c>
      <c r="M44" s="73"/>
      <c r="N44" s="73"/>
      <c r="O44" s="73"/>
      <c r="P44" s="73" t="str">
        <f t="shared" si="0"/>
        <v/>
      </c>
      <c r="Q44" s="73" t="str">
        <f t="shared" si="1"/>
        <v/>
      </c>
      <c r="R44" s="73" t="str">
        <f t="shared" si="2"/>
        <v/>
      </c>
      <c r="S44" s="73"/>
      <c r="T44" s="73"/>
    </row>
    <row r="45" spans="1:20" s="11" customFormat="1" ht="17.25" customHeight="1" x14ac:dyDescent="0.15">
      <c r="A45" s="84"/>
      <c r="B45" s="289" t="s">
        <v>188</v>
      </c>
      <c r="C45" s="290"/>
      <c r="D45" s="290"/>
      <c r="E45" s="290"/>
      <c r="F45" s="291"/>
      <c r="G45" s="85"/>
      <c r="H45" s="86"/>
      <c r="I45" s="87"/>
      <c r="J45" s="7" t="s">
        <v>64</v>
      </c>
      <c r="K45" s="86"/>
      <c r="L45" s="86"/>
      <c r="M45" s="88"/>
      <c r="N45" s="88"/>
      <c r="O45" s="88"/>
      <c r="P45" s="88"/>
      <c r="Q45" s="88"/>
      <c r="R45" s="88"/>
      <c r="S45" s="73"/>
      <c r="T45" s="88"/>
    </row>
    <row r="46" spans="1:20" s="83" customFormat="1" ht="30" customHeight="1" thickBot="1" x14ac:dyDescent="0.2">
      <c r="A46" s="89"/>
      <c r="B46" s="292" t="s">
        <v>187</v>
      </c>
      <c r="C46" s="293"/>
      <c r="D46" s="316" t="s">
        <v>83</v>
      </c>
      <c r="E46" s="316"/>
      <c r="F46" s="113" t="str">
        <f>IF(COUNT(P50:Q57) &gt; 0,COUNT(P50:P57) &amp; "／" &amp; COUNT(P50:Q57),"")</f>
        <v/>
      </c>
      <c r="G46" s="78"/>
      <c r="H46" s="79"/>
      <c r="I46" s="80"/>
      <c r="J46" s="81" t="s">
        <v>65</v>
      </c>
      <c r="K46" s="79">
        <v>2</v>
      </c>
      <c r="L46" s="79">
        <v>548</v>
      </c>
      <c r="M46" s="82"/>
      <c r="N46" s="82"/>
      <c r="O46" s="82"/>
      <c r="P46" s="82"/>
      <c r="Q46" s="82"/>
      <c r="R46" s="82"/>
      <c r="S46" s="73"/>
      <c r="T46" s="82"/>
    </row>
    <row r="47" spans="1:20" x14ac:dyDescent="0.15">
      <c r="A47" s="90"/>
      <c r="B47" s="91" t="s">
        <v>163</v>
      </c>
      <c r="C47" s="317" t="str">
        <f>IF((MIN(I50:I52)=0),"標準項目の「あり」「なし」を選択してください","")</f>
        <v>標準項目の「あり」「なし」を選択してください</v>
      </c>
      <c r="D47" s="317"/>
      <c r="E47" s="317"/>
      <c r="F47" s="318"/>
      <c r="H47" s="73"/>
      <c r="I47" s="54"/>
      <c r="J47" s="7" t="s">
        <v>66</v>
      </c>
      <c r="K47" s="7">
        <v>1</v>
      </c>
      <c r="L47" s="73">
        <v>17434</v>
      </c>
      <c r="M47" s="73"/>
      <c r="N47" s="73"/>
      <c r="O47" s="73"/>
      <c r="P47" s="73"/>
      <c r="Q47" s="73"/>
      <c r="R47" s="73"/>
      <c r="S47" s="73"/>
      <c r="T47" s="73"/>
    </row>
    <row r="48" spans="1:20" s="95" customFormat="1" ht="37.5" customHeight="1" x14ac:dyDescent="0.15">
      <c r="A48" s="92" t="s">
        <v>57</v>
      </c>
      <c r="B48" s="265" t="s">
        <v>189</v>
      </c>
      <c r="C48" s="266"/>
      <c r="D48" s="319" t="str">
        <f xml:space="preserve"> "評点（" &amp; REPT("○",COUNT(P50:P52)) &amp; REPT("●",COUNT(Q50:Q52)) &amp; "）"</f>
        <v>評点（）</v>
      </c>
      <c r="E48" s="319"/>
      <c r="F48" s="112" t="str">
        <f>IF(COUNT(R50:R52)&gt;0,"・非該当" &amp; COUNT(R50:R52),"")</f>
        <v/>
      </c>
      <c r="G48" s="78"/>
      <c r="H48" s="93"/>
      <c r="I48" s="94" t="str">
        <f>IF(MIN(I50:I52)=0,"",IF(COUNT(P50:Q52)=0,"-",IF(COUNT(P50:Q52)=COUNT(P50:P52),"A",IF(COUNT(P50:P52)=0,"C","B"))))</f>
        <v/>
      </c>
      <c r="J48" s="7" t="s">
        <v>51</v>
      </c>
      <c r="K48" s="94"/>
      <c r="L48" s="93"/>
      <c r="M48" s="93"/>
      <c r="N48" s="93"/>
      <c r="O48" s="93"/>
      <c r="P48" s="93"/>
      <c r="Q48" s="93"/>
      <c r="R48" s="93"/>
      <c r="S48" s="73"/>
      <c r="T48" s="93"/>
    </row>
    <row r="49" spans="1:20" x14ac:dyDescent="0.15">
      <c r="A49" s="90"/>
      <c r="B49" s="111" t="s">
        <v>52</v>
      </c>
      <c r="C49" s="308" t="s">
        <v>53</v>
      </c>
      <c r="D49" s="309"/>
      <c r="E49" s="309"/>
      <c r="F49" s="310"/>
      <c r="H49" s="73"/>
      <c r="I49" s="54"/>
      <c r="J49" s="7" t="s">
        <v>54</v>
      </c>
      <c r="K49" s="7"/>
      <c r="L49" s="73"/>
      <c r="M49" s="73"/>
      <c r="N49" s="73"/>
      <c r="O49" s="73"/>
      <c r="P49" s="73"/>
      <c r="Q49" s="73"/>
      <c r="R49" s="73"/>
      <c r="S49" s="73"/>
      <c r="T49" s="73"/>
    </row>
    <row r="50" spans="1:20" ht="37.5" customHeight="1" x14ac:dyDescent="0.15">
      <c r="A50" s="90"/>
      <c r="B50" s="96"/>
      <c r="C50" s="286" t="s">
        <v>190</v>
      </c>
      <c r="D50" s="287"/>
      <c r="E50" s="311"/>
      <c r="F50" s="97"/>
      <c r="G50" s="78"/>
      <c r="H50" s="73"/>
      <c r="I50" s="54">
        <v>0</v>
      </c>
      <c r="J50" s="7" t="s">
        <v>55</v>
      </c>
      <c r="K50" s="7">
        <v>1</v>
      </c>
      <c r="L50" s="73">
        <v>60044</v>
      </c>
      <c r="M50" s="73"/>
      <c r="N50" s="73"/>
      <c r="O50" s="73"/>
      <c r="P50" s="73" t="str">
        <f>IF(I50=3,1,"")</f>
        <v/>
      </c>
      <c r="Q50" s="73" t="str">
        <f>IF(I50=2,1,"")</f>
        <v/>
      </c>
      <c r="R50" s="73" t="str">
        <f>IF(I50=1,1,"")</f>
        <v/>
      </c>
      <c r="S50" s="73"/>
      <c r="T50" s="73"/>
    </row>
    <row r="51" spans="1:20" ht="37.5" customHeight="1" x14ac:dyDescent="0.15">
      <c r="A51" s="90"/>
      <c r="B51" s="96"/>
      <c r="C51" s="286" t="s">
        <v>191</v>
      </c>
      <c r="D51" s="287"/>
      <c r="E51" s="311"/>
      <c r="F51" s="97"/>
      <c r="G51" s="78"/>
      <c r="H51" s="73"/>
      <c r="I51" s="54">
        <v>0</v>
      </c>
      <c r="J51" s="7" t="s">
        <v>55</v>
      </c>
      <c r="K51" s="7">
        <v>2</v>
      </c>
      <c r="L51" s="73">
        <v>60045</v>
      </c>
      <c r="M51" s="73"/>
      <c r="N51" s="73"/>
      <c r="O51" s="73"/>
      <c r="P51" s="73" t="str">
        <f>IF(I51=3,1,"")</f>
        <v/>
      </c>
      <c r="Q51" s="73" t="str">
        <f>IF(I51=2,1,"")</f>
        <v/>
      </c>
      <c r="R51" s="73" t="str">
        <f>IF(I51=1,1,"")</f>
        <v/>
      </c>
      <c r="S51" s="73"/>
      <c r="T51" s="73"/>
    </row>
    <row r="52" spans="1:20" ht="37.5" customHeight="1" thickBot="1" x14ac:dyDescent="0.2">
      <c r="A52" s="90"/>
      <c r="B52" s="96"/>
      <c r="C52" s="286" t="s">
        <v>192</v>
      </c>
      <c r="D52" s="287"/>
      <c r="E52" s="311"/>
      <c r="F52" s="97"/>
      <c r="G52" s="78"/>
      <c r="H52" s="73"/>
      <c r="I52" s="54">
        <v>0</v>
      </c>
      <c r="J52" s="7" t="s">
        <v>55</v>
      </c>
      <c r="K52" s="7">
        <v>3</v>
      </c>
      <c r="L52" s="73">
        <v>60046</v>
      </c>
      <c r="M52" s="73"/>
      <c r="N52" s="73"/>
      <c r="O52" s="73"/>
      <c r="P52" s="73" t="str">
        <f>IF(I52=3,1,"")</f>
        <v/>
      </c>
      <c r="Q52" s="73" t="str">
        <f>IF(I52=2,1,"")</f>
        <v/>
      </c>
      <c r="R52" s="73" t="str">
        <f>IF(I52=1,1,"")</f>
        <v/>
      </c>
      <c r="S52" s="73"/>
      <c r="T52" s="73"/>
    </row>
    <row r="53" spans="1:20" x14ac:dyDescent="0.15">
      <c r="A53" s="90"/>
      <c r="B53" s="91" t="s">
        <v>167</v>
      </c>
      <c r="C53" s="317" t="str">
        <f>IF((MIN(I56:I57)=0),"標準項目の「あり」「なし」を選択してください","")</f>
        <v>標準項目の「あり」「なし」を選択してください</v>
      </c>
      <c r="D53" s="317"/>
      <c r="E53" s="317"/>
      <c r="F53" s="318"/>
      <c r="H53" s="73"/>
      <c r="I53" s="54"/>
      <c r="J53" s="7" t="s">
        <v>66</v>
      </c>
      <c r="K53" s="7">
        <v>2</v>
      </c>
      <c r="L53" s="73">
        <v>17435</v>
      </c>
      <c r="M53" s="73"/>
      <c r="N53" s="73"/>
      <c r="O53" s="73"/>
      <c r="P53" s="73"/>
      <c r="Q53" s="73"/>
      <c r="R53" s="73"/>
      <c r="S53" s="73"/>
      <c r="T53" s="73"/>
    </row>
    <row r="54" spans="1:20" s="95" customFormat="1" ht="37.5" customHeight="1" x14ac:dyDescent="0.15">
      <c r="A54" s="92" t="s">
        <v>57</v>
      </c>
      <c r="B54" s="265" t="s">
        <v>193</v>
      </c>
      <c r="C54" s="266"/>
      <c r="D54" s="319" t="str">
        <f xml:space="preserve"> "評点（" &amp; REPT("○",COUNT(P56:P57)) &amp; REPT("●",COUNT(Q56:Q57)) &amp; "）"</f>
        <v>評点（）</v>
      </c>
      <c r="E54" s="319"/>
      <c r="F54" s="112" t="str">
        <f>IF(COUNT(R56:R57)&gt;0,"・非該当" &amp; COUNT(R56:R57),"")</f>
        <v/>
      </c>
      <c r="G54" s="78"/>
      <c r="H54" s="93"/>
      <c r="I54" s="94" t="str">
        <f>IF(MIN(I56:I57)=0,"",IF(COUNT(P56:Q57)=0,"-",IF(COUNT(P56:Q57)=COUNT(P56:P57),"A",IF(COUNT(P56:P57)=0,"C","B"))))</f>
        <v/>
      </c>
      <c r="J54" s="7" t="s">
        <v>51</v>
      </c>
      <c r="K54" s="94"/>
      <c r="L54" s="93"/>
      <c r="M54" s="93"/>
      <c r="N54" s="93"/>
      <c r="O54" s="93"/>
      <c r="P54" s="93"/>
      <c r="Q54" s="93"/>
      <c r="R54" s="93"/>
      <c r="S54" s="73"/>
      <c r="T54" s="93"/>
    </row>
    <row r="55" spans="1:20" x14ac:dyDescent="0.15">
      <c r="A55" s="90"/>
      <c r="B55" s="111" t="s">
        <v>52</v>
      </c>
      <c r="C55" s="308" t="s">
        <v>53</v>
      </c>
      <c r="D55" s="309"/>
      <c r="E55" s="309"/>
      <c r="F55" s="310"/>
      <c r="H55" s="73"/>
      <c r="I55" s="54"/>
      <c r="J55" s="7" t="s">
        <v>54</v>
      </c>
      <c r="K55" s="7"/>
      <c r="L55" s="73"/>
      <c r="M55" s="73"/>
      <c r="N55" s="73"/>
      <c r="O55" s="73"/>
      <c r="P55" s="73"/>
      <c r="Q55" s="73"/>
      <c r="R55" s="73"/>
      <c r="S55" s="73"/>
      <c r="T55" s="73"/>
    </row>
    <row r="56" spans="1:20" ht="37.5" customHeight="1" x14ac:dyDescent="0.15">
      <c r="A56" s="90"/>
      <c r="B56" s="96"/>
      <c r="C56" s="286" t="s">
        <v>194</v>
      </c>
      <c r="D56" s="287"/>
      <c r="E56" s="311"/>
      <c r="F56" s="97"/>
      <c r="G56" s="78"/>
      <c r="H56" s="73"/>
      <c r="I56" s="54">
        <v>0</v>
      </c>
      <c r="J56" s="7" t="s">
        <v>55</v>
      </c>
      <c r="K56" s="7">
        <v>1</v>
      </c>
      <c r="L56" s="73">
        <v>60047</v>
      </c>
      <c r="M56" s="73"/>
      <c r="N56" s="73"/>
      <c r="O56" s="73"/>
      <c r="P56" s="73" t="str">
        <f>IF(I56=3,1,"")</f>
        <v/>
      </c>
      <c r="Q56" s="73" t="str">
        <f>IF(I56=2,1,"")</f>
        <v/>
      </c>
      <c r="R56" s="73" t="str">
        <f>IF(I56=1,1,"")</f>
        <v/>
      </c>
      <c r="S56" s="73"/>
      <c r="T56" s="73"/>
    </row>
    <row r="57" spans="1:20" ht="37.5" customHeight="1" thickBot="1" x14ac:dyDescent="0.2">
      <c r="A57" s="90"/>
      <c r="B57" s="96"/>
      <c r="C57" s="286" t="s">
        <v>195</v>
      </c>
      <c r="D57" s="287"/>
      <c r="E57" s="311"/>
      <c r="F57" s="97"/>
      <c r="G57" s="78"/>
      <c r="H57" s="73"/>
      <c r="I57" s="54">
        <v>0</v>
      </c>
      <c r="J57" s="7" t="s">
        <v>55</v>
      </c>
      <c r="K57" s="7">
        <v>2</v>
      </c>
      <c r="L57" s="73">
        <v>60048</v>
      </c>
      <c r="M57" s="73"/>
      <c r="N57" s="73"/>
      <c r="O57" s="73"/>
      <c r="P57" s="73" t="str">
        <f>IF(I57=3,1,"")</f>
        <v/>
      </c>
      <c r="Q57" s="73" t="str">
        <f>IF(I57=2,1,"")</f>
        <v/>
      </c>
      <c r="R57" s="73" t="str">
        <f>IF(I57=1,1,"")</f>
        <v/>
      </c>
      <c r="S57" s="73"/>
      <c r="T57" s="73"/>
    </row>
    <row r="58" spans="1:20" ht="20.25" customHeight="1" x14ac:dyDescent="0.15">
      <c r="A58" s="98"/>
      <c r="B58" s="312" t="s">
        <v>196</v>
      </c>
      <c r="C58" s="313"/>
      <c r="D58" s="314" t="str">
        <f>IF(AND(LEN(case1_2)&lt;&gt;0,COUNT(R39:R57)=11),checkB_2,(IF(LEN(checkA_2)&lt;&gt;0,checkA_2, checkB_2)))</f>
        <v>カテゴリー2の講評を入力してください</v>
      </c>
      <c r="E58" s="314"/>
      <c r="F58" s="315"/>
      <c r="H58" s="73"/>
      <c r="I58" s="54"/>
      <c r="J58" s="7" t="s">
        <v>56</v>
      </c>
      <c r="K58" s="7"/>
      <c r="L58" s="73"/>
      <c r="M58" s="73"/>
      <c r="N58" s="73"/>
      <c r="O58" s="73"/>
      <c r="P58" s="73"/>
      <c r="Q58" s="73"/>
      <c r="R58" s="73"/>
      <c r="S58" s="73"/>
      <c r="T58" s="73"/>
    </row>
    <row r="59" spans="1:20" s="102" customFormat="1" ht="21" customHeight="1" x14ac:dyDescent="0.15">
      <c r="A59" s="109"/>
      <c r="B59" s="295"/>
      <c r="C59" s="296"/>
      <c r="D59" s="296"/>
      <c r="E59" s="296"/>
      <c r="F59" s="297"/>
      <c r="G59" s="2" t="str">
        <f>IF(LEN(B59)=0,"",IF(40-LEN(B59)&gt;0,"残り" &amp; 40-LEN(B59) &amp; "文字",IF(40-LEN(B59)=0,"","文字数がオーバーしています")))</f>
        <v/>
      </c>
      <c r="H59" s="99"/>
      <c r="I59" s="100"/>
      <c r="J59" s="7" t="s">
        <v>77</v>
      </c>
      <c r="K59" s="99"/>
      <c r="L59" s="99"/>
      <c r="M59" s="101"/>
      <c r="N59" s="101"/>
      <c r="O59" s="101"/>
      <c r="P59" s="101"/>
      <c r="Q59" s="101"/>
      <c r="R59" s="101"/>
      <c r="S59" s="73"/>
      <c r="T59" s="101"/>
    </row>
    <row r="60" spans="1:20" s="102" customFormat="1" ht="65.099999999999994" customHeight="1" x14ac:dyDescent="0.15">
      <c r="A60" s="110"/>
      <c r="B60" s="298"/>
      <c r="C60" s="299"/>
      <c r="D60" s="299"/>
      <c r="E60" s="299"/>
      <c r="F60" s="300"/>
      <c r="G60" s="2" t="str">
        <f>IF(LEN(B60)=0,"",IF(256-LEN(B60)&gt;0,"残り" &amp; 256-LEN(B60) &amp; "文字",IF(256-LEN(B60)=0,"","文字数がオーバーしています")))</f>
        <v/>
      </c>
      <c r="H60" s="99"/>
      <c r="I60" s="100"/>
      <c r="J60" s="7" t="s">
        <v>80</v>
      </c>
      <c r="K60" s="99"/>
      <c r="L60" s="99"/>
      <c r="M60" s="101"/>
      <c r="N60" s="101"/>
      <c r="O60" s="101"/>
      <c r="P60" s="101"/>
      <c r="Q60" s="101"/>
      <c r="R60" s="101"/>
      <c r="S60" s="73"/>
      <c r="T60" s="101"/>
    </row>
    <row r="61" spans="1:20" s="102" customFormat="1" ht="21" customHeight="1" x14ac:dyDescent="0.15">
      <c r="A61" s="110"/>
      <c r="B61" s="301"/>
      <c r="C61" s="302"/>
      <c r="D61" s="302"/>
      <c r="E61" s="302"/>
      <c r="F61" s="303"/>
      <c r="G61" s="2" t="str">
        <f>IF(LEN(B61)=0,"",IF(40-LEN(B61)&gt;0,"残り" &amp; 40-LEN(B61) &amp; "文字",IF(40-LEN(B61)=0,"","文字数がオーバーしています")))</f>
        <v/>
      </c>
      <c r="H61" s="99"/>
      <c r="I61" s="100"/>
      <c r="J61" s="7" t="s">
        <v>78</v>
      </c>
      <c r="K61" s="99"/>
      <c r="L61" s="99"/>
      <c r="M61" s="101"/>
      <c r="N61" s="101"/>
      <c r="O61" s="101"/>
      <c r="P61" s="101"/>
      <c r="Q61" s="101"/>
      <c r="R61" s="101"/>
      <c r="S61" s="73"/>
      <c r="T61" s="101"/>
    </row>
    <row r="62" spans="1:20" s="102" customFormat="1" ht="65.099999999999994" customHeight="1" x14ac:dyDescent="0.15">
      <c r="A62" s="110"/>
      <c r="B62" s="304"/>
      <c r="C62" s="304"/>
      <c r="D62" s="304"/>
      <c r="E62" s="304"/>
      <c r="F62" s="305"/>
      <c r="G62" s="2" t="str">
        <f>IF(LEN(B62)=0,"",IF(256-LEN(B62)&gt;0,"残り" &amp; 256-LEN(B62) &amp; "文字",IF(256-LEN(B62)=0,"","文字数がオーバーしています")))</f>
        <v/>
      </c>
      <c r="H62" s="99"/>
      <c r="I62" s="100"/>
      <c r="J62" s="7" t="s">
        <v>81</v>
      </c>
      <c r="K62" s="99"/>
      <c r="L62" s="99"/>
      <c r="M62" s="101"/>
      <c r="N62" s="101"/>
      <c r="O62" s="101"/>
      <c r="P62" s="101"/>
      <c r="Q62" s="101"/>
      <c r="R62" s="101"/>
      <c r="S62" s="73"/>
      <c r="T62" s="101"/>
    </row>
    <row r="63" spans="1:20" s="102" customFormat="1" ht="21" customHeight="1" x14ac:dyDescent="0.15">
      <c r="A63" s="110"/>
      <c r="B63" s="301"/>
      <c r="C63" s="302"/>
      <c r="D63" s="302"/>
      <c r="E63" s="302"/>
      <c r="F63" s="303"/>
      <c r="G63" s="2" t="str">
        <f>IF(LEN(B63)=0,"",IF(40-LEN(B63)&gt;0,"残り" &amp; 40-LEN(B63) &amp; "文字",IF(40-LEN(B63)=0,"","文字数がオーバーしています")))</f>
        <v/>
      </c>
      <c r="H63" s="99"/>
      <c r="I63" s="100"/>
      <c r="J63" s="7" t="s">
        <v>79</v>
      </c>
      <c r="K63" s="99"/>
      <c r="L63" s="99"/>
      <c r="M63" s="101"/>
      <c r="N63" s="101"/>
      <c r="O63" s="101"/>
      <c r="P63" s="101"/>
      <c r="Q63" s="101"/>
      <c r="R63" s="101"/>
      <c r="S63" s="73"/>
      <c r="T63" s="101"/>
    </row>
    <row r="64" spans="1:20" s="102" customFormat="1" ht="65.099999999999994" customHeight="1" thickBot="1" x14ac:dyDescent="0.2">
      <c r="A64" s="103"/>
      <c r="B64" s="306"/>
      <c r="C64" s="306"/>
      <c r="D64" s="306"/>
      <c r="E64" s="306"/>
      <c r="F64" s="307"/>
      <c r="G64" s="2" t="str">
        <f>IF(LEN(B64)=0,"",IF(256-LEN(B64)&gt;0,"残り" &amp; 256-LEN(B64) &amp; "文字",IF(256-LEN(B64)=0,"","文字数がオーバーしています")))</f>
        <v/>
      </c>
      <c r="H64" s="99"/>
      <c r="I64" s="100"/>
      <c r="J64" s="7" t="s">
        <v>82</v>
      </c>
      <c r="K64" s="99"/>
      <c r="L64" s="99"/>
      <c r="M64" s="101"/>
      <c r="N64" s="101"/>
      <c r="O64" s="101"/>
      <c r="P64" s="101"/>
      <c r="Q64" s="101"/>
      <c r="R64" s="101"/>
      <c r="S64" s="73"/>
      <c r="T64" s="101"/>
    </row>
    <row r="65" spans="1:20" ht="18" customHeight="1" thickTop="1" x14ac:dyDescent="0.15">
      <c r="A65" s="281">
        <v>3</v>
      </c>
      <c r="B65" s="283" t="s">
        <v>198</v>
      </c>
      <c r="C65" s="284"/>
      <c r="D65" s="284"/>
      <c r="E65" s="284"/>
      <c r="F65" s="285"/>
      <c r="H65" s="73"/>
      <c r="I65" s="54"/>
      <c r="J65" s="7" t="s">
        <v>56</v>
      </c>
      <c r="K65" s="7"/>
      <c r="L65" s="73"/>
      <c r="M65" s="73"/>
      <c r="N65" s="73"/>
      <c r="O65" s="73"/>
      <c r="P65" s="73"/>
      <c r="Q65" s="73"/>
      <c r="R65" s="73"/>
      <c r="S65" s="73"/>
      <c r="T65" s="73" t="s">
        <v>62</v>
      </c>
    </row>
    <row r="66" spans="1:20" s="83" customFormat="1" ht="30" customHeight="1" thickBot="1" x14ac:dyDescent="0.2">
      <c r="A66" s="282"/>
      <c r="B66" s="286" t="s">
        <v>197</v>
      </c>
      <c r="C66" s="287"/>
      <c r="D66" s="287"/>
      <c r="E66" s="287"/>
      <c r="F66" s="288"/>
      <c r="G66" s="78"/>
      <c r="H66" s="79"/>
      <c r="I66" s="80"/>
      <c r="J66" s="81" t="s">
        <v>63</v>
      </c>
      <c r="K66" s="79">
        <v>3</v>
      </c>
      <c r="L66" s="79">
        <v>122</v>
      </c>
      <c r="M66" s="82"/>
      <c r="N66" s="82"/>
      <c r="O66" s="82"/>
      <c r="P66" s="82"/>
      <c r="Q66" s="82"/>
      <c r="R66" s="82"/>
      <c r="S66" s="73"/>
      <c r="T66" s="82"/>
    </row>
    <row r="67" spans="1:20" s="11" customFormat="1" ht="17.25" customHeight="1" x14ac:dyDescent="0.15">
      <c r="A67" s="84"/>
      <c r="B67" s="289" t="s">
        <v>200</v>
      </c>
      <c r="C67" s="290"/>
      <c r="D67" s="290"/>
      <c r="E67" s="290"/>
      <c r="F67" s="291"/>
      <c r="G67" s="85"/>
      <c r="H67" s="86"/>
      <c r="I67" s="87"/>
      <c r="J67" s="7" t="s">
        <v>64</v>
      </c>
      <c r="K67" s="86"/>
      <c r="L67" s="86"/>
      <c r="M67" s="88"/>
      <c r="N67" s="88"/>
      <c r="O67" s="88"/>
      <c r="P67" s="88"/>
      <c r="Q67" s="88"/>
      <c r="R67" s="88"/>
      <c r="S67" s="73"/>
      <c r="T67" s="88"/>
    </row>
    <row r="68" spans="1:20" s="83" customFormat="1" ht="30" customHeight="1" thickBot="1" x14ac:dyDescent="0.2">
      <c r="A68" s="89"/>
      <c r="B68" s="292" t="s">
        <v>199</v>
      </c>
      <c r="C68" s="293"/>
      <c r="D68" s="316" t="s">
        <v>83</v>
      </c>
      <c r="E68" s="316"/>
      <c r="F68" s="113" t="str">
        <f>IF(COUNT(P72:Q73) &gt; 0,COUNT(P72:P73) &amp; "／" &amp; COUNT(P72:Q73),"")</f>
        <v/>
      </c>
      <c r="G68" s="78"/>
      <c r="H68" s="79"/>
      <c r="I68" s="80"/>
      <c r="J68" s="81" t="s">
        <v>65</v>
      </c>
      <c r="K68" s="79">
        <v>1</v>
      </c>
      <c r="L68" s="79">
        <v>549</v>
      </c>
      <c r="M68" s="82"/>
      <c r="N68" s="82"/>
      <c r="O68" s="82"/>
      <c r="P68" s="82"/>
      <c r="Q68" s="82"/>
      <c r="R68" s="82"/>
      <c r="S68" s="73"/>
      <c r="T68" s="82"/>
    </row>
    <row r="69" spans="1:20" x14ac:dyDescent="0.15">
      <c r="A69" s="90"/>
      <c r="B69" s="91" t="s">
        <v>163</v>
      </c>
      <c r="C69" s="317" t="str">
        <f>IF((MIN(I72:I73)=0),"標準項目の「あり」「なし」を選択してください","")</f>
        <v>標準項目の「あり」「なし」を選択してください</v>
      </c>
      <c r="D69" s="317"/>
      <c r="E69" s="317"/>
      <c r="F69" s="318"/>
      <c r="H69" s="73"/>
      <c r="I69" s="54"/>
      <c r="J69" s="7" t="s">
        <v>66</v>
      </c>
      <c r="K69" s="7">
        <v>1</v>
      </c>
      <c r="L69" s="73">
        <v>17436</v>
      </c>
      <c r="M69" s="73"/>
      <c r="N69" s="73"/>
      <c r="O69" s="73"/>
      <c r="P69" s="73"/>
      <c r="Q69" s="73"/>
      <c r="R69" s="73"/>
      <c r="S69" s="73"/>
      <c r="T69" s="73"/>
    </row>
    <row r="70" spans="1:20" s="95" customFormat="1" ht="37.5" customHeight="1" x14ac:dyDescent="0.15">
      <c r="A70" s="92" t="s">
        <v>57</v>
      </c>
      <c r="B70" s="265" t="s">
        <v>201</v>
      </c>
      <c r="C70" s="266"/>
      <c r="D70" s="319" t="str">
        <f xml:space="preserve"> "評点（" &amp; REPT("○",COUNT(P72:P73)) &amp; REPT("●",COUNT(Q72:Q73)) &amp; "）"</f>
        <v>評点（）</v>
      </c>
      <c r="E70" s="319"/>
      <c r="F70" s="112" t="str">
        <f>IF(COUNT(R72:R73)&gt;0,"・非該当" &amp; COUNT(R72:R73),"")</f>
        <v/>
      </c>
      <c r="G70" s="78"/>
      <c r="H70" s="93"/>
      <c r="I70" s="94" t="str">
        <f>IF(MIN(I72:I73)=0,"",IF(COUNT(P72:Q73)=0,"-",IF(COUNT(P72:Q73)=COUNT(P72:P73),"A",IF(COUNT(P72:P73)=0,"C","B"))))</f>
        <v/>
      </c>
      <c r="J70" s="7" t="s">
        <v>51</v>
      </c>
      <c r="K70" s="94"/>
      <c r="L70" s="93"/>
      <c r="M70" s="93"/>
      <c r="N70" s="93"/>
      <c r="O70" s="93"/>
      <c r="P70" s="93"/>
      <c r="Q70" s="93"/>
      <c r="R70" s="93"/>
      <c r="S70" s="73"/>
      <c r="T70" s="93"/>
    </row>
    <row r="71" spans="1:20" x14ac:dyDescent="0.15">
      <c r="A71" s="90"/>
      <c r="B71" s="111" t="s">
        <v>52</v>
      </c>
      <c r="C71" s="308" t="s">
        <v>53</v>
      </c>
      <c r="D71" s="309"/>
      <c r="E71" s="309"/>
      <c r="F71" s="310"/>
      <c r="H71" s="73"/>
      <c r="I71" s="54"/>
      <c r="J71" s="7" t="s">
        <v>54</v>
      </c>
      <c r="K71" s="7"/>
      <c r="L71" s="73"/>
      <c r="M71" s="73"/>
      <c r="N71" s="73"/>
      <c r="O71" s="73"/>
      <c r="P71" s="73"/>
      <c r="Q71" s="73"/>
      <c r="R71" s="73"/>
      <c r="S71" s="73"/>
      <c r="T71" s="73"/>
    </row>
    <row r="72" spans="1:20" ht="37.5" customHeight="1" x14ac:dyDescent="0.15">
      <c r="A72" s="90"/>
      <c r="B72" s="96"/>
      <c r="C72" s="286" t="s">
        <v>202</v>
      </c>
      <c r="D72" s="287"/>
      <c r="E72" s="311"/>
      <c r="F72" s="97"/>
      <c r="G72" s="78"/>
      <c r="H72" s="73"/>
      <c r="I72" s="54">
        <v>0</v>
      </c>
      <c r="J72" s="7" t="s">
        <v>55</v>
      </c>
      <c r="K72" s="7">
        <v>1</v>
      </c>
      <c r="L72" s="73">
        <v>60049</v>
      </c>
      <c r="M72" s="73"/>
      <c r="N72" s="73"/>
      <c r="O72" s="73"/>
      <c r="P72" s="73" t="str">
        <f>IF(I72=3,1,"")</f>
        <v/>
      </c>
      <c r="Q72" s="73" t="str">
        <f>IF(I72=2,1,"")</f>
        <v/>
      </c>
      <c r="R72" s="73" t="str">
        <f>IF(I72=1,1,"")</f>
        <v/>
      </c>
      <c r="S72" s="73"/>
      <c r="T72" s="73"/>
    </row>
    <row r="73" spans="1:20" ht="37.5" customHeight="1" thickBot="1" x14ac:dyDescent="0.2">
      <c r="A73" s="90"/>
      <c r="B73" s="96"/>
      <c r="C73" s="286" t="s">
        <v>203</v>
      </c>
      <c r="D73" s="287"/>
      <c r="E73" s="311"/>
      <c r="F73" s="97"/>
      <c r="G73" s="78"/>
      <c r="H73" s="73"/>
      <c r="I73" s="54">
        <v>0</v>
      </c>
      <c r="J73" s="7" t="s">
        <v>55</v>
      </c>
      <c r="K73" s="7">
        <v>2</v>
      </c>
      <c r="L73" s="73">
        <v>60050</v>
      </c>
      <c r="M73" s="73"/>
      <c r="N73" s="73"/>
      <c r="O73" s="73"/>
      <c r="P73" s="73" t="str">
        <f>IF(I73=3,1,"")</f>
        <v/>
      </c>
      <c r="Q73" s="73" t="str">
        <f>IF(I73=2,1,"")</f>
        <v/>
      </c>
      <c r="R73" s="73" t="str">
        <f>IF(I73=1,1,"")</f>
        <v/>
      </c>
      <c r="S73" s="73"/>
      <c r="T73" s="73"/>
    </row>
    <row r="74" spans="1:20" s="11" customFormat="1" ht="17.25" customHeight="1" x14ac:dyDescent="0.15">
      <c r="A74" s="84"/>
      <c r="B74" s="289" t="s">
        <v>205</v>
      </c>
      <c r="C74" s="290"/>
      <c r="D74" s="290"/>
      <c r="E74" s="290"/>
      <c r="F74" s="291"/>
      <c r="G74" s="85"/>
      <c r="H74" s="86"/>
      <c r="I74" s="87"/>
      <c r="J74" s="7" t="s">
        <v>64</v>
      </c>
      <c r="K74" s="86"/>
      <c r="L74" s="86"/>
      <c r="M74" s="88"/>
      <c r="N74" s="88"/>
      <c r="O74" s="88"/>
      <c r="P74" s="88"/>
      <c r="Q74" s="88"/>
      <c r="R74" s="88"/>
      <c r="S74" s="73"/>
      <c r="T74" s="88"/>
    </row>
    <row r="75" spans="1:20" s="83" customFormat="1" ht="30" customHeight="1" thickBot="1" x14ac:dyDescent="0.2">
      <c r="A75" s="89"/>
      <c r="B75" s="292" t="s">
        <v>204</v>
      </c>
      <c r="C75" s="293"/>
      <c r="D75" s="316" t="s">
        <v>83</v>
      </c>
      <c r="E75" s="316"/>
      <c r="F75" s="113" t="str">
        <f>IF(COUNT(P79:Q85) &gt; 0,COUNT(P79:P85) &amp; "／" &amp; COUNT(P79:Q85),"")</f>
        <v/>
      </c>
      <c r="G75" s="78"/>
      <c r="H75" s="79"/>
      <c r="I75" s="80"/>
      <c r="J75" s="81" t="s">
        <v>65</v>
      </c>
      <c r="K75" s="79">
        <v>2</v>
      </c>
      <c r="L75" s="79">
        <v>550</v>
      </c>
      <c r="M75" s="82"/>
      <c r="N75" s="82"/>
      <c r="O75" s="82"/>
      <c r="P75" s="82"/>
      <c r="Q75" s="82"/>
      <c r="R75" s="82"/>
      <c r="S75" s="73"/>
      <c r="T75" s="82"/>
    </row>
    <row r="76" spans="1:20" x14ac:dyDescent="0.15">
      <c r="A76" s="90"/>
      <c r="B76" s="91" t="s">
        <v>163</v>
      </c>
      <c r="C76" s="317" t="str">
        <f>IF((MIN(I79:I80)=0),"標準項目の「あり」「なし」を選択してください","")</f>
        <v>標準項目の「あり」「なし」を選択してください</v>
      </c>
      <c r="D76" s="317"/>
      <c r="E76" s="317"/>
      <c r="F76" s="318"/>
      <c r="H76" s="73"/>
      <c r="I76" s="54"/>
      <c r="J76" s="7" t="s">
        <v>66</v>
      </c>
      <c r="K76" s="7">
        <v>1</v>
      </c>
      <c r="L76" s="73">
        <v>17437</v>
      </c>
      <c r="M76" s="73"/>
      <c r="N76" s="73"/>
      <c r="O76" s="73"/>
      <c r="P76" s="73"/>
      <c r="Q76" s="73"/>
      <c r="R76" s="73"/>
      <c r="S76" s="73"/>
      <c r="T76" s="73"/>
    </row>
    <row r="77" spans="1:20" s="95" customFormat="1" ht="37.5" customHeight="1" x14ac:dyDescent="0.15">
      <c r="A77" s="92" t="s">
        <v>57</v>
      </c>
      <c r="B77" s="265" t="s">
        <v>206</v>
      </c>
      <c r="C77" s="266"/>
      <c r="D77" s="319" t="str">
        <f xml:space="preserve"> "評点（" &amp; REPT("○",COUNT(P79:P80)) &amp; REPT("●",COUNT(Q79:Q80)) &amp; "）"</f>
        <v>評点（）</v>
      </c>
      <c r="E77" s="319"/>
      <c r="F77" s="112" t="str">
        <f>IF(COUNT(R79:R80)&gt;0,"・非該当" &amp; COUNT(R79:R80),"")</f>
        <v/>
      </c>
      <c r="G77" s="78"/>
      <c r="H77" s="93"/>
      <c r="I77" s="94" t="str">
        <f>IF(MIN(I79:I80)=0,"",IF(COUNT(P79:Q80)=0,"-",IF(COUNT(P79:Q80)=COUNT(P79:P80),"A",IF(COUNT(P79:P80)=0,"C","B"))))</f>
        <v/>
      </c>
      <c r="J77" s="7" t="s">
        <v>51</v>
      </c>
      <c r="K77" s="94"/>
      <c r="L77" s="93"/>
      <c r="M77" s="93"/>
      <c r="N77" s="93"/>
      <c r="O77" s="93"/>
      <c r="P77" s="93"/>
      <c r="Q77" s="93"/>
      <c r="R77" s="93"/>
      <c r="S77" s="73"/>
      <c r="T77" s="93"/>
    </row>
    <row r="78" spans="1:20" x14ac:dyDescent="0.15">
      <c r="A78" s="90"/>
      <c r="B78" s="111" t="s">
        <v>52</v>
      </c>
      <c r="C78" s="308" t="s">
        <v>53</v>
      </c>
      <c r="D78" s="309"/>
      <c r="E78" s="309"/>
      <c r="F78" s="310"/>
      <c r="H78" s="73"/>
      <c r="I78" s="54"/>
      <c r="J78" s="7" t="s">
        <v>54</v>
      </c>
      <c r="K78" s="7"/>
      <c r="L78" s="73"/>
      <c r="M78" s="73"/>
      <c r="N78" s="73"/>
      <c r="O78" s="73"/>
      <c r="P78" s="73"/>
      <c r="Q78" s="73"/>
      <c r="R78" s="73"/>
      <c r="S78" s="73"/>
      <c r="T78" s="73"/>
    </row>
    <row r="79" spans="1:20" ht="37.5" customHeight="1" x14ac:dyDescent="0.15">
      <c r="A79" s="90"/>
      <c r="B79" s="96"/>
      <c r="C79" s="286" t="s">
        <v>207</v>
      </c>
      <c r="D79" s="287"/>
      <c r="E79" s="311"/>
      <c r="F79" s="97"/>
      <c r="G79" s="78"/>
      <c r="H79" s="73"/>
      <c r="I79" s="54">
        <v>0</v>
      </c>
      <c r="J79" s="7" t="s">
        <v>55</v>
      </c>
      <c r="K79" s="7">
        <v>1</v>
      </c>
      <c r="L79" s="73">
        <v>60051</v>
      </c>
      <c r="M79" s="73"/>
      <c r="N79" s="73"/>
      <c r="O79" s="73"/>
      <c r="P79" s="73" t="str">
        <f>IF(I79=3,1,"")</f>
        <v/>
      </c>
      <c r="Q79" s="73" t="str">
        <f>IF(I79=2,1,"")</f>
        <v/>
      </c>
      <c r="R79" s="73" t="str">
        <f>IF(I79=1,1,"")</f>
        <v/>
      </c>
      <c r="S79" s="73"/>
      <c r="T79" s="73"/>
    </row>
    <row r="80" spans="1:20" ht="37.5" customHeight="1" thickBot="1" x14ac:dyDescent="0.2">
      <c r="A80" s="90"/>
      <c r="B80" s="96"/>
      <c r="C80" s="286" t="s">
        <v>208</v>
      </c>
      <c r="D80" s="287"/>
      <c r="E80" s="311"/>
      <c r="F80" s="97"/>
      <c r="G80" s="78"/>
      <c r="H80" s="73"/>
      <c r="I80" s="54">
        <v>0</v>
      </c>
      <c r="J80" s="7" t="s">
        <v>55</v>
      </c>
      <c r="K80" s="7">
        <v>2</v>
      </c>
      <c r="L80" s="73">
        <v>60052</v>
      </c>
      <c r="M80" s="73"/>
      <c r="N80" s="73"/>
      <c r="O80" s="73"/>
      <c r="P80" s="73" t="str">
        <f>IF(I80=3,1,"")</f>
        <v/>
      </c>
      <c r="Q80" s="73" t="str">
        <f>IF(I80=2,1,"")</f>
        <v/>
      </c>
      <c r="R80" s="73" t="str">
        <f>IF(I80=1,1,"")</f>
        <v/>
      </c>
      <c r="S80" s="73"/>
      <c r="T80" s="73"/>
    </row>
    <row r="81" spans="1:20" x14ac:dyDescent="0.15">
      <c r="A81" s="90"/>
      <c r="B81" s="91" t="s">
        <v>167</v>
      </c>
      <c r="C81" s="317" t="str">
        <f>IF((MIN(I84:I85)=0),"標準項目の「あり」「なし」を選択してください","")</f>
        <v>標準項目の「あり」「なし」を選択してください</v>
      </c>
      <c r="D81" s="317"/>
      <c r="E81" s="317"/>
      <c r="F81" s="318"/>
      <c r="H81" s="73"/>
      <c r="I81" s="54"/>
      <c r="J81" s="7" t="s">
        <v>66</v>
      </c>
      <c r="K81" s="7">
        <v>2</v>
      </c>
      <c r="L81" s="73">
        <v>17438</v>
      </c>
      <c r="M81" s="73"/>
      <c r="N81" s="73"/>
      <c r="O81" s="73"/>
      <c r="P81" s="73"/>
      <c r="Q81" s="73"/>
      <c r="R81" s="73"/>
      <c r="S81" s="73"/>
      <c r="T81" s="73"/>
    </row>
    <row r="82" spans="1:20" s="95" customFormat="1" ht="37.5" customHeight="1" x14ac:dyDescent="0.15">
      <c r="A82" s="92" t="s">
        <v>57</v>
      </c>
      <c r="B82" s="265" t="s">
        <v>209</v>
      </c>
      <c r="C82" s="266"/>
      <c r="D82" s="319" t="str">
        <f xml:space="preserve"> "評点（" &amp; REPT("○",COUNT(P84:P85)) &amp; REPT("●",COUNT(Q84:Q85)) &amp; "）"</f>
        <v>評点（）</v>
      </c>
      <c r="E82" s="319"/>
      <c r="F82" s="112" t="str">
        <f>IF(COUNT(R84:R85)&gt;0,"・非該当" &amp; COUNT(R84:R85),"")</f>
        <v/>
      </c>
      <c r="G82" s="78"/>
      <c r="H82" s="93"/>
      <c r="I82" s="94" t="str">
        <f>IF(MIN(I84:I85)=0,"",IF(COUNT(P84:Q85)=0,"-",IF(COUNT(P84:Q85)=COUNT(P84:P85),"A",IF(COUNT(P84:P85)=0,"C","B"))))</f>
        <v/>
      </c>
      <c r="J82" s="7" t="s">
        <v>51</v>
      </c>
      <c r="K82" s="94"/>
      <c r="L82" s="93"/>
      <c r="M82" s="93"/>
      <c r="N82" s="93"/>
      <c r="O82" s="93"/>
      <c r="P82" s="93"/>
      <c r="Q82" s="93"/>
      <c r="R82" s="93"/>
      <c r="S82" s="73"/>
      <c r="T82" s="93"/>
    </row>
    <row r="83" spans="1:20" x14ac:dyDescent="0.15">
      <c r="A83" s="90"/>
      <c r="B83" s="111" t="s">
        <v>52</v>
      </c>
      <c r="C83" s="308" t="s">
        <v>53</v>
      </c>
      <c r="D83" s="309"/>
      <c r="E83" s="309"/>
      <c r="F83" s="310"/>
      <c r="H83" s="73"/>
      <c r="I83" s="54"/>
      <c r="J83" s="7" t="s">
        <v>54</v>
      </c>
      <c r="K83" s="7"/>
      <c r="L83" s="73"/>
      <c r="M83" s="73"/>
      <c r="N83" s="73"/>
      <c r="O83" s="73"/>
      <c r="P83" s="73"/>
      <c r="Q83" s="73"/>
      <c r="R83" s="73"/>
      <c r="S83" s="73"/>
      <c r="T83" s="73"/>
    </row>
    <row r="84" spans="1:20" ht="37.5" customHeight="1" x14ac:dyDescent="0.15">
      <c r="A84" s="90"/>
      <c r="B84" s="96"/>
      <c r="C84" s="286" t="s">
        <v>210</v>
      </c>
      <c r="D84" s="287"/>
      <c r="E84" s="311"/>
      <c r="F84" s="97"/>
      <c r="G84" s="78"/>
      <c r="H84" s="73"/>
      <c r="I84" s="54">
        <v>0</v>
      </c>
      <c r="J84" s="7" t="s">
        <v>55</v>
      </c>
      <c r="K84" s="7">
        <v>1</v>
      </c>
      <c r="L84" s="73">
        <v>60053</v>
      </c>
      <c r="M84" s="73"/>
      <c r="N84" s="73"/>
      <c r="O84" s="73"/>
      <c r="P84" s="73" t="str">
        <f>IF(I84=3,1,"")</f>
        <v/>
      </c>
      <c r="Q84" s="73" t="str">
        <f>IF(I84=2,1,"")</f>
        <v/>
      </c>
      <c r="R84" s="73" t="str">
        <f>IF(I84=1,1,"")</f>
        <v/>
      </c>
      <c r="S84" s="73"/>
      <c r="T84" s="73"/>
    </row>
    <row r="85" spans="1:20" ht="37.5" customHeight="1" thickBot="1" x14ac:dyDescent="0.2">
      <c r="A85" s="90"/>
      <c r="B85" s="96"/>
      <c r="C85" s="286" t="s">
        <v>211</v>
      </c>
      <c r="D85" s="287"/>
      <c r="E85" s="311"/>
      <c r="F85" s="97"/>
      <c r="G85" s="78"/>
      <c r="H85" s="73"/>
      <c r="I85" s="54">
        <v>0</v>
      </c>
      <c r="J85" s="7" t="s">
        <v>55</v>
      </c>
      <c r="K85" s="7">
        <v>2</v>
      </c>
      <c r="L85" s="73">
        <v>60054</v>
      </c>
      <c r="M85" s="73"/>
      <c r="N85" s="73"/>
      <c r="O85" s="73"/>
      <c r="P85" s="73" t="str">
        <f>IF(I85=3,1,"")</f>
        <v/>
      </c>
      <c r="Q85" s="73" t="str">
        <f>IF(I85=2,1,"")</f>
        <v/>
      </c>
      <c r="R85" s="73" t="str">
        <f>IF(I85=1,1,"")</f>
        <v/>
      </c>
      <c r="S85" s="73"/>
      <c r="T85" s="73"/>
    </row>
    <row r="86" spans="1:20" s="11" customFormat="1" ht="17.25" customHeight="1" x14ac:dyDescent="0.15">
      <c r="A86" s="84"/>
      <c r="B86" s="289" t="s">
        <v>213</v>
      </c>
      <c r="C86" s="290"/>
      <c r="D86" s="290"/>
      <c r="E86" s="290"/>
      <c r="F86" s="291"/>
      <c r="G86" s="85"/>
      <c r="H86" s="86"/>
      <c r="I86" s="87"/>
      <c r="J86" s="7" t="s">
        <v>64</v>
      </c>
      <c r="K86" s="86"/>
      <c r="L86" s="86"/>
      <c r="M86" s="88"/>
      <c r="N86" s="88"/>
      <c r="O86" s="88"/>
      <c r="P86" s="88"/>
      <c r="Q86" s="88"/>
      <c r="R86" s="88"/>
      <c r="S86" s="73"/>
      <c r="T86" s="88"/>
    </row>
    <row r="87" spans="1:20" s="83" customFormat="1" ht="30" customHeight="1" thickBot="1" x14ac:dyDescent="0.2">
      <c r="A87" s="89"/>
      <c r="B87" s="292" t="s">
        <v>212</v>
      </c>
      <c r="C87" s="293"/>
      <c r="D87" s="316" t="s">
        <v>83</v>
      </c>
      <c r="E87" s="316"/>
      <c r="F87" s="113" t="str">
        <f>IF(COUNT(P91:Q98) &gt; 0,COUNT(P91:P98) &amp; "／" &amp; COUNT(P91:Q98),"")</f>
        <v/>
      </c>
      <c r="G87" s="78"/>
      <c r="H87" s="79"/>
      <c r="I87" s="80"/>
      <c r="J87" s="81" t="s">
        <v>65</v>
      </c>
      <c r="K87" s="79">
        <v>3</v>
      </c>
      <c r="L87" s="79">
        <v>551</v>
      </c>
      <c r="M87" s="82"/>
      <c r="N87" s="82"/>
      <c r="O87" s="82"/>
      <c r="P87" s="82"/>
      <c r="Q87" s="82"/>
      <c r="R87" s="82"/>
      <c r="S87" s="73"/>
      <c r="T87" s="82"/>
    </row>
    <row r="88" spans="1:20" x14ac:dyDescent="0.15">
      <c r="A88" s="90"/>
      <c r="B88" s="91" t="s">
        <v>163</v>
      </c>
      <c r="C88" s="317" t="str">
        <f>IF((MIN(I91:I92)=0),"標準項目の「あり」「なし」を選択してください","")</f>
        <v>標準項目の「あり」「なし」を選択してください</v>
      </c>
      <c r="D88" s="317"/>
      <c r="E88" s="317"/>
      <c r="F88" s="318"/>
      <c r="H88" s="73"/>
      <c r="I88" s="54"/>
      <c r="J88" s="7" t="s">
        <v>66</v>
      </c>
      <c r="K88" s="7">
        <v>1</v>
      </c>
      <c r="L88" s="73">
        <v>17439</v>
      </c>
      <c r="M88" s="73"/>
      <c r="N88" s="73"/>
      <c r="O88" s="73"/>
      <c r="P88" s="73"/>
      <c r="Q88" s="73"/>
      <c r="R88" s="73"/>
      <c r="S88" s="73"/>
      <c r="T88" s="73"/>
    </row>
    <row r="89" spans="1:20" s="95" customFormat="1" ht="37.5" customHeight="1" x14ac:dyDescent="0.15">
      <c r="A89" s="92" t="s">
        <v>57</v>
      </c>
      <c r="B89" s="265" t="s">
        <v>214</v>
      </c>
      <c r="C89" s="266"/>
      <c r="D89" s="319" t="str">
        <f xml:space="preserve"> "評点（" &amp; REPT("○",COUNT(P91:P92)) &amp; REPT("●",COUNT(Q91:Q92)) &amp; "）"</f>
        <v>評点（）</v>
      </c>
      <c r="E89" s="319"/>
      <c r="F89" s="112" t="str">
        <f>IF(COUNT(R91:R92)&gt;0,"・非該当" &amp; COUNT(R91:R92),"")</f>
        <v/>
      </c>
      <c r="G89" s="78"/>
      <c r="H89" s="93"/>
      <c r="I89" s="94" t="str">
        <f>IF(MIN(I91:I92)=0,"",IF(COUNT(P91:Q92)=0,"-",IF(COUNT(P91:Q92)=COUNT(P91:P92),"A",IF(COUNT(P91:P92)=0,"C","B"))))</f>
        <v/>
      </c>
      <c r="J89" s="7" t="s">
        <v>51</v>
      </c>
      <c r="K89" s="94"/>
      <c r="L89" s="93"/>
      <c r="M89" s="93"/>
      <c r="N89" s="93"/>
      <c r="O89" s="93"/>
      <c r="P89" s="93"/>
      <c r="Q89" s="93"/>
      <c r="R89" s="93"/>
      <c r="S89" s="73"/>
      <c r="T89" s="93"/>
    </row>
    <row r="90" spans="1:20" x14ac:dyDescent="0.15">
      <c r="A90" s="90"/>
      <c r="B90" s="111" t="s">
        <v>52</v>
      </c>
      <c r="C90" s="308" t="s">
        <v>53</v>
      </c>
      <c r="D90" s="309"/>
      <c r="E90" s="309"/>
      <c r="F90" s="310"/>
      <c r="H90" s="73"/>
      <c r="I90" s="54"/>
      <c r="J90" s="7" t="s">
        <v>54</v>
      </c>
      <c r="K90" s="7"/>
      <c r="L90" s="73"/>
      <c r="M90" s="73"/>
      <c r="N90" s="73"/>
      <c r="O90" s="73"/>
      <c r="P90" s="73"/>
      <c r="Q90" s="73"/>
      <c r="R90" s="73"/>
      <c r="S90" s="73"/>
      <c r="T90" s="73"/>
    </row>
    <row r="91" spans="1:20" ht="37.5" customHeight="1" x14ac:dyDescent="0.15">
      <c r="A91" s="90"/>
      <c r="B91" s="96"/>
      <c r="C91" s="286" t="s">
        <v>215</v>
      </c>
      <c r="D91" s="287"/>
      <c r="E91" s="311"/>
      <c r="F91" s="97"/>
      <c r="G91" s="78"/>
      <c r="H91" s="73"/>
      <c r="I91" s="54">
        <v>0</v>
      </c>
      <c r="J91" s="7" t="s">
        <v>55</v>
      </c>
      <c r="K91" s="7">
        <v>1</v>
      </c>
      <c r="L91" s="73">
        <v>60055</v>
      </c>
      <c r="M91" s="73"/>
      <c r="N91" s="73"/>
      <c r="O91" s="73"/>
      <c r="P91" s="73" t="str">
        <f>IF(I91=3,1,"")</f>
        <v/>
      </c>
      <c r="Q91" s="73" t="str">
        <f>IF(I91=2,1,"")</f>
        <v/>
      </c>
      <c r="R91" s="73" t="str">
        <f>IF(I91=1,1,"")</f>
        <v/>
      </c>
      <c r="S91" s="73"/>
      <c r="T91" s="73"/>
    </row>
    <row r="92" spans="1:20" ht="37.5" customHeight="1" thickBot="1" x14ac:dyDescent="0.2">
      <c r="A92" s="90"/>
      <c r="B92" s="96"/>
      <c r="C92" s="286" t="s">
        <v>216</v>
      </c>
      <c r="D92" s="287"/>
      <c r="E92" s="311"/>
      <c r="F92" s="97"/>
      <c r="G92" s="78"/>
      <c r="H92" s="73"/>
      <c r="I92" s="54">
        <v>0</v>
      </c>
      <c r="J92" s="7" t="s">
        <v>55</v>
      </c>
      <c r="K92" s="7">
        <v>2</v>
      </c>
      <c r="L92" s="73">
        <v>60056</v>
      </c>
      <c r="M92" s="73"/>
      <c r="N92" s="73"/>
      <c r="O92" s="73"/>
      <c r="P92" s="73" t="str">
        <f>IF(I92=3,1,"")</f>
        <v/>
      </c>
      <c r="Q92" s="73" t="str">
        <f>IF(I92=2,1,"")</f>
        <v/>
      </c>
      <c r="R92" s="73" t="str">
        <f>IF(I92=1,1,"")</f>
        <v/>
      </c>
      <c r="S92" s="73"/>
      <c r="T92" s="73"/>
    </row>
    <row r="93" spans="1:20" x14ac:dyDescent="0.15">
      <c r="A93" s="90"/>
      <c r="B93" s="91" t="s">
        <v>167</v>
      </c>
      <c r="C93" s="317" t="str">
        <f>IF((MIN(I96:I98)=0),"標準項目の「あり」「なし」を選択してください","")</f>
        <v>標準項目の「あり」「なし」を選択してください</v>
      </c>
      <c r="D93" s="317"/>
      <c r="E93" s="317"/>
      <c r="F93" s="318"/>
      <c r="H93" s="73"/>
      <c r="I93" s="54"/>
      <c r="J93" s="7" t="s">
        <v>66</v>
      </c>
      <c r="K93" s="7">
        <v>2</v>
      </c>
      <c r="L93" s="73">
        <v>17440</v>
      </c>
      <c r="M93" s="73"/>
      <c r="N93" s="73"/>
      <c r="O93" s="73"/>
      <c r="P93" s="73"/>
      <c r="Q93" s="73"/>
      <c r="R93" s="73"/>
      <c r="S93" s="73"/>
      <c r="T93" s="73"/>
    </row>
    <row r="94" spans="1:20" s="95" customFormat="1" ht="37.5" customHeight="1" x14ac:dyDescent="0.15">
      <c r="A94" s="92" t="s">
        <v>57</v>
      </c>
      <c r="B94" s="265" t="s">
        <v>217</v>
      </c>
      <c r="C94" s="266"/>
      <c r="D94" s="319" t="str">
        <f xml:space="preserve"> "評点（" &amp; REPT("○",COUNT(P96:P98)) &amp; REPT("●",COUNT(Q96:Q98)) &amp; "）"</f>
        <v>評点（）</v>
      </c>
      <c r="E94" s="319"/>
      <c r="F94" s="112" t="str">
        <f>IF(COUNT(R96:R98)&gt;0,"・非該当" &amp; COUNT(R96:R98),"")</f>
        <v/>
      </c>
      <c r="G94" s="78"/>
      <c r="H94" s="93"/>
      <c r="I94" s="94" t="str">
        <f>IF(MIN(I96:I98)=0,"",IF(COUNT(P96:Q98)=0,"-",IF(COUNT(P96:Q98)=COUNT(P96:P98),"A",IF(COUNT(P96:P98)=0,"C","B"))))</f>
        <v/>
      </c>
      <c r="J94" s="7" t="s">
        <v>51</v>
      </c>
      <c r="K94" s="94"/>
      <c r="L94" s="93"/>
      <c r="M94" s="93"/>
      <c r="N94" s="93"/>
      <c r="O94" s="93"/>
      <c r="P94" s="93"/>
      <c r="Q94" s="93"/>
      <c r="R94" s="93"/>
      <c r="S94" s="73"/>
      <c r="T94" s="93"/>
    </row>
    <row r="95" spans="1:20" x14ac:dyDescent="0.15">
      <c r="A95" s="90"/>
      <c r="B95" s="111" t="s">
        <v>52</v>
      </c>
      <c r="C95" s="308" t="s">
        <v>53</v>
      </c>
      <c r="D95" s="309"/>
      <c r="E95" s="309"/>
      <c r="F95" s="310"/>
      <c r="H95" s="73"/>
      <c r="I95" s="54"/>
      <c r="J95" s="7" t="s">
        <v>54</v>
      </c>
      <c r="K95" s="7"/>
      <c r="L95" s="73"/>
      <c r="M95" s="73"/>
      <c r="N95" s="73"/>
      <c r="O95" s="73"/>
      <c r="P95" s="73"/>
      <c r="Q95" s="73"/>
      <c r="R95" s="73"/>
      <c r="S95" s="73"/>
      <c r="T95" s="73"/>
    </row>
    <row r="96" spans="1:20" ht="37.5" customHeight="1" x14ac:dyDescent="0.15">
      <c r="A96" s="90"/>
      <c r="B96" s="96"/>
      <c r="C96" s="286" t="s">
        <v>218</v>
      </c>
      <c r="D96" s="287"/>
      <c r="E96" s="311"/>
      <c r="F96" s="97"/>
      <c r="G96" s="78"/>
      <c r="H96" s="73"/>
      <c r="I96" s="54">
        <v>0</v>
      </c>
      <c r="J96" s="7" t="s">
        <v>55</v>
      </c>
      <c r="K96" s="7">
        <v>1</v>
      </c>
      <c r="L96" s="73">
        <v>60057</v>
      </c>
      <c r="M96" s="73"/>
      <c r="N96" s="73"/>
      <c r="O96" s="73"/>
      <c r="P96" s="73" t="str">
        <f>IF(I96=3,1,"")</f>
        <v/>
      </c>
      <c r="Q96" s="73" t="str">
        <f>IF(I96=2,1,"")</f>
        <v/>
      </c>
      <c r="R96" s="73" t="str">
        <f>IF(I96=1,1,"")</f>
        <v/>
      </c>
      <c r="S96" s="73"/>
      <c r="T96" s="73"/>
    </row>
    <row r="97" spans="1:20" ht="37.5" customHeight="1" x14ac:dyDescent="0.15">
      <c r="A97" s="90"/>
      <c r="B97" s="96"/>
      <c r="C97" s="286" t="s">
        <v>219</v>
      </c>
      <c r="D97" s="287"/>
      <c r="E97" s="311"/>
      <c r="F97" s="97"/>
      <c r="G97" s="78"/>
      <c r="H97" s="73"/>
      <c r="I97" s="54">
        <v>0</v>
      </c>
      <c r="J97" s="7" t="s">
        <v>55</v>
      </c>
      <c r="K97" s="7">
        <v>2</v>
      </c>
      <c r="L97" s="73">
        <v>60058</v>
      </c>
      <c r="M97" s="73"/>
      <c r="N97" s="73"/>
      <c r="O97" s="73"/>
      <c r="P97" s="73" t="str">
        <f>IF(I97=3,1,"")</f>
        <v/>
      </c>
      <c r="Q97" s="73" t="str">
        <f>IF(I97=2,1,"")</f>
        <v/>
      </c>
      <c r="R97" s="73" t="str">
        <f>IF(I97=1,1,"")</f>
        <v/>
      </c>
      <c r="S97" s="73"/>
      <c r="T97" s="73"/>
    </row>
    <row r="98" spans="1:20" ht="37.5" customHeight="1" thickBot="1" x14ac:dyDescent="0.2">
      <c r="A98" s="90"/>
      <c r="B98" s="96"/>
      <c r="C98" s="286" t="s">
        <v>220</v>
      </c>
      <c r="D98" s="287"/>
      <c r="E98" s="311"/>
      <c r="F98" s="97"/>
      <c r="G98" s="78"/>
      <c r="H98" s="73"/>
      <c r="I98" s="54">
        <v>0</v>
      </c>
      <c r="J98" s="7" t="s">
        <v>55</v>
      </c>
      <c r="K98" s="7">
        <v>3</v>
      </c>
      <c r="L98" s="73">
        <v>60059</v>
      </c>
      <c r="M98" s="73"/>
      <c r="N98" s="73"/>
      <c r="O98" s="73"/>
      <c r="P98" s="73" t="str">
        <f>IF(I98=3,1,"")</f>
        <v/>
      </c>
      <c r="Q98" s="73" t="str">
        <f>IF(I98=2,1,"")</f>
        <v/>
      </c>
      <c r="R98" s="73" t="str">
        <f>IF(I98=1,1,"")</f>
        <v/>
      </c>
      <c r="S98" s="73"/>
      <c r="T98" s="73"/>
    </row>
    <row r="99" spans="1:20" ht="20.25" customHeight="1" x14ac:dyDescent="0.15">
      <c r="A99" s="98"/>
      <c r="B99" s="312" t="s">
        <v>221</v>
      </c>
      <c r="C99" s="313"/>
      <c r="D99" s="314" t="str">
        <f>IF(AND(LEN(case1_3)&lt;&gt;0,COUNT(R72:R98)=11),checkB_3,(IF(LEN(checkA_3)&lt;&gt;0,checkA_3, checkB_3)))</f>
        <v>カテゴリー3の講評を入力してください</v>
      </c>
      <c r="E99" s="314"/>
      <c r="F99" s="315"/>
      <c r="H99" s="73"/>
      <c r="I99" s="54"/>
      <c r="J99" s="7" t="s">
        <v>56</v>
      </c>
      <c r="K99" s="7"/>
      <c r="L99" s="73"/>
      <c r="M99" s="73"/>
      <c r="N99" s="73"/>
      <c r="O99" s="73"/>
      <c r="P99" s="73"/>
      <c r="Q99" s="73"/>
      <c r="R99" s="73"/>
      <c r="S99" s="73"/>
      <c r="T99" s="73"/>
    </row>
    <row r="100" spans="1:20" s="102" customFormat="1" ht="21" customHeight="1" x14ac:dyDescent="0.15">
      <c r="A100" s="109"/>
      <c r="B100" s="295"/>
      <c r="C100" s="296"/>
      <c r="D100" s="296"/>
      <c r="E100" s="296"/>
      <c r="F100" s="297"/>
      <c r="G100" s="2" t="str">
        <f>IF(LEN(B100)=0,"",IF(40-LEN(B100)&gt;0,"残り" &amp; 40-LEN(B100) &amp; "文字",IF(40-LEN(B100)=0,"","文字数がオーバーしています")))</f>
        <v/>
      </c>
      <c r="H100" s="99"/>
      <c r="I100" s="100"/>
      <c r="J100" s="7" t="s">
        <v>77</v>
      </c>
      <c r="K100" s="99"/>
      <c r="L100" s="99"/>
      <c r="M100" s="101"/>
      <c r="N100" s="101"/>
      <c r="O100" s="101"/>
      <c r="P100" s="101"/>
      <c r="Q100" s="101"/>
      <c r="R100" s="101"/>
      <c r="S100" s="73"/>
      <c r="T100" s="101"/>
    </row>
    <row r="101" spans="1:20" s="102" customFormat="1" ht="65.099999999999994" customHeight="1" x14ac:dyDescent="0.15">
      <c r="A101" s="110"/>
      <c r="B101" s="298"/>
      <c r="C101" s="299"/>
      <c r="D101" s="299"/>
      <c r="E101" s="299"/>
      <c r="F101" s="300"/>
      <c r="G101" s="2" t="str">
        <f>IF(LEN(B101)=0,"",IF(256-LEN(B101)&gt;0,"残り" &amp; 256-LEN(B101) &amp; "文字",IF(256-LEN(B101)=0,"","文字数がオーバーしています")))</f>
        <v/>
      </c>
      <c r="H101" s="99"/>
      <c r="I101" s="100"/>
      <c r="J101" s="7" t="s">
        <v>80</v>
      </c>
      <c r="K101" s="99"/>
      <c r="L101" s="99"/>
      <c r="M101" s="101"/>
      <c r="N101" s="101"/>
      <c r="O101" s="101"/>
      <c r="P101" s="101"/>
      <c r="Q101" s="101"/>
      <c r="R101" s="101"/>
      <c r="S101" s="73"/>
      <c r="T101" s="101"/>
    </row>
    <row r="102" spans="1:20" s="102" customFormat="1" ht="21" customHeight="1" x14ac:dyDescent="0.15">
      <c r="A102" s="110"/>
      <c r="B102" s="301"/>
      <c r="C102" s="302"/>
      <c r="D102" s="302"/>
      <c r="E102" s="302"/>
      <c r="F102" s="303"/>
      <c r="G102" s="2" t="str">
        <f>IF(LEN(B102)=0,"",IF(40-LEN(B102)&gt;0,"残り" &amp; 40-LEN(B102) &amp; "文字",IF(40-LEN(B102)=0,"","文字数がオーバーしています")))</f>
        <v/>
      </c>
      <c r="H102" s="99"/>
      <c r="I102" s="100"/>
      <c r="J102" s="7" t="s">
        <v>78</v>
      </c>
      <c r="K102" s="99"/>
      <c r="L102" s="99"/>
      <c r="M102" s="101"/>
      <c r="N102" s="101"/>
      <c r="O102" s="101"/>
      <c r="P102" s="101"/>
      <c r="Q102" s="101"/>
      <c r="R102" s="101"/>
      <c r="S102" s="73"/>
      <c r="T102" s="101"/>
    </row>
    <row r="103" spans="1:20" s="102" customFormat="1" ht="65.099999999999994" customHeight="1" x14ac:dyDescent="0.15">
      <c r="A103" s="110"/>
      <c r="B103" s="304"/>
      <c r="C103" s="304"/>
      <c r="D103" s="304"/>
      <c r="E103" s="304"/>
      <c r="F103" s="305"/>
      <c r="G103" s="2" t="str">
        <f>IF(LEN(B103)=0,"",IF(256-LEN(B103)&gt;0,"残り" &amp; 256-LEN(B103) &amp; "文字",IF(256-LEN(B103)=0,"","文字数がオーバーしています")))</f>
        <v/>
      </c>
      <c r="H103" s="99"/>
      <c r="I103" s="100"/>
      <c r="J103" s="7" t="s">
        <v>81</v>
      </c>
      <c r="K103" s="99"/>
      <c r="L103" s="99"/>
      <c r="M103" s="101"/>
      <c r="N103" s="101"/>
      <c r="O103" s="101"/>
      <c r="P103" s="101"/>
      <c r="Q103" s="101"/>
      <c r="R103" s="101"/>
      <c r="S103" s="73"/>
      <c r="T103" s="101"/>
    </row>
    <row r="104" spans="1:20" s="102" customFormat="1" ht="21" customHeight="1" x14ac:dyDescent="0.15">
      <c r="A104" s="110"/>
      <c r="B104" s="301"/>
      <c r="C104" s="302"/>
      <c r="D104" s="302"/>
      <c r="E104" s="302"/>
      <c r="F104" s="303"/>
      <c r="G104" s="2" t="str">
        <f>IF(LEN(B104)=0,"",IF(40-LEN(B104)&gt;0,"残り" &amp; 40-LEN(B104) &amp; "文字",IF(40-LEN(B104)=0,"","文字数がオーバーしています")))</f>
        <v/>
      </c>
      <c r="H104" s="99"/>
      <c r="I104" s="100"/>
      <c r="J104" s="7" t="s">
        <v>79</v>
      </c>
      <c r="K104" s="99"/>
      <c r="L104" s="99"/>
      <c r="M104" s="101"/>
      <c r="N104" s="101"/>
      <c r="O104" s="101"/>
      <c r="P104" s="101"/>
      <c r="Q104" s="101"/>
      <c r="R104" s="101"/>
      <c r="S104" s="73"/>
      <c r="T104" s="101"/>
    </row>
    <row r="105" spans="1:20" s="102" customFormat="1" ht="65.099999999999994" customHeight="1" thickBot="1" x14ac:dyDescent="0.2">
      <c r="A105" s="103"/>
      <c r="B105" s="306"/>
      <c r="C105" s="306"/>
      <c r="D105" s="306"/>
      <c r="E105" s="306"/>
      <c r="F105" s="307"/>
      <c r="G105" s="2" t="str">
        <f>IF(LEN(B105)=0,"",IF(256-LEN(B105)&gt;0,"残り" &amp; 256-LEN(B105) &amp; "文字",IF(256-LEN(B105)=0,"","文字数がオーバーしています")))</f>
        <v/>
      </c>
      <c r="H105" s="99"/>
      <c r="I105" s="100"/>
      <c r="J105" s="7" t="s">
        <v>82</v>
      </c>
      <c r="K105" s="99"/>
      <c r="L105" s="99"/>
      <c r="M105" s="101"/>
      <c r="N105" s="101"/>
      <c r="O105" s="101"/>
      <c r="P105" s="101"/>
      <c r="Q105" s="101"/>
      <c r="R105" s="101"/>
      <c r="S105" s="73"/>
      <c r="T105" s="101"/>
    </row>
    <row r="106" spans="1:20" ht="18" customHeight="1" thickTop="1" x14ac:dyDescent="0.15">
      <c r="A106" s="281">
        <v>4</v>
      </c>
      <c r="B106" s="283" t="s">
        <v>223</v>
      </c>
      <c r="C106" s="284"/>
      <c r="D106" s="284"/>
      <c r="E106" s="284"/>
      <c r="F106" s="285"/>
      <c r="H106" s="73"/>
      <c r="I106" s="54"/>
      <c r="J106" s="7" t="s">
        <v>56</v>
      </c>
      <c r="K106" s="7"/>
      <c r="L106" s="73"/>
      <c r="M106" s="73"/>
      <c r="N106" s="73"/>
      <c r="O106" s="73"/>
      <c r="P106" s="73"/>
      <c r="Q106" s="73"/>
      <c r="R106" s="73"/>
      <c r="S106" s="73"/>
      <c r="T106" s="73" t="s">
        <v>62</v>
      </c>
    </row>
    <row r="107" spans="1:20" s="83" customFormat="1" ht="30" customHeight="1" thickBot="1" x14ac:dyDescent="0.2">
      <c r="A107" s="282"/>
      <c r="B107" s="286" t="s">
        <v>222</v>
      </c>
      <c r="C107" s="287"/>
      <c r="D107" s="287"/>
      <c r="E107" s="287"/>
      <c r="F107" s="288"/>
      <c r="G107" s="78"/>
      <c r="H107" s="79"/>
      <c r="I107" s="80"/>
      <c r="J107" s="81" t="s">
        <v>63</v>
      </c>
      <c r="K107" s="79">
        <v>4</v>
      </c>
      <c r="L107" s="79">
        <v>123</v>
      </c>
      <c r="M107" s="82"/>
      <c r="N107" s="82"/>
      <c r="O107" s="82"/>
      <c r="P107" s="82"/>
      <c r="Q107" s="82"/>
      <c r="R107" s="82"/>
      <c r="S107" s="73"/>
      <c r="T107" s="82"/>
    </row>
    <row r="108" spans="1:20" s="11" customFormat="1" ht="17.25" customHeight="1" x14ac:dyDescent="0.15">
      <c r="A108" s="84"/>
      <c r="B108" s="289" t="s">
        <v>225</v>
      </c>
      <c r="C108" s="290"/>
      <c r="D108" s="290"/>
      <c r="E108" s="290"/>
      <c r="F108" s="291"/>
      <c r="G108" s="85"/>
      <c r="H108" s="86"/>
      <c r="I108" s="87"/>
      <c r="J108" s="7" t="s">
        <v>64</v>
      </c>
      <c r="K108" s="86"/>
      <c r="L108" s="86"/>
      <c r="M108" s="88"/>
      <c r="N108" s="88"/>
      <c r="O108" s="88"/>
      <c r="P108" s="88"/>
      <c r="Q108" s="88"/>
      <c r="R108" s="88"/>
      <c r="S108" s="73"/>
      <c r="T108" s="88"/>
    </row>
    <row r="109" spans="1:20" s="83" customFormat="1" ht="30" customHeight="1" thickBot="1" x14ac:dyDescent="0.2">
      <c r="A109" s="89"/>
      <c r="B109" s="292" t="s">
        <v>224</v>
      </c>
      <c r="C109" s="293"/>
      <c r="D109" s="316" t="s">
        <v>83</v>
      </c>
      <c r="E109" s="316"/>
      <c r="F109" s="113" t="str">
        <f>IF(COUNT(P113:Q117) &gt; 0,COUNT(P113:P117) &amp; "／" &amp; COUNT(P113:Q117),"")</f>
        <v/>
      </c>
      <c r="G109" s="78"/>
      <c r="H109" s="79"/>
      <c r="I109" s="80"/>
      <c r="J109" s="81" t="s">
        <v>65</v>
      </c>
      <c r="K109" s="79">
        <v>1</v>
      </c>
      <c r="L109" s="79">
        <v>552</v>
      </c>
      <c r="M109" s="82"/>
      <c r="N109" s="82"/>
      <c r="O109" s="82"/>
      <c r="P109" s="82"/>
      <c r="Q109" s="82"/>
      <c r="R109" s="82"/>
      <c r="S109" s="73"/>
      <c r="T109" s="82"/>
    </row>
    <row r="110" spans="1:20" x14ac:dyDescent="0.15">
      <c r="A110" s="90"/>
      <c r="B110" s="91" t="s">
        <v>163</v>
      </c>
      <c r="C110" s="317" t="str">
        <f>IF((MIN(I113:I117)=0),"標準項目の「あり」「なし」を選択してください","")</f>
        <v>標準項目の「あり」「なし」を選択してください</v>
      </c>
      <c r="D110" s="317"/>
      <c r="E110" s="317"/>
      <c r="F110" s="318"/>
      <c r="H110" s="73"/>
      <c r="I110" s="54"/>
      <c r="J110" s="7" t="s">
        <v>66</v>
      </c>
      <c r="K110" s="7">
        <v>1</v>
      </c>
      <c r="L110" s="73">
        <v>17441</v>
      </c>
      <c r="M110" s="73"/>
      <c r="N110" s="73"/>
      <c r="O110" s="73"/>
      <c r="P110" s="73"/>
      <c r="Q110" s="73"/>
      <c r="R110" s="73"/>
      <c r="S110" s="73"/>
      <c r="T110" s="73"/>
    </row>
    <row r="111" spans="1:20" s="95" customFormat="1" ht="37.5" customHeight="1" x14ac:dyDescent="0.15">
      <c r="A111" s="92" t="s">
        <v>57</v>
      </c>
      <c r="B111" s="265" t="s">
        <v>226</v>
      </c>
      <c r="C111" s="266"/>
      <c r="D111" s="319" t="str">
        <f xml:space="preserve"> "評点（" &amp; REPT("○",COUNT(P113:P117)) &amp; REPT("●",COUNT(Q113:Q117)) &amp; "）"</f>
        <v>評点（）</v>
      </c>
      <c r="E111" s="319"/>
      <c r="F111" s="112" t="str">
        <f>IF(COUNT(R113:R117)&gt;0,"・非該当" &amp; COUNT(R113:R117),"")</f>
        <v/>
      </c>
      <c r="G111" s="78"/>
      <c r="H111" s="93"/>
      <c r="I111" s="94" t="str">
        <f>IF(MIN(I113:I117)=0,"",IF(COUNT(P113:Q117)=0,"-",IF(COUNT(P113:Q117)=COUNT(P113:P117),"A",IF(COUNT(P113:P117)=0,"C","B"))))</f>
        <v/>
      </c>
      <c r="J111" s="7" t="s">
        <v>51</v>
      </c>
      <c r="K111" s="94"/>
      <c r="L111" s="93"/>
      <c r="M111" s="93"/>
      <c r="N111" s="93"/>
      <c r="O111" s="93"/>
      <c r="P111" s="93"/>
      <c r="Q111" s="93"/>
      <c r="R111" s="93"/>
      <c r="S111" s="73"/>
      <c r="T111" s="93"/>
    </row>
    <row r="112" spans="1:20" x14ac:dyDescent="0.15">
      <c r="A112" s="90"/>
      <c r="B112" s="111" t="s">
        <v>52</v>
      </c>
      <c r="C112" s="308" t="s">
        <v>53</v>
      </c>
      <c r="D112" s="309"/>
      <c r="E112" s="309"/>
      <c r="F112" s="310"/>
      <c r="H112" s="73"/>
      <c r="I112" s="54"/>
      <c r="J112" s="7" t="s">
        <v>54</v>
      </c>
      <c r="K112" s="7"/>
      <c r="L112" s="73"/>
      <c r="M112" s="73"/>
      <c r="N112" s="73"/>
      <c r="O112" s="73"/>
      <c r="P112" s="73"/>
      <c r="Q112" s="73"/>
      <c r="R112" s="73"/>
      <c r="S112" s="73"/>
      <c r="T112" s="73"/>
    </row>
    <row r="113" spans="1:20" ht="37.5" customHeight="1" x14ac:dyDescent="0.15">
      <c r="A113" s="90"/>
      <c r="B113" s="96"/>
      <c r="C113" s="286" t="s">
        <v>227</v>
      </c>
      <c r="D113" s="287"/>
      <c r="E113" s="311"/>
      <c r="F113" s="97"/>
      <c r="G113" s="78"/>
      <c r="H113" s="73"/>
      <c r="I113" s="54">
        <v>0</v>
      </c>
      <c r="J113" s="7" t="s">
        <v>55</v>
      </c>
      <c r="K113" s="7">
        <v>1</v>
      </c>
      <c r="L113" s="73">
        <v>60060</v>
      </c>
      <c r="M113" s="73"/>
      <c r="N113" s="73"/>
      <c r="O113" s="73"/>
      <c r="P113" s="73" t="str">
        <f>IF(I113=3,1,"")</f>
        <v/>
      </c>
      <c r="Q113" s="73" t="str">
        <f>IF(I113=2,1,"")</f>
        <v/>
      </c>
      <c r="R113" s="73" t="str">
        <f>IF(I113=1,1,"")</f>
        <v/>
      </c>
      <c r="S113" s="73"/>
      <c r="T113" s="73"/>
    </row>
    <row r="114" spans="1:20" ht="37.5" customHeight="1" x14ac:dyDescent="0.15">
      <c r="A114" s="90"/>
      <c r="B114" s="96"/>
      <c r="C114" s="286" t="s">
        <v>228</v>
      </c>
      <c r="D114" s="287"/>
      <c r="E114" s="311"/>
      <c r="F114" s="97"/>
      <c r="G114" s="78"/>
      <c r="H114" s="73"/>
      <c r="I114" s="54">
        <v>0</v>
      </c>
      <c r="J114" s="7" t="s">
        <v>55</v>
      </c>
      <c r="K114" s="7">
        <v>2</v>
      </c>
      <c r="L114" s="73">
        <v>60061</v>
      </c>
      <c r="M114" s="73"/>
      <c r="N114" s="73"/>
      <c r="O114" s="73"/>
      <c r="P114" s="73" t="str">
        <f>IF(I114=3,1,"")</f>
        <v/>
      </c>
      <c r="Q114" s="73" t="str">
        <f>IF(I114=2,1,"")</f>
        <v/>
      </c>
      <c r="R114" s="73" t="str">
        <f>IF(I114=1,1,"")</f>
        <v/>
      </c>
      <c r="S114" s="73"/>
      <c r="T114" s="73"/>
    </row>
    <row r="115" spans="1:20" ht="37.5" customHeight="1" x14ac:dyDescent="0.15">
      <c r="A115" s="90"/>
      <c r="B115" s="96"/>
      <c r="C115" s="286" t="s">
        <v>229</v>
      </c>
      <c r="D115" s="287"/>
      <c r="E115" s="311"/>
      <c r="F115" s="97"/>
      <c r="G115" s="78"/>
      <c r="H115" s="73"/>
      <c r="I115" s="54">
        <v>0</v>
      </c>
      <c r="J115" s="7" t="s">
        <v>55</v>
      </c>
      <c r="K115" s="7">
        <v>3</v>
      </c>
      <c r="L115" s="73">
        <v>60062</v>
      </c>
      <c r="M115" s="73"/>
      <c r="N115" s="73"/>
      <c r="O115" s="73"/>
      <c r="P115" s="73" t="str">
        <f>IF(I115=3,1,"")</f>
        <v/>
      </c>
      <c r="Q115" s="73" t="str">
        <f>IF(I115=2,1,"")</f>
        <v/>
      </c>
      <c r="R115" s="73" t="str">
        <f>IF(I115=1,1,"")</f>
        <v/>
      </c>
      <c r="S115" s="73"/>
      <c r="T115" s="73"/>
    </row>
    <row r="116" spans="1:20" ht="37.5" customHeight="1" x14ac:dyDescent="0.15">
      <c r="A116" s="90"/>
      <c r="B116" s="96"/>
      <c r="C116" s="286" t="s">
        <v>230</v>
      </c>
      <c r="D116" s="287"/>
      <c r="E116" s="311"/>
      <c r="F116" s="97"/>
      <c r="G116" s="78"/>
      <c r="H116" s="73"/>
      <c r="I116" s="54">
        <v>0</v>
      </c>
      <c r="J116" s="7" t="s">
        <v>55</v>
      </c>
      <c r="K116" s="7">
        <v>4</v>
      </c>
      <c r="L116" s="73">
        <v>60063</v>
      </c>
      <c r="M116" s="73"/>
      <c r="N116" s="73"/>
      <c r="O116" s="73"/>
      <c r="P116" s="73" t="str">
        <f>IF(I116=3,1,"")</f>
        <v/>
      </c>
      <c r="Q116" s="73" t="str">
        <f>IF(I116=2,1,"")</f>
        <v/>
      </c>
      <c r="R116" s="73" t="str">
        <f>IF(I116=1,1,"")</f>
        <v/>
      </c>
      <c r="S116" s="73"/>
      <c r="T116" s="73"/>
    </row>
    <row r="117" spans="1:20" ht="37.5" customHeight="1" thickBot="1" x14ac:dyDescent="0.2">
      <c r="A117" s="90"/>
      <c r="B117" s="96"/>
      <c r="C117" s="286" t="s">
        <v>231</v>
      </c>
      <c r="D117" s="287"/>
      <c r="E117" s="311"/>
      <c r="F117" s="97"/>
      <c r="G117" s="78"/>
      <c r="H117" s="73"/>
      <c r="I117" s="54">
        <v>0</v>
      </c>
      <c r="J117" s="7" t="s">
        <v>55</v>
      </c>
      <c r="K117" s="7">
        <v>5</v>
      </c>
      <c r="L117" s="73">
        <v>60064</v>
      </c>
      <c r="M117" s="73"/>
      <c r="N117" s="73"/>
      <c r="O117" s="73"/>
      <c r="P117" s="73" t="str">
        <f>IF(I117=3,1,"")</f>
        <v/>
      </c>
      <c r="Q117" s="73" t="str">
        <f>IF(I117=2,1,"")</f>
        <v/>
      </c>
      <c r="R117" s="73" t="str">
        <f>IF(I117=1,1,"")</f>
        <v/>
      </c>
      <c r="S117" s="73"/>
      <c r="T117" s="73"/>
    </row>
    <row r="118" spans="1:20" s="11" customFormat="1" ht="17.25" customHeight="1" x14ac:dyDescent="0.15">
      <c r="A118" s="84"/>
      <c r="B118" s="289" t="s">
        <v>233</v>
      </c>
      <c r="C118" s="290"/>
      <c r="D118" s="290"/>
      <c r="E118" s="290"/>
      <c r="F118" s="291"/>
      <c r="G118" s="85"/>
      <c r="H118" s="86"/>
      <c r="I118" s="87"/>
      <c r="J118" s="7" t="s">
        <v>64</v>
      </c>
      <c r="K118" s="86"/>
      <c r="L118" s="86"/>
      <c r="M118" s="88"/>
      <c r="N118" s="88"/>
      <c r="O118" s="88"/>
      <c r="P118" s="88"/>
      <c r="Q118" s="88"/>
      <c r="R118" s="88"/>
      <c r="S118" s="73"/>
      <c r="T118" s="88"/>
    </row>
    <row r="119" spans="1:20" s="83" customFormat="1" ht="30" customHeight="1" thickBot="1" x14ac:dyDescent="0.2">
      <c r="A119" s="89"/>
      <c r="B119" s="292" t="s">
        <v>232</v>
      </c>
      <c r="C119" s="293"/>
      <c r="D119" s="316" t="s">
        <v>83</v>
      </c>
      <c r="E119" s="316"/>
      <c r="F119" s="113" t="str">
        <f>IF(COUNT(P123:Q126) &gt; 0,COUNT(P123:P126) &amp; "／" &amp; COUNT(P123:Q126),"")</f>
        <v/>
      </c>
      <c r="G119" s="78"/>
      <c r="H119" s="79"/>
      <c r="I119" s="80"/>
      <c r="J119" s="81" t="s">
        <v>65</v>
      </c>
      <c r="K119" s="79">
        <v>2</v>
      </c>
      <c r="L119" s="79">
        <v>553</v>
      </c>
      <c r="M119" s="82"/>
      <c r="N119" s="82"/>
      <c r="O119" s="82"/>
      <c r="P119" s="82"/>
      <c r="Q119" s="82"/>
      <c r="R119" s="82"/>
      <c r="S119" s="73"/>
      <c r="T119" s="82"/>
    </row>
    <row r="120" spans="1:20" x14ac:dyDescent="0.15">
      <c r="A120" s="90"/>
      <c r="B120" s="91" t="s">
        <v>163</v>
      </c>
      <c r="C120" s="317" t="str">
        <f>IF((MIN(I123:I126)=0),"標準項目の「あり」「なし」を選択してください","")</f>
        <v>標準項目の「あり」「なし」を選択してください</v>
      </c>
      <c r="D120" s="317"/>
      <c r="E120" s="317"/>
      <c r="F120" s="318"/>
      <c r="H120" s="73"/>
      <c r="I120" s="54"/>
      <c r="J120" s="7" t="s">
        <v>66</v>
      </c>
      <c r="K120" s="7">
        <v>1</v>
      </c>
      <c r="L120" s="73">
        <v>17442</v>
      </c>
      <c r="M120" s="73"/>
      <c r="N120" s="73"/>
      <c r="O120" s="73"/>
      <c r="P120" s="73"/>
      <c r="Q120" s="73"/>
      <c r="R120" s="73"/>
      <c r="S120" s="73"/>
      <c r="T120" s="73"/>
    </row>
    <row r="121" spans="1:20" s="95" customFormat="1" ht="37.5" customHeight="1" x14ac:dyDescent="0.15">
      <c r="A121" s="92" t="s">
        <v>57</v>
      </c>
      <c r="B121" s="265" t="s">
        <v>232</v>
      </c>
      <c r="C121" s="266"/>
      <c r="D121" s="319" t="str">
        <f xml:space="preserve"> "評点（" &amp; REPT("○",COUNT(P123:P126)) &amp; REPT("●",COUNT(Q123:Q126)) &amp; "）"</f>
        <v>評点（）</v>
      </c>
      <c r="E121" s="319"/>
      <c r="F121" s="112" t="str">
        <f>IF(COUNT(R123:R126)&gt;0,"・非該当" &amp; COUNT(R123:R126),"")</f>
        <v/>
      </c>
      <c r="G121" s="78"/>
      <c r="H121" s="93"/>
      <c r="I121" s="94" t="str">
        <f>IF(MIN(I123:I126)=0,"",IF(COUNT(P123:Q126)=0,"-",IF(COUNT(P123:Q126)=COUNT(P123:P126),"A",IF(COUNT(P123:P126)=0,"C","B"))))</f>
        <v/>
      </c>
      <c r="J121" s="7" t="s">
        <v>51</v>
      </c>
      <c r="K121" s="94"/>
      <c r="L121" s="93"/>
      <c r="M121" s="93"/>
      <c r="N121" s="93"/>
      <c r="O121" s="93"/>
      <c r="P121" s="93"/>
      <c r="Q121" s="93"/>
      <c r="R121" s="93"/>
      <c r="S121" s="73"/>
      <c r="T121" s="93"/>
    </row>
    <row r="122" spans="1:20" x14ac:dyDescent="0.15">
      <c r="A122" s="90"/>
      <c r="B122" s="111" t="s">
        <v>52</v>
      </c>
      <c r="C122" s="308" t="s">
        <v>53</v>
      </c>
      <c r="D122" s="309"/>
      <c r="E122" s="309"/>
      <c r="F122" s="310"/>
      <c r="H122" s="73"/>
      <c r="I122" s="54"/>
      <c r="J122" s="7" t="s">
        <v>54</v>
      </c>
      <c r="K122" s="7"/>
      <c r="L122" s="73"/>
      <c r="M122" s="73"/>
      <c r="N122" s="73"/>
      <c r="O122" s="73"/>
      <c r="P122" s="73"/>
      <c r="Q122" s="73"/>
      <c r="R122" s="73"/>
      <c r="S122" s="73"/>
      <c r="T122" s="73"/>
    </row>
    <row r="123" spans="1:20" ht="37.5" customHeight="1" x14ac:dyDescent="0.15">
      <c r="A123" s="90"/>
      <c r="B123" s="96"/>
      <c r="C123" s="286" t="s">
        <v>234</v>
      </c>
      <c r="D123" s="287"/>
      <c r="E123" s="311"/>
      <c r="F123" s="97"/>
      <c r="G123" s="78"/>
      <c r="H123" s="73"/>
      <c r="I123" s="54">
        <v>0</v>
      </c>
      <c r="J123" s="7" t="s">
        <v>55</v>
      </c>
      <c r="K123" s="7">
        <v>1</v>
      </c>
      <c r="L123" s="73">
        <v>60065</v>
      </c>
      <c r="M123" s="73"/>
      <c r="N123" s="73"/>
      <c r="O123" s="73"/>
      <c r="P123" s="73" t="str">
        <f>IF(I123=3,1,"")</f>
        <v/>
      </c>
      <c r="Q123" s="73" t="str">
        <f>IF(I123=2,1,"")</f>
        <v/>
      </c>
      <c r="R123" s="73" t="str">
        <f>IF(I123=1,1,"")</f>
        <v/>
      </c>
      <c r="S123" s="73"/>
      <c r="T123" s="73"/>
    </row>
    <row r="124" spans="1:20" ht="37.5" customHeight="1" x14ac:dyDescent="0.15">
      <c r="A124" s="90"/>
      <c r="B124" s="96"/>
      <c r="C124" s="286" t="s">
        <v>235</v>
      </c>
      <c r="D124" s="287"/>
      <c r="E124" s="311"/>
      <c r="F124" s="97"/>
      <c r="G124" s="78"/>
      <c r="H124" s="73"/>
      <c r="I124" s="54">
        <v>0</v>
      </c>
      <c r="J124" s="7" t="s">
        <v>55</v>
      </c>
      <c r="K124" s="7">
        <v>2</v>
      </c>
      <c r="L124" s="73">
        <v>60066</v>
      </c>
      <c r="M124" s="73"/>
      <c r="N124" s="73"/>
      <c r="O124" s="73"/>
      <c r="P124" s="73" t="str">
        <f>IF(I124=3,1,"")</f>
        <v/>
      </c>
      <c r="Q124" s="73" t="str">
        <f>IF(I124=2,1,"")</f>
        <v/>
      </c>
      <c r="R124" s="73" t="str">
        <f>IF(I124=1,1,"")</f>
        <v/>
      </c>
      <c r="S124" s="73"/>
      <c r="T124" s="73"/>
    </row>
    <row r="125" spans="1:20" ht="37.5" customHeight="1" x14ac:dyDescent="0.15">
      <c r="A125" s="90"/>
      <c r="B125" s="96"/>
      <c r="C125" s="286" t="s">
        <v>236</v>
      </c>
      <c r="D125" s="287"/>
      <c r="E125" s="311"/>
      <c r="F125" s="97"/>
      <c r="G125" s="78"/>
      <c r="H125" s="73"/>
      <c r="I125" s="54">
        <v>0</v>
      </c>
      <c r="J125" s="7" t="s">
        <v>55</v>
      </c>
      <c r="K125" s="7">
        <v>3</v>
      </c>
      <c r="L125" s="73">
        <v>60067</v>
      </c>
      <c r="M125" s="73"/>
      <c r="N125" s="73"/>
      <c r="O125" s="73"/>
      <c r="P125" s="73" t="str">
        <f>IF(I125=3,1,"")</f>
        <v/>
      </c>
      <c r="Q125" s="73" t="str">
        <f>IF(I125=2,1,"")</f>
        <v/>
      </c>
      <c r="R125" s="73" t="str">
        <f>IF(I125=1,1,"")</f>
        <v/>
      </c>
      <c r="S125" s="73"/>
      <c r="T125" s="73"/>
    </row>
    <row r="126" spans="1:20" ht="37.5" customHeight="1" thickBot="1" x14ac:dyDescent="0.2">
      <c r="A126" s="90"/>
      <c r="B126" s="96"/>
      <c r="C126" s="286" t="s">
        <v>237</v>
      </c>
      <c r="D126" s="287"/>
      <c r="E126" s="311"/>
      <c r="F126" s="97"/>
      <c r="G126" s="78"/>
      <c r="H126" s="73"/>
      <c r="I126" s="54">
        <v>0</v>
      </c>
      <c r="J126" s="7" t="s">
        <v>55</v>
      </c>
      <c r="K126" s="7">
        <v>4</v>
      </c>
      <c r="L126" s="73">
        <v>60068</v>
      </c>
      <c r="M126" s="73"/>
      <c r="N126" s="73"/>
      <c r="O126" s="73"/>
      <c r="P126" s="73" t="str">
        <f>IF(I126=3,1,"")</f>
        <v/>
      </c>
      <c r="Q126" s="73" t="str">
        <f>IF(I126=2,1,"")</f>
        <v/>
      </c>
      <c r="R126" s="73" t="str">
        <f>IF(I126=1,1,"")</f>
        <v/>
      </c>
      <c r="S126" s="73"/>
      <c r="T126" s="73"/>
    </row>
    <row r="127" spans="1:20" ht="20.25" customHeight="1" x14ac:dyDescent="0.15">
      <c r="A127" s="98"/>
      <c r="B127" s="312" t="s">
        <v>238</v>
      </c>
      <c r="C127" s="313"/>
      <c r="D127" s="314" t="str">
        <f>IF(AND(LEN(case1_4)&lt;&gt;0,COUNT(R113:R126)=9),checkB_4,(IF(LEN(checkA_4)&lt;&gt;0,checkA_4, checkB_4)))</f>
        <v>カテゴリー4の講評を入力してください</v>
      </c>
      <c r="E127" s="314"/>
      <c r="F127" s="315"/>
      <c r="H127" s="73"/>
      <c r="I127" s="54"/>
      <c r="J127" s="7" t="s">
        <v>56</v>
      </c>
      <c r="K127" s="7"/>
      <c r="L127" s="73"/>
      <c r="M127" s="73"/>
      <c r="N127" s="73"/>
      <c r="O127" s="73"/>
      <c r="P127" s="73"/>
      <c r="Q127" s="73"/>
      <c r="R127" s="73"/>
      <c r="S127" s="73"/>
      <c r="T127" s="73"/>
    </row>
    <row r="128" spans="1:20" s="102" customFormat="1" ht="21" customHeight="1" x14ac:dyDescent="0.15">
      <c r="A128" s="109"/>
      <c r="B128" s="295"/>
      <c r="C128" s="296"/>
      <c r="D128" s="296"/>
      <c r="E128" s="296"/>
      <c r="F128" s="297"/>
      <c r="G128" s="2" t="str">
        <f>IF(LEN(B128)=0,"",IF(40-LEN(B128)&gt;0,"残り" &amp; 40-LEN(B128) &amp; "文字",IF(40-LEN(B128)=0,"","文字数がオーバーしています")))</f>
        <v/>
      </c>
      <c r="H128" s="99"/>
      <c r="I128" s="100"/>
      <c r="J128" s="7" t="s">
        <v>77</v>
      </c>
      <c r="K128" s="99"/>
      <c r="L128" s="99"/>
      <c r="M128" s="101"/>
      <c r="N128" s="101"/>
      <c r="O128" s="101"/>
      <c r="P128" s="101"/>
      <c r="Q128" s="101"/>
      <c r="R128" s="101"/>
      <c r="S128" s="73"/>
      <c r="T128" s="101"/>
    </row>
    <row r="129" spans="1:20" s="102" customFormat="1" ht="65.099999999999994" customHeight="1" x14ac:dyDescent="0.15">
      <c r="A129" s="110"/>
      <c r="B129" s="298"/>
      <c r="C129" s="299"/>
      <c r="D129" s="299"/>
      <c r="E129" s="299"/>
      <c r="F129" s="300"/>
      <c r="G129" s="2" t="str">
        <f>IF(LEN(B129)=0,"",IF(256-LEN(B129)&gt;0,"残り" &amp; 256-LEN(B129) &amp; "文字",IF(256-LEN(B129)=0,"","文字数がオーバーしています")))</f>
        <v/>
      </c>
      <c r="H129" s="99"/>
      <c r="I129" s="100"/>
      <c r="J129" s="7" t="s">
        <v>80</v>
      </c>
      <c r="K129" s="99"/>
      <c r="L129" s="99"/>
      <c r="M129" s="101"/>
      <c r="N129" s="101"/>
      <c r="O129" s="101"/>
      <c r="P129" s="101"/>
      <c r="Q129" s="101"/>
      <c r="R129" s="101"/>
      <c r="S129" s="73"/>
      <c r="T129" s="101"/>
    </row>
    <row r="130" spans="1:20" s="102" customFormat="1" ht="21" customHeight="1" x14ac:dyDescent="0.15">
      <c r="A130" s="110"/>
      <c r="B130" s="301"/>
      <c r="C130" s="302"/>
      <c r="D130" s="302"/>
      <c r="E130" s="302"/>
      <c r="F130" s="303"/>
      <c r="G130" s="2" t="str">
        <f>IF(LEN(B130)=0,"",IF(40-LEN(B130)&gt;0,"残り" &amp; 40-LEN(B130) &amp; "文字",IF(40-LEN(B130)=0,"","文字数がオーバーしています")))</f>
        <v/>
      </c>
      <c r="H130" s="99"/>
      <c r="I130" s="100"/>
      <c r="J130" s="7" t="s">
        <v>78</v>
      </c>
      <c r="K130" s="99"/>
      <c r="L130" s="99"/>
      <c r="M130" s="101"/>
      <c r="N130" s="101"/>
      <c r="O130" s="101"/>
      <c r="P130" s="101"/>
      <c r="Q130" s="101"/>
      <c r="R130" s="101"/>
      <c r="S130" s="73"/>
      <c r="T130" s="101"/>
    </row>
    <row r="131" spans="1:20" s="102" customFormat="1" ht="65.099999999999994" customHeight="1" x14ac:dyDescent="0.15">
      <c r="A131" s="110"/>
      <c r="B131" s="304"/>
      <c r="C131" s="304"/>
      <c r="D131" s="304"/>
      <c r="E131" s="304"/>
      <c r="F131" s="305"/>
      <c r="G131" s="2" t="str">
        <f>IF(LEN(B131)=0,"",IF(256-LEN(B131)&gt;0,"残り" &amp; 256-LEN(B131) &amp; "文字",IF(256-LEN(B131)=0,"","文字数がオーバーしています")))</f>
        <v/>
      </c>
      <c r="H131" s="99"/>
      <c r="I131" s="100"/>
      <c r="J131" s="7" t="s">
        <v>81</v>
      </c>
      <c r="K131" s="99"/>
      <c r="L131" s="99"/>
      <c r="M131" s="101"/>
      <c r="N131" s="101"/>
      <c r="O131" s="101"/>
      <c r="P131" s="101"/>
      <c r="Q131" s="101"/>
      <c r="R131" s="101"/>
      <c r="S131" s="73"/>
      <c r="T131" s="101"/>
    </row>
    <row r="132" spans="1:20" s="102" customFormat="1" ht="21" customHeight="1" x14ac:dyDescent="0.15">
      <c r="A132" s="110"/>
      <c r="B132" s="301"/>
      <c r="C132" s="302"/>
      <c r="D132" s="302"/>
      <c r="E132" s="302"/>
      <c r="F132" s="303"/>
      <c r="G132" s="2" t="str">
        <f>IF(LEN(B132)=0,"",IF(40-LEN(B132)&gt;0,"残り" &amp; 40-LEN(B132) &amp; "文字",IF(40-LEN(B132)=0,"","文字数がオーバーしています")))</f>
        <v/>
      </c>
      <c r="H132" s="99"/>
      <c r="I132" s="100"/>
      <c r="J132" s="7" t="s">
        <v>79</v>
      </c>
      <c r="K132" s="99"/>
      <c r="L132" s="99"/>
      <c r="M132" s="101"/>
      <c r="N132" s="101"/>
      <c r="O132" s="101"/>
      <c r="P132" s="101"/>
      <c r="Q132" s="101"/>
      <c r="R132" s="101"/>
      <c r="S132" s="73"/>
      <c r="T132" s="101"/>
    </row>
    <row r="133" spans="1:20" s="102" customFormat="1" ht="65.099999999999994" customHeight="1" thickBot="1" x14ac:dyDescent="0.2">
      <c r="A133" s="103"/>
      <c r="B133" s="306"/>
      <c r="C133" s="306"/>
      <c r="D133" s="306"/>
      <c r="E133" s="306"/>
      <c r="F133" s="307"/>
      <c r="G133" s="2" t="str">
        <f>IF(LEN(B133)=0,"",IF(256-LEN(B133)&gt;0,"残り" &amp; 256-LEN(B133) &amp; "文字",IF(256-LEN(B133)=0,"","文字数がオーバーしています")))</f>
        <v/>
      </c>
      <c r="H133" s="99"/>
      <c r="I133" s="100"/>
      <c r="J133" s="7" t="s">
        <v>82</v>
      </c>
      <c r="K133" s="99"/>
      <c r="L133" s="99"/>
      <c r="M133" s="101"/>
      <c r="N133" s="101"/>
      <c r="O133" s="101"/>
      <c r="P133" s="101"/>
      <c r="Q133" s="101"/>
      <c r="R133" s="101"/>
      <c r="S133" s="73"/>
      <c r="T133" s="101"/>
    </row>
    <row r="134" spans="1:20" ht="18" customHeight="1" thickTop="1" x14ac:dyDescent="0.15">
      <c r="A134" s="281">
        <v>5</v>
      </c>
      <c r="B134" s="283" t="s">
        <v>240</v>
      </c>
      <c r="C134" s="284"/>
      <c r="D134" s="284"/>
      <c r="E134" s="284"/>
      <c r="F134" s="285"/>
      <c r="H134" s="73"/>
      <c r="I134" s="54"/>
      <c r="J134" s="7" t="s">
        <v>56</v>
      </c>
      <c r="K134" s="7"/>
      <c r="L134" s="73"/>
      <c r="M134" s="73"/>
      <c r="N134" s="73"/>
      <c r="O134" s="73"/>
      <c r="P134" s="73"/>
      <c r="Q134" s="73"/>
      <c r="R134" s="73"/>
      <c r="S134" s="73"/>
      <c r="T134" s="73" t="s">
        <v>62</v>
      </c>
    </row>
    <row r="135" spans="1:20" s="83" customFormat="1" ht="30" customHeight="1" thickBot="1" x14ac:dyDescent="0.2">
      <c r="A135" s="282"/>
      <c r="B135" s="286" t="s">
        <v>239</v>
      </c>
      <c r="C135" s="287"/>
      <c r="D135" s="287"/>
      <c r="E135" s="287"/>
      <c r="F135" s="288"/>
      <c r="G135" s="78"/>
      <c r="H135" s="79"/>
      <c r="I135" s="80"/>
      <c r="J135" s="81" t="s">
        <v>63</v>
      </c>
      <c r="K135" s="79">
        <v>5</v>
      </c>
      <c r="L135" s="79">
        <v>124</v>
      </c>
      <c r="M135" s="82"/>
      <c r="N135" s="82"/>
      <c r="O135" s="82"/>
      <c r="P135" s="82"/>
      <c r="Q135" s="82"/>
      <c r="R135" s="82"/>
      <c r="S135" s="73"/>
      <c r="T135" s="82"/>
    </row>
    <row r="136" spans="1:20" s="11" customFormat="1" ht="17.25" customHeight="1" x14ac:dyDescent="0.15">
      <c r="A136" s="84"/>
      <c r="B136" s="289" t="s">
        <v>242</v>
      </c>
      <c r="C136" s="290"/>
      <c r="D136" s="290"/>
      <c r="E136" s="290"/>
      <c r="F136" s="291"/>
      <c r="G136" s="85"/>
      <c r="H136" s="86"/>
      <c r="I136" s="87"/>
      <c r="J136" s="7" t="s">
        <v>64</v>
      </c>
      <c r="K136" s="86"/>
      <c r="L136" s="86"/>
      <c r="M136" s="88"/>
      <c r="N136" s="88"/>
      <c r="O136" s="88"/>
      <c r="P136" s="88"/>
      <c r="Q136" s="88"/>
      <c r="R136" s="88"/>
      <c r="S136" s="73"/>
      <c r="T136" s="88"/>
    </row>
    <row r="137" spans="1:20" s="83" customFormat="1" ht="30" customHeight="1" thickBot="1" x14ac:dyDescent="0.2">
      <c r="A137" s="89"/>
      <c r="B137" s="292" t="s">
        <v>241</v>
      </c>
      <c r="C137" s="293"/>
      <c r="D137" s="316" t="s">
        <v>83</v>
      </c>
      <c r="E137" s="316"/>
      <c r="F137" s="113" t="str">
        <f>IF(COUNT(P141:Q161) &gt; 0,COUNT(P141:P161) &amp; "／" &amp; COUNT(P141:Q161),"")</f>
        <v/>
      </c>
      <c r="G137" s="78"/>
      <c r="H137" s="79"/>
      <c r="I137" s="80"/>
      <c r="J137" s="81" t="s">
        <v>65</v>
      </c>
      <c r="K137" s="79">
        <v>1</v>
      </c>
      <c r="L137" s="79">
        <v>554</v>
      </c>
      <c r="M137" s="82"/>
      <c r="N137" s="82"/>
      <c r="O137" s="82"/>
      <c r="P137" s="82"/>
      <c r="Q137" s="82"/>
      <c r="R137" s="82"/>
      <c r="S137" s="73"/>
      <c r="T137" s="82"/>
    </row>
    <row r="138" spans="1:20" x14ac:dyDescent="0.15">
      <c r="A138" s="90"/>
      <c r="B138" s="91" t="s">
        <v>163</v>
      </c>
      <c r="C138" s="317" t="str">
        <f>IF((MIN(I141:I142)=0),"標準項目の「あり」「なし」を選択してください","")</f>
        <v>標準項目の「あり」「なし」を選択してください</v>
      </c>
      <c r="D138" s="317"/>
      <c r="E138" s="317"/>
      <c r="F138" s="318"/>
      <c r="H138" s="73"/>
      <c r="I138" s="54"/>
      <c r="J138" s="7" t="s">
        <v>66</v>
      </c>
      <c r="K138" s="7">
        <v>1</v>
      </c>
      <c r="L138" s="73">
        <v>17443</v>
      </c>
      <c r="M138" s="73"/>
      <c r="N138" s="73"/>
      <c r="O138" s="73"/>
      <c r="P138" s="73"/>
      <c r="Q138" s="73"/>
      <c r="R138" s="73"/>
      <c r="S138" s="73"/>
      <c r="T138" s="73"/>
    </row>
    <row r="139" spans="1:20" s="95" customFormat="1" ht="37.5" customHeight="1" x14ac:dyDescent="0.15">
      <c r="A139" s="92" t="s">
        <v>57</v>
      </c>
      <c r="B139" s="265" t="s">
        <v>243</v>
      </c>
      <c r="C139" s="266"/>
      <c r="D139" s="319" t="str">
        <f xml:space="preserve"> "評点（" &amp; REPT("○",COUNT(P141:P142)) &amp; REPT("●",COUNT(Q141:Q142)) &amp; "）"</f>
        <v>評点（）</v>
      </c>
      <c r="E139" s="319"/>
      <c r="F139" s="112" t="str">
        <f>IF(COUNT(R141:R142)&gt;0,"・非該当" &amp; COUNT(R141:R142),"")</f>
        <v/>
      </c>
      <c r="G139" s="78"/>
      <c r="H139" s="93"/>
      <c r="I139" s="94" t="str">
        <f>IF(MIN(I141:I142)=0,"",IF(COUNT(P141:Q142)=0,"-",IF(COUNT(P141:Q142)=COUNT(P141:P142),"A",IF(COUNT(P141:P142)=0,"C","B"))))</f>
        <v/>
      </c>
      <c r="J139" s="7" t="s">
        <v>51</v>
      </c>
      <c r="K139" s="94"/>
      <c r="L139" s="93"/>
      <c r="M139" s="93"/>
      <c r="N139" s="93"/>
      <c r="O139" s="93"/>
      <c r="P139" s="93"/>
      <c r="Q139" s="93"/>
      <c r="R139" s="93"/>
      <c r="S139" s="73"/>
      <c r="T139" s="93"/>
    </row>
    <row r="140" spans="1:20" x14ac:dyDescent="0.15">
      <c r="A140" s="90"/>
      <c r="B140" s="111" t="s">
        <v>52</v>
      </c>
      <c r="C140" s="308" t="s">
        <v>53</v>
      </c>
      <c r="D140" s="309"/>
      <c r="E140" s="309"/>
      <c r="F140" s="310"/>
      <c r="H140" s="73"/>
      <c r="I140" s="54"/>
      <c r="J140" s="7" t="s">
        <v>54</v>
      </c>
      <c r="K140" s="7"/>
      <c r="L140" s="73"/>
      <c r="M140" s="73"/>
      <c r="N140" s="73"/>
      <c r="O140" s="73"/>
      <c r="P140" s="73"/>
      <c r="Q140" s="73"/>
      <c r="R140" s="73"/>
      <c r="S140" s="73"/>
      <c r="T140" s="73"/>
    </row>
    <row r="141" spans="1:20" ht="37.5" customHeight="1" x14ac:dyDescent="0.15">
      <c r="A141" s="90"/>
      <c r="B141" s="96"/>
      <c r="C141" s="286" t="s">
        <v>244</v>
      </c>
      <c r="D141" s="287"/>
      <c r="E141" s="311"/>
      <c r="F141" s="97"/>
      <c r="G141" s="78"/>
      <c r="H141" s="73"/>
      <c r="I141" s="54">
        <v>0</v>
      </c>
      <c r="J141" s="7" t="s">
        <v>55</v>
      </c>
      <c r="K141" s="7">
        <v>1</v>
      </c>
      <c r="L141" s="73">
        <v>60069</v>
      </c>
      <c r="M141" s="73"/>
      <c r="N141" s="73"/>
      <c r="O141" s="73"/>
      <c r="P141" s="73" t="str">
        <f>IF(I141=3,1,"")</f>
        <v/>
      </c>
      <c r="Q141" s="73" t="str">
        <f>IF(I141=2,1,"")</f>
        <v/>
      </c>
      <c r="R141" s="73" t="str">
        <f>IF(I141=1,1,"")</f>
        <v/>
      </c>
      <c r="S141" s="73"/>
      <c r="T141" s="73"/>
    </row>
    <row r="142" spans="1:20" ht="37.5" customHeight="1" thickBot="1" x14ac:dyDescent="0.2">
      <c r="A142" s="90"/>
      <c r="B142" s="96"/>
      <c r="C142" s="286" t="s">
        <v>245</v>
      </c>
      <c r="D142" s="287"/>
      <c r="E142" s="311"/>
      <c r="F142" s="97"/>
      <c r="G142" s="78"/>
      <c r="H142" s="73"/>
      <c r="I142" s="54">
        <v>0</v>
      </c>
      <c r="J142" s="7" t="s">
        <v>55</v>
      </c>
      <c r="K142" s="7">
        <v>2</v>
      </c>
      <c r="L142" s="73">
        <v>60070</v>
      </c>
      <c r="M142" s="73"/>
      <c r="N142" s="73"/>
      <c r="O142" s="73"/>
      <c r="P142" s="73" t="str">
        <f>IF(I142=3,1,"")</f>
        <v/>
      </c>
      <c r="Q142" s="73" t="str">
        <f>IF(I142=2,1,"")</f>
        <v/>
      </c>
      <c r="R142" s="73" t="str">
        <f>IF(I142=1,1,"")</f>
        <v/>
      </c>
      <c r="S142" s="73"/>
      <c r="T142" s="73"/>
    </row>
    <row r="143" spans="1:20" x14ac:dyDescent="0.15">
      <c r="A143" s="90"/>
      <c r="B143" s="91" t="s">
        <v>167</v>
      </c>
      <c r="C143" s="317" t="str">
        <f>IF((MIN(I146:I147)=0),"標準項目の「あり」「なし」を選択してください","")</f>
        <v>標準項目の「あり」「なし」を選択してください</v>
      </c>
      <c r="D143" s="317"/>
      <c r="E143" s="317"/>
      <c r="F143" s="318"/>
      <c r="H143" s="73"/>
      <c r="I143" s="54"/>
      <c r="J143" s="7" t="s">
        <v>66</v>
      </c>
      <c r="K143" s="7">
        <v>2</v>
      </c>
      <c r="L143" s="73">
        <v>17444</v>
      </c>
      <c r="M143" s="73"/>
      <c r="N143" s="73"/>
      <c r="O143" s="73"/>
      <c r="P143" s="73"/>
      <c r="Q143" s="73"/>
      <c r="R143" s="73"/>
      <c r="S143" s="73"/>
      <c r="T143" s="73"/>
    </row>
    <row r="144" spans="1:20" s="95" customFormat="1" ht="37.5" customHeight="1" x14ac:dyDescent="0.15">
      <c r="A144" s="92" t="s">
        <v>57</v>
      </c>
      <c r="B144" s="265" t="s">
        <v>246</v>
      </c>
      <c r="C144" s="266"/>
      <c r="D144" s="319" t="str">
        <f xml:space="preserve"> "評点（" &amp; REPT("○",COUNT(P146:P147)) &amp; REPT("●",COUNT(Q146:Q147)) &amp; "）"</f>
        <v>評点（）</v>
      </c>
      <c r="E144" s="319"/>
      <c r="F144" s="112" t="str">
        <f>IF(COUNT(R146:R147)&gt;0,"・非該当" &amp; COUNT(R146:R147),"")</f>
        <v/>
      </c>
      <c r="G144" s="78"/>
      <c r="H144" s="93"/>
      <c r="I144" s="94" t="str">
        <f>IF(MIN(I146:I147)=0,"",IF(COUNT(P146:Q147)=0,"-",IF(COUNT(P146:Q147)=COUNT(P146:P147),"A",IF(COUNT(P146:P147)=0,"C","B"))))</f>
        <v/>
      </c>
      <c r="J144" s="7" t="s">
        <v>51</v>
      </c>
      <c r="K144" s="94"/>
      <c r="L144" s="93"/>
      <c r="M144" s="93"/>
      <c r="N144" s="93"/>
      <c r="O144" s="93"/>
      <c r="P144" s="93"/>
      <c r="Q144" s="93"/>
      <c r="R144" s="93"/>
      <c r="S144" s="73"/>
      <c r="T144" s="93"/>
    </row>
    <row r="145" spans="1:20" x14ac:dyDescent="0.15">
      <c r="A145" s="90"/>
      <c r="B145" s="111" t="s">
        <v>52</v>
      </c>
      <c r="C145" s="308" t="s">
        <v>53</v>
      </c>
      <c r="D145" s="309"/>
      <c r="E145" s="309"/>
      <c r="F145" s="310"/>
      <c r="H145" s="73"/>
      <c r="I145" s="54"/>
      <c r="J145" s="7" t="s">
        <v>54</v>
      </c>
      <c r="K145" s="7"/>
      <c r="L145" s="73"/>
      <c r="M145" s="73"/>
      <c r="N145" s="73"/>
      <c r="O145" s="73"/>
      <c r="P145" s="73"/>
      <c r="Q145" s="73"/>
      <c r="R145" s="73"/>
      <c r="S145" s="73"/>
      <c r="T145" s="73"/>
    </row>
    <row r="146" spans="1:20" ht="37.5" customHeight="1" x14ac:dyDescent="0.15">
      <c r="A146" s="90"/>
      <c r="B146" s="96"/>
      <c r="C146" s="286" t="s">
        <v>247</v>
      </c>
      <c r="D146" s="287"/>
      <c r="E146" s="311"/>
      <c r="F146" s="97"/>
      <c r="G146" s="78"/>
      <c r="H146" s="73"/>
      <c r="I146" s="54">
        <v>0</v>
      </c>
      <c r="J146" s="7" t="s">
        <v>55</v>
      </c>
      <c r="K146" s="7">
        <v>1</v>
      </c>
      <c r="L146" s="73">
        <v>60071</v>
      </c>
      <c r="M146" s="73"/>
      <c r="N146" s="73"/>
      <c r="O146" s="73"/>
      <c r="P146" s="73" t="str">
        <f>IF(I146=3,1,"")</f>
        <v/>
      </c>
      <c r="Q146" s="73" t="str">
        <f>IF(I146=2,1,"")</f>
        <v/>
      </c>
      <c r="R146" s="73" t="str">
        <f>IF(I146=1,1,"")</f>
        <v/>
      </c>
      <c r="S146" s="73"/>
      <c r="T146" s="73"/>
    </row>
    <row r="147" spans="1:20" ht="37.5" customHeight="1" thickBot="1" x14ac:dyDescent="0.2">
      <c r="A147" s="90"/>
      <c r="B147" s="96"/>
      <c r="C147" s="286" t="s">
        <v>248</v>
      </c>
      <c r="D147" s="287"/>
      <c r="E147" s="311"/>
      <c r="F147" s="97"/>
      <c r="G147" s="78"/>
      <c r="H147" s="73"/>
      <c r="I147" s="54">
        <v>0</v>
      </c>
      <c r="J147" s="7" t="s">
        <v>55</v>
      </c>
      <c r="K147" s="7">
        <v>2</v>
      </c>
      <c r="L147" s="73">
        <v>60072</v>
      </c>
      <c r="M147" s="73"/>
      <c r="N147" s="73"/>
      <c r="O147" s="73"/>
      <c r="P147" s="73" t="str">
        <f>IF(I147=3,1,"")</f>
        <v/>
      </c>
      <c r="Q147" s="73" t="str">
        <f>IF(I147=2,1,"")</f>
        <v/>
      </c>
      <c r="R147" s="73" t="str">
        <f>IF(I147=1,1,"")</f>
        <v/>
      </c>
      <c r="S147" s="73"/>
      <c r="T147" s="73"/>
    </row>
    <row r="148" spans="1:20" x14ac:dyDescent="0.15">
      <c r="A148" s="90"/>
      <c r="B148" s="91" t="s">
        <v>171</v>
      </c>
      <c r="C148" s="317" t="str">
        <f>IF((MIN(I151:I154)=0),"標準項目の「あり」「なし」を選択してください","")</f>
        <v>標準項目の「あり」「なし」を選択してください</v>
      </c>
      <c r="D148" s="317"/>
      <c r="E148" s="317"/>
      <c r="F148" s="318"/>
      <c r="H148" s="73"/>
      <c r="I148" s="54"/>
      <c r="J148" s="7" t="s">
        <v>66</v>
      </c>
      <c r="K148" s="7">
        <v>3</v>
      </c>
      <c r="L148" s="73">
        <v>17445</v>
      </c>
      <c r="M148" s="73"/>
      <c r="N148" s="73"/>
      <c r="O148" s="73"/>
      <c r="P148" s="73"/>
      <c r="Q148" s="73"/>
      <c r="R148" s="73"/>
      <c r="S148" s="73"/>
      <c r="T148" s="73"/>
    </row>
    <row r="149" spans="1:20" s="95" customFormat="1" ht="37.5" customHeight="1" x14ac:dyDescent="0.15">
      <c r="A149" s="92" t="s">
        <v>57</v>
      </c>
      <c r="B149" s="265" t="s">
        <v>249</v>
      </c>
      <c r="C149" s="266"/>
      <c r="D149" s="319" t="str">
        <f xml:space="preserve"> "評点（" &amp; REPT("○",COUNT(P151:P154)) &amp; REPT("●",COUNT(Q151:Q154)) &amp; "）"</f>
        <v>評点（）</v>
      </c>
      <c r="E149" s="319"/>
      <c r="F149" s="112" t="str">
        <f>IF(COUNT(R151:R154)&gt;0,"・非該当" &amp; COUNT(R151:R154),"")</f>
        <v/>
      </c>
      <c r="G149" s="78"/>
      <c r="H149" s="93"/>
      <c r="I149" s="94" t="str">
        <f>IF(MIN(I151:I154)=0,"",IF(COUNT(P151:Q154)=0,"-",IF(COUNT(P151:Q154)=COUNT(P151:P154),"A",IF(COUNT(P151:P154)=0,"C","B"))))</f>
        <v/>
      </c>
      <c r="J149" s="7" t="s">
        <v>51</v>
      </c>
      <c r="K149" s="94"/>
      <c r="L149" s="93"/>
      <c r="M149" s="93"/>
      <c r="N149" s="93"/>
      <c r="O149" s="93"/>
      <c r="P149" s="93"/>
      <c r="Q149" s="93"/>
      <c r="R149" s="93"/>
      <c r="S149" s="73"/>
      <c r="T149" s="93"/>
    </row>
    <row r="150" spans="1:20" x14ac:dyDescent="0.15">
      <c r="A150" s="90"/>
      <c r="B150" s="111" t="s">
        <v>52</v>
      </c>
      <c r="C150" s="308" t="s">
        <v>53</v>
      </c>
      <c r="D150" s="309"/>
      <c r="E150" s="309"/>
      <c r="F150" s="310"/>
      <c r="H150" s="73"/>
      <c r="I150" s="54"/>
      <c r="J150" s="7" t="s">
        <v>54</v>
      </c>
      <c r="K150" s="7"/>
      <c r="L150" s="73"/>
      <c r="M150" s="73"/>
      <c r="N150" s="73"/>
      <c r="O150" s="73"/>
      <c r="P150" s="73"/>
      <c r="Q150" s="73"/>
      <c r="R150" s="73"/>
      <c r="S150" s="73"/>
      <c r="T150" s="73"/>
    </row>
    <row r="151" spans="1:20" ht="37.5" customHeight="1" x14ac:dyDescent="0.15">
      <c r="A151" s="90"/>
      <c r="B151" s="96"/>
      <c r="C151" s="286" t="s">
        <v>250</v>
      </c>
      <c r="D151" s="287"/>
      <c r="E151" s="311"/>
      <c r="F151" s="97"/>
      <c r="G151" s="78"/>
      <c r="H151" s="73"/>
      <c r="I151" s="54">
        <v>0</v>
      </c>
      <c r="J151" s="7" t="s">
        <v>55</v>
      </c>
      <c r="K151" s="7">
        <v>1</v>
      </c>
      <c r="L151" s="73">
        <v>60073</v>
      </c>
      <c r="M151" s="73"/>
      <c r="N151" s="73"/>
      <c r="O151" s="73"/>
      <c r="P151" s="73" t="str">
        <f>IF(I151=3,1,"")</f>
        <v/>
      </c>
      <c r="Q151" s="73" t="str">
        <f>IF(I151=2,1,"")</f>
        <v/>
      </c>
      <c r="R151" s="73" t="str">
        <f>IF(I151=1,1,"")</f>
        <v/>
      </c>
      <c r="S151" s="73"/>
      <c r="T151" s="73"/>
    </row>
    <row r="152" spans="1:20" ht="37.5" customHeight="1" x14ac:dyDescent="0.15">
      <c r="A152" s="90"/>
      <c r="B152" s="96"/>
      <c r="C152" s="286" t="s">
        <v>251</v>
      </c>
      <c r="D152" s="287"/>
      <c r="E152" s="311"/>
      <c r="F152" s="97"/>
      <c r="G152" s="78"/>
      <c r="H152" s="73"/>
      <c r="I152" s="54">
        <v>0</v>
      </c>
      <c r="J152" s="7" t="s">
        <v>55</v>
      </c>
      <c r="K152" s="7">
        <v>2</v>
      </c>
      <c r="L152" s="73">
        <v>60074</v>
      </c>
      <c r="M152" s="73"/>
      <c r="N152" s="73"/>
      <c r="O152" s="73"/>
      <c r="P152" s="73" t="str">
        <f>IF(I152=3,1,"")</f>
        <v/>
      </c>
      <c r="Q152" s="73" t="str">
        <f>IF(I152=2,1,"")</f>
        <v/>
      </c>
      <c r="R152" s="73" t="str">
        <f>IF(I152=1,1,"")</f>
        <v/>
      </c>
      <c r="S152" s="73"/>
      <c r="T152" s="73"/>
    </row>
    <row r="153" spans="1:20" ht="37.5" customHeight="1" x14ac:dyDescent="0.15">
      <c r="A153" s="90"/>
      <c r="B153" s="96"/>
      <c r="C153" s="286" t="s">
        <v>252</v>
      </c>
      <c r="D153" s="287"/>
      <c r="E153" s="311"/>
      <c r="F153" s="97"/>
      <c r="G153" s="78"/>
      <c r="H153" s="73"/>
      <c r="I153" s="54">
        <v>0</v>
      </c>
      <c r="J153" s="7" t="s">
        <v>55</v>
      </c>
      <c r="K153" s="7">
        <v>3</v>
      </c>
      <c r="L153" s="73">
        <v>60075</v>
      </c>
      <c r="M153" s="73"/>
      <c r="N153" s="73"/>
      <c r="O153" s="73"/>
      <c r="P153" s="73" t="str">
        <f>IF(I153=3,1,"")</f>
        <v/>
      </c>
      <c r="Q153" s="73" t="str">
        <f>IF(I153=2,1,"")</f>
        <v/>
      </c>
      <c r="R153" s="73" t="str">
        <f>IF(I153=1,1,"")</f>
        <v/>
      </c>
      <c r="S153" s="73"/>
      <c r="T153" s="73"/>
    </row>
    <row r="154" spans="1:20" ht="37.5" customHeight="1" thickBot="1" x14ac:dyDescent="0.2">
      <c r="A154" s="90"/>
      <c r="B154" s="96"/>
      <c r="C154" s="286" t="s">
        <v>253</v>
      </c>
      <c r="D154" s="287"/>
      <c r="E154" s="311"/>
      <c r="F154" s="97"/>
      <c r="G154" s="78"/>
      <c r="H154" s="73"/>
      <c r="I154" s="54">
        <v>0</v>
      </c>
      <c r="J154" s="7" t="s">
        <v>55</v>
      </c>
      <c r="K154" s="7">
        <v>4</v>
      </c>
      <c r="L154" s="73">
        <v>60076</v>
      </c>
      <c r="M154" s="73"/>
      <c r="N154" s="73"/>
      <c r="O154" s="73"/>
      <c r="P154" s="73" t="str">
        <f>IF(I154=3,1,"")</f>
        <v/>
      </c>
      <c r="Q154" s="73" t="str">
        <f>IF(I154=2,1,"")</f>
        <v/>
      </c>
      <c r="R154" s="73" t="str">
        <f>IF(I154=1,1,"")</f>
        <v/>
      </c>
      <c r="S154" s="73"/>
      <c r="T154" s="73"/>
    </row>
    <row r="155" spans="1:20" x14ac:dyDescent="0.15">
      <c r="A155" s="90"/>
      <c r="B155" s="91" t="s">
        <v>254</v>
      </c>
      <c r="C155" s="317" t="str">
        <f>IF((MIN(I158:I161)=0),"標準項目の「あり」「なし」を選択してください","")</f>
        <v>標準項目の「あり」「なし」を選択してください</v>
      </c>
      <c r="D155" s="317"/>
      <c r="E155" s="317"/>
      <c r="F155" s="318"/>
      <c r="H155" s="73"/>
      <c r="I155" s="54"/>
      <c r="J155" s="7" t="s">
        <v>66</v>
      </c>
      <c r="K155" s="7">
        <v>4</v>
      </c>
      <c r="L155" s="73">
        <v>17446</v>
      </c>
      <c r="M155" s="73"/>
      <c r="N155" s="73"/>
      <c r="O155" s="73"/>
      <c r="P155" s="73"/>
      <c r="Q155" s="73"/>
      <c r="R155" s="73"/>
      <c r="S155" s="73"/>
      <c r="T155" s="73"/>
    </row>
    <row r="156" spans="1:20" s="95" customFormat="1" ht="37.5" customHeight="1" x14ac:dyDescent="0.15">
      <c r="A156" s="92" t="s">
        <v>57</v>
      </c>
      <c r="B156" s="265" t="s">
        <v>255</v>
      </c>
      <c r="C156" s="266"/>
      <c r="D156" s="319" t="str">
        <f xml:space="preserve"> "評点（" &amp; REPT("○",COUNT(P158:P161)) &amp; REPT("●",COUNT(Q158:Q161)) &amp; "）"</f>
        <v>評点（）</v>
      </c>
      <c r="E156" s="319"/>
      <c r="F156" s="112" t="str">
        <f>IF(COUNT(R158:R161)&gt;0,"・非該当" &amp; COUNT(R158:R161),"")</f>
        <v/>
      </c>
      <c r="G156" s="78"/>
      <c r="H156" s="93"/>
      <c r="I156" s="94" t="str">
        <f>IF(MIN(I158:I161)=0,"",IF(COUNT(P158:Q161)=0,"-",IF(COUNT(P158:Q161)=COUNT(P158:P161),"A",IF(COUNT(P158:P161)=0,"C","B"))))</f>
        <v/>
      </c>
      <c r="J156" s="7" t="s">
        <v>51</v>
      </c>
      <c r="K156" s="94"/>
      <c r="L156" s="93"/>
      <c r="M156" s="93"/>
      <c r="N156" s="93"/>
      <c r="O156" s="93"/>
      <c r="P156" s="93"/>
      <c r="Q156" s="93"/>
      <c r="R156" s="93"/>
      <c r="S156" s="73"/>
      <c r="T156" s="93"/>
    </row>
    <row r="157" spans="1:20" x14ac:dyDescent="0.15">
      <c r="A157" s="90"/>
      <c r="B157" s="111" t="s">
        <v>52</v>
      </c>
      <c r="C157" s="308" t="s">
        <v>53</v>
      </c>
      <c r="D157" s="309"/>
      <c r="E157" s="309"/>
      <c r="F157" s="310"/>
      <c r="H157" s="73"/>
      <c r="I157" s="54"/>
      <c r="J157" s="7" t="s">
        <v>54</v>
      </c>
      <c r="K157" s="7"/>
      <c r="L157" s="73"/>
      <c r="M157" s="73"/>
      <c r="N157" s="73"/>
      <c r="O157" s="73"/>
      <c r="P157" s="73"/>
      <c r="Q157" s="73"/>
      <c r="R157" s="73"/>
      <c r="S157" s="73"/>
      <c r="T157" s="73"/>
    </row>
    <row r="158" spans="1:20" ht="37.5" customHeight="1" x14ac:dyDescent="0.15">
      <c r="A158" s="90"/>
      <c r="B158" s="96"/>
      <c r="C158" s="286" t="s">
        <v>256</v>
      </c>
      <c r="D158" s="287"/>
      <c r="E158" s="311"/>
      <c r="F158" s="97"/>
      <c r="G158" s="78"/>
      <c r="H158" s="73"/>
      <c r="I158" s="54">
        <v>0</v>
      </c>
      <c r="J158" s="7" t="s">
        <v>55</v>
      </c>
      <c r="K158" s="7">
        <v>1</v>
      </c>
      <c r="L158" s="73">
        <v>60077</v>
      </c>
      <c r="M158" s="73"/>
      <c r="N158" s="73"/>
      <c r="O158" s="73"/>
      <c r="P158" s="73" t="str">
        <f>IF(I158=3,1,"")</f>
        <v/>
      </c>
      <c r="Q158" s="73" t="str">
        <f>IF(I158=2,1,"")</f>
        <v/>
      </c>
      <c r="R158" s="73" t="str">
        <f>IF(I158=1,1,"")</f>
        <v/>
      </c>
      <c r="S158" s="73"/>
      <c r="T158" s="73"/>
    </row>
    <row r="159" spans="1:20" ht="37.5" customHeight="1" x14ac:dyDescent="0.15">
      <c r="A159" s="90"/>
      <c r="B159" s="96"/>
      <c r="C159" s="286" t="s">
        <v>257</v>
      </c>
      <c r="D159" s="287"/>
      <c r="E159" s="311"/>
      <c r="F159" s="97"/>
      <c r="G159" s="78"/>
      <c r="H159" s="73"/>
      <c r="I159" s="54">
        <v>0</v>
      </c>
      <c r="J159" s="7" t="s">
        <v>55</v>
      </c>
      <c r="K159" s="7">
        <v>2</v>
      </c>
      <c r="L159" s="73">
        <v>60078</v>
      </c>
      <c r="M159" s="73"/>
      <c r="N159" s="73"/>
      <c r="O159" s="73"/>
      <c r="P159" s="73" t="str">
        <f>IF(I159=3,1,"")</f>
        <v/>
      </c>
      <c r="Q159" s="73" t="str">
        <f>IF(I159=2,1,"")</f>
        <v/>
      </c>
      <c r="R159" s="73" t="str">
        <f>IF(I159=1,1,"")</f>
        <v/>
      </c>
      <c r="S159" s="73"/>
      <c r="T159" s="73"/>
    </row>
    <row r="160" spans="1:20" ht="37.5" customHeight="1" x14ac:dyDescent="0.15">
      <c r="A160" s="90"/>
      <c r="B160" s="96"/>
      <c r="C160" s="286" t="s">
        <v>258</v>
      </c>
      <c r="D160" s="287"/>
      <c r="E160" s="311"/>
      <c r="F160" s="97"/>
      <c r="G160" s="78"/>
      <c r="H160" s="73"/>
      <c r="I160" s="54">
        <v>0</v>
      </c>
      <c r="J160" s="7" t="s">
        <v>55</v>
      </c>
      <c r="K160" s="7">
        <v>3</v>
      </c>
      <c r="L160" s="73">
        <v>60079</v>
      </c>
      <c r="M160" s="73"/>
      <c r="N160" s="73"/>
      <c r="O160" s="73"/>
      <c r="P160" s="73" t="str">
        <f>IF(I160=3,1,"")</f>
        <v/>
      </c>
      <c r="Q160" s="73" t="str">
        <f>IF(I160=2,1,"")</f>
        <v/>
      </c>
      <c r="R160" s="73" t="str">
        <f>IF(I160=1,1,"")</f>
        <v/>
      </c>
      <c r="S160" s="73"/>
      <c r="T160" s="73"/>
    </row>
    <row r="161" spans="1:20" ht="37.5" customHeight="1" thickBot="1" x14ac:dyDescent="0.2">
      <c r="A161" s="90"/>
      <c r="B161" s="96"/>
      <c r="C161" s="286" t="s">
        <v>259</v>
      </c>
      <c r="D161" s="287"/>
      <c r="E161" s="311"/>
      <c r="F161" s="97"/>
      <c r="G161" s="78"/>
      <c r="H161" s="73"/>
      <c r="I161" s="54">
        <v>0</v>
      </c>
      <c r="J161" s="7" t="s">
        <v>55</v>
      </c>
      <c r="K161" s="7">
        <v>4</v>
      </c>
      <c r="L161" s="73">
        <v>60080</v>
      </c>
      <c r="M161" s="73"/>
      <c r="N161" s="73"/>
      <c r="O161" s="73"/>
      <c r="P161" s="73" t="str">
        <f>IF(I161=3,1,"")</f>
        <v/>
      </c>
      <c r="Q161" s="73" t="str">
        <f>IF(I161=2,1,"")</f>
        <v/>
      </c>
      <c r="R161" s="73" t="str">
        <f>IF(I161=1,1,"")</f>
        <v/>
      </c>
      <c r="S161" s="73"/>
      <c r="T161" s="73"/>
    </row>
    <row r="162" spans="1:20" s="11" customFormat="1" ht="17.25" customHeight="1" x14ac:dyDescent="0.15">
      <c r="A162" s="84"/>
      <c r="B162" s="289" t="s">
        <v>261</v>
      </c>
      <c r="C162" s="290"/>
      <c r="D162" s="290"/>
      <c r="E162" s="290"/>
      <c r="F162" s="291"/>
      <c r="G162" s="85"/>
      <c r="H162" s="86"/>
      <c r="I162" s="87"/>
      <c r="J162" s="7" t="s">
        <v>64</v>
      </c>
      <c r="K162" s="86"/>
      <c r="L162" s="86"/>
      <c r="M162" s="88"/>
      <c r="N162" s="88"/>
      <c r="O162" s="88"/>
      <c r="P162" s="88"/>
      <c r="Q162" s="88"/>
      <c r="R162" s="88"/>
      <c r="S162" s="73"/>
      <c r="T162" s="88"/>
    </row>
    <row r="163" spans="1:20" s="83" customFormat="1" ht="30" customHeight="1" thickBot="1" x14ac:dyDescent="0.2">
      <c r="A163" s="89"/>
      <c r="B163" s="292" t="s">
        <v>260</v>
      </c>
      <c r="C163" s="293"/>
      <c r="D163" s="316" t="s">
        <v>83</v>
      </c>
      <c r="E163" s="316"/>
      <c r="F163" s="113" t="str">
        <f>IF(COUNT(P167:Q169) &gt; 0,COUNT(P167:P169) &amp; "／" &amp; COUNT(P167:Q169),"")</f>
        <v/>
      </c>
      <c r="G163" s="78"/>
      <c r="H163" s="79"/>
      <c r="I163" s="80"/>
      <c r="J163" s="81" t="s">
        <v>65</v>
      </c>
      <c r="K163" s="79">
        <v>2</v>
      </c>
      <c r="L163" s="79">
        <v>555</v>
      </c>
      <c r="M163" s="82"/>
      <c r="N163" s="82"/>
      <c r="O163" s="82"/>
      <c r="P163" s="82"/>
      <c r="Q163" s="82"/>
      <c r="R163" s="82"/>
      <c r="S163" s="73"/>
      <c r="T163" s="82"/>
    </row>
    <row r="164" spans="1:20" x14ac:dyDescent="0.15">
      <c r="A164" s="90"/>
      <c r="B164" s="91" t="s">
        <v>163</v>
      </c>
      <c r="C164" s="317" t="str">
        <f>IF((MIN(I167:I169)=0),"標準項目の「あり」「なし」を選択してください","")</f>
        <v>標準項目の「あり」「なし」を選択してください</v>
      </c>
      <c r="D164" s="317"/>
      <c r="E164" s="317"/>
      <c r="F164" s="318"/>
      <c r="H164" s="73"/>
      <c r="I164" s="54"/>
      <c r="J164" s="7" t="s">
        <v>66</v>
      </c>
      <c r="K164" s="7">
        <v>1</v>
      </c>
      <c r="L164" s="73">
        <v>17447</v>
      </c>
      <c r="M164" s="73"/>
      <c r="N164" s="73"/>
      <c r="O164" s="73"/>
      <c r="P164" s="73"/>
      <c r="Q164" s="73"/>
      <c r="R164" s="73"/>
      <c r="S164" s="73"/>
      <c r="T164" s="73"/>
    </row>
    <row r="165" spans="1:20" s="95" customFormat="1" ht="37.5" customHeight="1" x14ac:dyDescent="0.15">
      <c r="A165" s="92" t="s">
        <v>57</v>
      </c>
      <c r="B165" s="265" t="s">
        <v>262</v>
      </c>
      <c r="C165" s="266"/>
      <c r="D165" s="319" t="str">
        <f xml:space="preserve"> "評点（" &amp; REPT("○",COUNT(P167:P169)) &amp; REPT("●",COUNT(Q167:Q169)) &amp; "）"</f>
        <v>評点（）</v>
      </c>
      <c r="E165" s="319"/>
      <c r="F165" s="112" t="str">
        <f>IF(COUNT(R167:R169)&gt;0,"・非該当" &amp; COUNT(R167:R169),"")</f>
        <v/>
      </c>
      <c r="G165" s="78"/>
      <c r="H165" s="93"/>
      <c r="I165" s="94" t="str">
        <f>IF(MIN(I167:I169)=0,"",IF(COUNT(P167:Q169)=0,"-",IF(COUNT(P167:Q169)=COUNT(P167:P169),"A",IF(COUNT(P167:P169)=0,"C","B"))))</f>
        <v/>
      </c>
      <c r="J165" s="7" t="s">
        <v>51</v>
      </c>
      <c r="K165" s="94"/>
      <c r="L165" s="93"/>
      <c r="M165" s="93"/>
      <c r="N165" s="93"/>
      <c r="O165" s="93"/>
      <c r="P165" s="93"/>
      <c r="Q165" s="93"/>
      <c r="R165" s="93"/>
      <c r="S165" s="73"/>
      <c r="T165" s="93"/>
    </row>
    <row r="166" spans="1:20" x14ac:dyDescent="0.15">
      <c r="A166" s="90"/>
      <c r="B166" s="111" t="s">
        <v>52</v>
      </c>
      <c r="C166" s="308" t="s">
        <v>53</v>
      </c>
      <c r="D166" s="309"/>
      <c r="E166" s="309"/>
      <c r="F166" s="310"/>
      <c r="H166" s="73"/>
      <c r="I166" s="54"/>
      <c r="J166" s="7" t="s">
        <v>54</v>
      </c>
      <c r="K166" s="7"/>
      <c r="L166" s="73"/>
      <c r="M166" s="73"/>
      <c r="N166" s="73"/>
      <c r="O166" s="73"/>
      <c r="P166" s="73"/>
      <c r="Q166" s="73"/>
      <c r="R166" s="73"/>
      <c r="S166" s="73"/>
      <c r="T166" s="73"/>
    </row>
    <row r="167" spans="1:20" ht="37.5" customHeight="1" x14ac:dyDescent="0.15">
      <c r="A167" s="90"/>
      <c r="B167" s="96"/>
      <c r="C167" s="286" t="s">
        <v>263</v>
      </c>
      <c r="D167" s="287"/>
      <c r="E167" s="311"/>
      <c r="F167" s="97"/>
      <c r="G167" s="78"/>
      <c r="H167" s="73"/>
      <c r="I167" s="54">
        <v>0</v>
      </c>
      <c r="J167" s="7" t="s">
        <v>55</v>
      </c>
      <c r="K167" s="7">
        <v>1</v>
      </c>
      <c r="L167" s="73">
        <v>60081</v>
      </c>
      <c r="M167" s="73"/>
      <c r="N167" s="73"/>
      <c r="O167" s="73"/>
      <c r="P167" s="73" t="str">
        <f>IF(I167=3,1,"")</f>
        <v/>
      </c>
      <c r="Q167" s="73" t="str">
        <f>IF(I167=2,1,"")</f>
        <v/>
      </c>
      <c r="R167" s="73" t="str">
        <f>IF(I167=1,1,"")</f>
        <v/>
      </c>
      <c r="S167" s="73"/>
      <c r="T167" s="73"/>
    </row>
    <row r="168" spans="1:20" ht="37.5" customHeight="1" x14ac:dyDescent="0.15">
      <c r="A168" s="90"/>
      <c r="B168" s="96"/>
      <c r="C168" s="286" t="s">
        <v>264</v>
      </c>
      <c r="D168" s="287"/>
      <c r="E168" s="311"/>
      <c r="F168" s="97"/>
      <c r="G168" s="78"/>
      <c r="H168" s="73"/>
      <c r="I168" s="54">
        <v>0</v>
      </c>
      <c r="J168" s="7" t="s">
        <v>55</v>
      </c>
      <c r="K168" s="7">
        <v>2</v>
      </c>
      <c r="L168" s="73">
        <v>60082</v>
      </c>
      <c r="M168" s="73"/>
      <c r="N168" s="73"/>
      <c r="O168" s="73"/>
      <c r="P168" s="73" t="str">
        <f>IF(I168=3,1,"")</f>
        <v/>
      </c>
      <c r="Q168" s="73" t="str">
        <f>IF(I168=2,1,"")</f>
        <v/>
      </c>
      <c r="R168" s="73" t="str">
        <f>IF(I168=1,1,"")</f>
        <v/>
      </c>
      <c r="S168" s="73"/>
      <c r="T168" s="73"/>
    </row>
    <row r="169" spans="1:20" ht="37.5" customHeight="1" thickBot="1" x14ac:dyDescent="0.2">
      <c r="A169" s="90"/>
      <c r="B169" s="96"/>
      <c r="C169" s="286" t="s">
        <v>265</v>
      </c>
      <c r="D169" s="287"/>
      <c r="E169" s="311"/>
      <c r="F169" s="97"/>
      <c r="G169" s="78"/>
      <c r="H169" s="73"/>
      <c r="I169" s="54">
        <v>0</v>
      </c>
      <c r="J169" s="7" t="s">
        <v>55</v>
      </c>
      <c r="K169" s="7">
        <v>3</v>
      </c>
      <c r="L169" s="73">
        <v>60083</v>
      </c>
      <c r="M169" s="73"/>
      <c r="N169" s="73"/>
      <c r="O169" s="73"/>
      <c r="P169" s="73" t="str">
        <f>IF(I169=3,1,"")</f>
        <v/>
      </c>
      <c r="Q169" s="73" t="str">
        <f>IF(I169=2,1,"")</f>
        <v/>
      </c>
      <c r="R169" s="73" t="str">
        <f>IF(I169=1,1,"")</f>
        <v/>
      </c>
      <c r="S169" s="73"/>
      <c r="T169" s="73"/>
    </row>
    <row r="170" spans="1:20" ht="20.25" customHeight="1" x14ac:dyDescent="0.15">
      <c r="A170" s="98"/>
      <c r="B170" s="312" t="s">
        <v>266</v>
      </c>
      <c r="C170" s="313"/>
      <c r="D170" s="314" t="str">
        <f>IF(AND(LEN(case1_5)&lt;&gt;0,COUNT(R141:R169)=15),checkB_5,(IF(LEN(checkA_5)&lt;&gt;0,checkA_5, checkB_5)))</f>
        <v>カテゴリー5の講評を入力してください</v>
      </c>
      <c r="E170" s="314"/>
      <c r="F170" s="315"/>
      <c r="H170" s="73"/>
      <c r="I170" s="54"/>
      <c r="J170" s="7" t="s">
        <v>56</v>
      </c>
      <c r="K170" s="7"/>
      <c r="L170" s="73"/>
      <c r="M170" s="73"/>
      <c r="N170" s="73"/>
      <c r="O170" s="73"/>
      <c r="P170" s="73"/>
      <c r="Q170" s="73"/>
      <c r="R170" s="73"/>
      <c r="S170" s="73"/>
      <c r="T170" s="73"/>
    </row>
    <row r="171" spans="1:20" s="102" customFormat="1" ht="21" customHeight="1" x14ac:dyDescent="0.15">
      <c r="A171" s="109"/>
      <c r="B171" s="295"/>
      <c r="C171" s="296"/>
      <c r="D171" s="296"/>
      <c r="E171" s="296"/>
      <c r="F171" s="297"/>
      <c r="G171" s="2" t="str">
        <f>IF(LEN(B171)=0,"",IF(40-LEN(B171)&gt;0,"残り" &amp; 40-LEN(B171) &amp; "文字",IF(40-LEN(B171)=0,"","文字数がオーバーしています")))</f>
        <v/>
      </c>
      <c r="H171" s="99"/>
      <c r="I171" s="100"/>
      <c r="J171" s="7" t="s">
        <v>77</v>
      </c>
      <c r="K171" s="99"/>
      <c r="L171" s="99"/>
      <c r="M171" s="101"/>
      <c r="N171" s="101"/>
      <c r="O171" s="101"/>
      <c r="P171" s="101"/>
      <c r="Q171" s="101"/>
      <c r="R171" s="101"/>
      <c r="S171" s="73"/>
      <c r="T171" s="101"/>
    </row>
    <row r="172" spans="1:20" s="102" customFormat="1" ht="65.099999999999994" customHeight="1" x14ac:dyDescent="0.15">
      <c r="A172" s="110"/>
      <c r="B172" s="298"/>
      <c r="C172" s="299"/>
      <c r="D172" s="299"/>
      <c r="E172" s="299"/>
      <c r="F172" s="300"/>
      <c r="G172" s="2" t="str">
        <f>IF(LEN(B172)=0,"",IF(256-LEN(B172)&gt;0,"残り" &amp; 256-LEN(B172) &amp; "文字",IF(256-LEN(B172)=0,"","文字数がオーバーしています")))</f>
        <v/>
      </c>
      <c r="H172" s="99"/>
      <c r="I172" s="100"/>
      <c r="J172" s="7" t="s">
        <v>80</v>
      </c>
      <c r="K172" s="99"/>
      <c r="L172" s="99"/>
      <c r="M172" s="101"/>
      <c r="N172" s="101"/>
      <c r="O172" s="101"/>
      <c r="P172" s="101"/>
      <c r="Q172" s="101"/>
      <c r="R172" s="101"/>
      <c r="S172" s="73"/>
      <c r="T172" s="101"/>
    </row>
    <row r="173" spans="1:20" s="102" customFormat="1" ht="21" customHeight="1" x14ac:dyDescent="0.15">
      <c r="A173" s="110"/>
      <c r="B173" s="301"/>
      <c r="C173" s="302"/>
      <c r="D173" s="302"/>
      <c r="E173" s="302"/>
      <c r="F173" s="303"/>
      <c r="G173" s="2" t="str">
        <f>IF(LEN(B173)=0,"",IF(40-LEN(B173)&gt;0,"残り" &amp; 40-LEN(B173) &amp; "文字",IF(40-LEN(B173)=0,"","文字数がオーバーしています")))</f>
        <v/>
      </c>
      <c r="H173" s="99"/>
      <c r="I173" s="100"/>
      <c r="J173" s="7" t="s">
        <v>78</v>
      </c>
      <c r="K173" s="99"/>
      <c r="L173" s="99"/>
      <c r="M173" s="101"/>
      <c r="N173" s="101"/>
      <c r="O173" s="101"/>
      <c r="P173" s="101"/>
      <c r="Q173" s="101"/>
      <c r="R173" s="101"/>
      <c r="S173" s="73"/>
      <c r="T173" s="101"/>
    </row>
    <row r="174" spans="1:20" s="102" customFormat="1" ht="65.099999999999994" customHeight="1" x14ac:dyDescent="0.15">
      <c r="A174" s="110"/>
      <c r="B174" s="304"/>
      <c r="C174" s="304"/>
      <c r="D174" s="304"/>
      <c r="E174" s="304"/>
      <c r="F174" s="305"/>
      <c r="G174" s="2" t="str">
        <f>IF(LEN(B174)=0,"",IF(256-LEN(B174)&gt;0,"残り" &amp; 256-LEN(B174) &amp; "文字",IF(256-LEN(B174)=0,"","文字数がオーバーしています")))</f>
        <v/>
      </c>
      <c r="H174" s="99"/>
      <c r="I174" s="100"/>
      <c r="J174" s="7" t="s">
        <v>81</v>
      </c>
      <c r="K174" s="99"/>
      <c r="L174" s="99"/>
      <c r="M174" s="101"/>
      <c r="N174" s="101"/>
      <c r="O174" s="101"/>
      <c r="P174" s="101"/>
      <c r="Q174" s="101"/>
      <c r="R174" s="101"/>
      <c r="S174" s="73"/>
      <c r="T174" s="101"/>
    </row>
    <row r="175" spans="1:20" s="102" customFormat="1" ht="21" customHeight="1" x14ac:dyDescent="0.15">
      <c r="A175" s="110"/>
      <c r="B175" s="301"/>
      <c r="C175" s="302"/>
      <c r="D175" s="302"/>
      <c r="E175" s="302"/>
      <c r="F175" s="303"/>
      <c r="G175" s="2" t="str">
        <f>IF(LEN(B175)=0,"",IF(40-LEN(B175)&gt;0,"残り" &amp; 40-LEN(B175) &amp; "文字",IF(40-LEN(B175)=0,"","文字数がオーバーしています")))</f>
        <v/>
      </c>
      <c r="H175" s="99"/>
      <c r="I175" s="100"/>
      <c r="J175" s="7" t="s">
        <v>79</v>
      </c>
      <c r="K175" s="99"/>
      <c r="L175" s="99"/>
      <c r="M175" s="101"/>
      <c r="N175" s="101"/>
      <c r="O175" s="101"/>
      <c r="P175" s="101"/>
      <c r="Q175" s="101"/>
      <c r="R175" s="101"/>
      <c r="S175" s="73"/>
      <c r="T175" s="101"/>
    </row>
    <row r="176" spans="1:20" s="102" customFormat="1" ht="65.099999999999994" customHeight="1" thickBot="1" x14ac:dyDescent="0.2">
      <c r="A176" s="103"/>
      <c r="B176" s="306"/>
      <c r="C176" s="306"/>
      <c r="D176" s="306"/>
      <c r="E176" s="306"/>
      <c r="F176" s="307"/>
      <c r="G176" s="2" t="str">
        <f>IF(LEN(B176)=0,"",IF(256-LEN(B176)&gt;0,"残り" &amp; 256-LEN(B176) &amp; "文字",IF(256-LEN(B176)=0,"","文字数がオーバーしています")))</f>
        <v/>
      </c>
      <c r="H176" s="99"/>
      <c r="I176" s="100"/>
      <c r="J176" s="7" t="s">
        <v>82</v>
      </c>
      <c r="K176" s="99"/>
      <c r="L176" s="99"/>
      <c r="M176" s="101"/>
      <c r="N176" s="101"/>
      <c r="O176" s="101"/>
      <c r="P176" s="101"/>
      <c r="Q176" s="101"/>
      <c r="R176" s="101"/>
      <c r="S176" s="73"/>
      <c r="T176" s="101"/>
    </row>
    <row r="177" spans="1:20" ht="18" customHeight="1" thickTop="1" x14ac:dyDescent="0.15">
      <c r="A177" s="281">
        <v>7</v>
      </c>
      <c r="B177" s="283" t="s">
        <v>268</v>
      </c>
      <c r="C177" s="284"/>
      <c r="D177" s="284"/>
      <c r="E177" s="284"/>
      <c r="F177" s="285"/>
      <c r="H177" s="73"/>
      <c r="I177" s="54"/>
      <c r="J177" s="7" t="s">
        <v>56</v>
      </c>
      <c r="K177" s="7"/>
      <c r="L177" s="73"/>
      <c r="M177" s="73"/>
      <c r="N177" s="73"/>
      <c r="O177" s="73"/>
      <c r="P177" s="73"/>
      <c r="Q177" s="73"/>
      <c r="R177" s="73"/>
      <c r="S177" s="73"/>
      <c r="T177" s="73" t="s">
        <v>62</v>
      </c>
    </row>
    <row r="178" spans="1:20" s="83" customFormat="1" ht="30" customHeight="1" thickBot="1" x14ac:dyDescent="0.2">
      <c r="A178" s="282"/>
      <c r="B178" s="286" t="s">
        <v>267</v>
      </c>
      <c r="C178" s="287"/>
      <c r="D178" s="287"/>
      <c r="E178" s="287"/>
      <c r="F178" s="288"/>
      <c r="G178" s="78"/>
      <c r="H178" s="79"/>
      <c r="I178" s="80"/>
      <c r="J178" s="81" t="s">
        <v>63</v>
      </c>
      <c r="K178" s="79">
        <v>7</v>
      </c>
      <c r="L178" s="79">
        <v>125</v>
      </c>
      <c r="M178" s="82"/>
      <c r="N178" s="82"/>
      <c r="O178" s="82"/>
      <c r="P178" s="82"/>
      <c r="Q178" s="82"/>
      <c r="R178" s="82"/>
      <c r="S178" s="73"/>
      <c r="T178" s="82"/>
    </row>
    <row r="179" spans="1:20" s="11" customFormat="1" ht="17.25" customHeight="1" x14ac:dyDescent="0.15">
      <c r="A179" s="84"/>
      <c r="B179" s="289" t="s">
        <v>270</v>
      </c>
      <c r="C179" s="290"/>
      <c r="D179" s="290"/>
      <c r="E179" s="290"/>
      <c r="F179" s="291"/>
      <c r="G179" s="85"/>
      <c r="H179" s="86"/>
      <c r="I179" s="87"/>
      <c r="J179" s="7" t="s">
        <v>64</v>
      </c>
      <c r="K179" s="86"/>
      <c r="L179" s="86"/>
      <c r="M179" s="88"/>
      <c r="N179" s="88"/>
      <c r="O179" s="88"/>
      <c r="P179" s="88"/>
      <c r="Q179" s="88"/>
      <c r="R179" s="88"/>
      <c r="S179" s="73"/>
      <c r="T179" s="88"/>
    </row>
    <row r="180" spans="1:20" s="83" customFormat="1" ht="30" customHeight="1" thickBot="1" x14ac:dyDescent="0.2">
      <c r="A180" s="89"/>
      <c r="B180" s="292" t="s">
        <v>269</v>
      </c>
      <c r="C180" s="293"/>
      <c r="D180" s="293"/>
      <c r="E180" s="293"/>
      <c r="F180" s="294"/>
      <c r="G180" s="78"/>
      <c r="H180" s="79"/>
      <c r="I180" s="80"/>
      <c r="J180" s="81" t="s">
        <v>65</v>
      </c>
      <c r="K180" s="79">
        <v>1</v>
      </c>
      <c r="L180" s="79">
        <v>556</v>
      </c>
      <c r="M180" s="82"/>
      <c r="N180" s="82"/>
      <c r="O180" s="82"/>
      <c r="P180" s="82"/>
      <c r="Q180" s="82"/>
      <c r="R180" s="82"/>
      <c r="S180" s="73"/>
      <c r="T180" s="82"/>
    </row>
    <row r="181" spans="1:20" customFormat="1" ht="16.5" customHeight="1" x14ac:dyDescent="0.15">
      <c r="A181" s="104"/>
      <c r="B181" s="147" t="s">
        <v>163</v>
      </c>
      <c r="C181" s="148"/>
      <c r="D181" s="263"/>
      <c r="E181" s="263"/>
      <c r="F181" s="264"/>
      <c r="H181" s="73"/>
      <c r="I181" s="54"/>
      <c r="J181" s="7" t="s">
        <v>123</v>
      </c>
      <c r="K181" s="7"/>
      <c r="L181" s="73"/>
      <c r="M181" s="73"/>
      <c r="N181" s="73"/>
      <c r="O181" s="73"/>
      <c r="P181" s="73"/>
      <c r="Q181" s="73"/>
      <c r="R181" s="73"/>
      <c r="S181" s="73"/>
      <c r="T181" s="73"/>
    </row>
    <row r="182" spans="1:20" s="95" customFormat="1" ht="37.5" customHeight="1" x14ac:dyDescent="0.15">
      <c r="A182" s="92" t="s">
        <v>57</v>
      </c>
      <c r="B182" s="265" t="s">
        <v>271</v>
      </c>
      <c r="C182" s="266"/>
      <c r="D182" s="267"/>
      <c r="E182" s="267"/>
      <c r="F182" s="268"/>
      <c r="G182" s="78"/>
      <c r="H182" s="93"/>
      <c r="I182" s="94"/>
      <c r="J182" s="7" t="s">
        <v>133</v>
      </c>
      <c r="K182" s="94">
        <v>1</v>
      </c>
      <c r="L182" s="93">
        <v>17448</v>
      </c>
      <c r="M182" s="93"/>
      <c r="N182" s="93"/>
      <c r="O182" s="93"/>
      <c r="P182" s="93"/>
      <c r="Q182" s="93"/>
      <c r="R182" s="93"/>
      <c r="S182" s="73"/>
      <c r="T182" s="93"/>
    </row>
    <row r="183" spans="1:20" customFormat="1" ht="20.25" customHeight="1" x14ac:dyDescent="0.15">
      <c r="A183" s="104"/>
      <c r="B183" s="146" t="s">
        <v>128</v>
      </c>
      <c r="C183" s="114"/>
      <c r="D183" s="159"/>
      <c r="E183" s="269" t="str">
        <f>IF(LEN(B184)=0,"入力してください",IF(ISBLANK(I185)=TRUE,"評語を選択してください",IF(ISBLANK(I186)=TRUE,"評語を選択してください",IF(ISBLANK(I187)=TRUE,"評語を選択してください"," "))))</f>
        <v>入力してください</v>
      </c>
      <c r="F183" s="270"/>
      <c r="H183" s="73"/>
      <c r="I183" s="54"/>
      <c r="J183" s="7" t="s">
        <v>129</v>
      </c>
      <c r="K183" s="7"/>
      <c r="L183" s="73"/>
      <c r="M183" s="73"/>
      <c r="N183" s="73"/>
      <c r="O183" s="73"/>
      <c r="P183" s="73"/>
      <c r="Q183" s="73"/>
      <c r="R183" s="73"/>
      <c r="S183" s="73"/>
      <c r="T183" s="73"/>
    </row>
    <row r="184" spans="1:20" customFormat="1" ht="189.75" customHeight="1" x14ac:dyDescent="0.15">
      <c r="A184" s="104"/>
      <c r="B184" s="271"/>
      <c r="C184" s="174"/>
      <c r="D184" s="174"/>
      <c r="E184" s="174"/>
      <c r="F184" s="272"/>
      <c r="G184" s="2" t="str">
        <f>IF(LEN(B184)=0,"",IF(512-LEN(B184)&gt;0,"残り" &amp; 512-LEN(B184) &amp; "文字",IF(512-LEN(B184)=0,"","文字数がオーバーしています")))</f>
        <v/>
      </c>
      <c r="H184" s="73"/>
      <c r="I184" s="54"/>
      <c r="J184" s="7" t="s">
        <v>131</v>
      </c>
      <c r="K184" s="7"/>
      <c r="L184" s="73"/>
      <c r="M184" s="73"/>
      <c r="N184" s="73"/>
      <c r="O184" s="73"/>
      <c r="P184" s="73"/>
      <c r="Q184" s="73"/>
      <c r="R184" s="73"/>
      <c r="S184" s="73"/>
      <c r="T184" s="73"/>
    </row>
    <row r="185" spans="1:20" customFormat="1" ht="75" customHeight="1" x14ac:dyDescent="0.15">
      <c r="A185" s="104" t="s">
        <v>57</v>
      </c>
      <c r="B185" s="149" t="s">
        <v>125</v>
      </c>
      <c r="C185" s="150"/>
      <c r="D185" s="151"/>
      <c r="E185" s="152"/>
      <c r="F185" s="153"/>
      <c r="H185" s="73"/>
      <c r="I185" s="54"/>
      <c r="J185" s="7" t="s">
        <v>124</v>
      </c>
      <c r="K185" s="7"/>
      <c r="L185" s="73"/>
      <c r="M185" s="73"/>
      <c r="N185" s="73"/>
      <c r="O185" s="73">
        <v>4</v>
      </c>
      <c r="P185" s="73">
        <v>5</v>
      </c>
      <c r="Q185" s="73">
        <v>6</v>
      </c>
      <c r="R185" s="73"/>
      <c r="S185" s="73"/>
      <c r="T185" s="73"/>
    </row>
    <row r="186" spans="1:20" customFormat="1" ht="75" customHeight="1" x14ac:dyDescent="0.15">
      <c r="A186" s="104" t="s">
        <v>57</v>
      </c>
      <c r="B186" s="144" t="s">
        <v>126</v>
      </c>
      <c r="C186" s="145"/>
      <c r="D186" s="105"/>
      <c r="E186" s="106"/>
      <c r="F186" s="107"/>
      <c r="H186" s="73"/>
      <c r="I186" s="54"/>
      <c r="J186" s="7" t="s">
        <v>124</v>
      </c>
      <c r="K186" s="7"/>
      <c r="L186" s="73"/>
      <c r="M186" s="73"/>
      <c r="N186" s="73"/>
      <c r="O186" s="73">
        <v>7</v>
      </c>
      <c r="P186" s="73">
        <v>8</v>
      </c>
      <c r="Q186" s="73">
        <v>9</v>
      </c>
      <c r="R186" s="73"/>
      <c r="S186" s="73"/>
      <c r="T186" s="73"/>
    </row>
    <row r="187" spans="1:20" customFormat="1" ht="75" customHeight="1" x14ac:dyDescent="0.15">
      <c r="A187" s="104" t="s">
        <v>57</v>
      </c>
      <c r="B187" s="144" t="s">
        <v>127</v>
      </c>
      <c r="C187" s="145"/>
      <c r="D187" s="105"/>
      <c r="E187" s="106"/>
      <c r="F187" s="107"/>
      <c r="H187" s="73"/>
      <c r="I187" s="54"/>
      <c r="J187" s="7" t="s">
        <v>124</v>
      </c>
      <c r="K187" s="7"/>
      <c r="L187" s="73"/>
      <c r="M187" s="73"/>
      <c r="N187" s="73"/>
      <c r="O187" s="73">
        <v>10</v>
      </c>
      <c r="P187" s="73">
        <v>11</v>
      </c>
      <c r="Q187" s="73">
        <v>12</v>
      </c>
      <c r="R187" s="73"/>
      <c r="S187" s="73"/>
      <c r="T187" s="73"/>
    </row>
    <row r="188" spans="1:20" customFormat="1" ht="20.25" customHeight="1" x14ac:dyDescent="0.15">
      <c r="A188" s="104"/>
      <c r="B188" s="146" t="s">
        <v>272</v>
      </c>
      <c r="C188" s="114"/>
      <c r="D188" s="159"/>
      <c r="E188" s="273" t="str">
        <f>IF(LEN(B189)=0,"入力してください"," ")</f>
        <v>入力してください</v>
      </c>
      <c r="F188" s="274"/>
      <c r="H188" s="73"/>
      <c r="I188" s="54"/>
      <c r="J188" s="7" t="s">
        <v>129</v>
      </c>
      <c r="K188" s="7"/>
      <c r="L188" s="73"/>
      <c r="M188" s="73"/>
      <c r="N188" s="73"/>
      <c r="O188" s="73"/>
      <c r="P188" s="73"/>
      <c r="Q188" s="73"/>
      <c r="R188" s="73"/>
      <c r="S188" s="73"/>
      <c r="T188" s="73"/>
    </row>
    <row r="189" spans="1:20" customFormat="1" ht="189.75" customHeight="1" thickBot="1" x14ac:dyDescent="0.2">
      <c r="A189" s="104"/>
      <c r="B189" s="278"/>
      <c r="C189" s="279"/>
      <c r="D189" s="279"/>
      <c r="E189" s="279"/>
      <c r="F189" s="280"/>
      <c r="G189" s="2" t="str">
        <f>IF(LEN(B189)=0,"",IF(512-LEN(B189)&gt;0,"残り" &amp; 512-LEN(B189) &amp; "文字",IF(512-LEN(B189)=0,"","文字数がオーバーしています")))</f>
        <v/>
      </c>
      <c r="H189" s="73"/>
      <c r="I189" s="54"/>
      <c r="J189" s="7" t="s">
        <v>132</v>
      </c>
      <c r="K189" s="7"/>
      <c r="L189" s="73"/>
      <c r="M189" s="73"/>
      <c r="N189" s="73"/>
      <c r="O189" s="73"/>
      <c r="P189" s="73"/>
      <c r="Q189" s="73"/>
      <c r="R189" s="73"/>
      <c r="S189" s="73"/>
      <c r="T189" s="73"/>
    </row>
    <row r="190" spans="1:20" customFormat="1" ht="16.5" customHeight="1" x14ac:dyDescent="0.15">
      <c r="A190" s="104"/>
      <c r="B190" s="147" t="s">
        <v>167</v>
      </c>
      <c r="C190" s="148"/>
      <c r="D190" s="263"/>
      <c r="E190" s="263"/>
      <c r="F190" s="264"/>
      <c r="H190" s="73"/>
      <c r="I190" s="54"/>
      <c r="J190" s="7" t="s">
        <v>123</v>
      </c>
      <c r="K190" s="7"/>
      <c r="L190" s="73"/>
      <c r="M190" s="73"/>
      <c r="N190" s="73"/>
      <c r="O190" s="73"/>
      <c r="P190" s="73"/>
      <c r="Q190" s="73"/>
      <c r="R190" s="73"/>
      <c r="S190" s="73"/>
      <c r="T190" s="73"/>
    </row>
    <row r="191" spans="1:20" s="95" customFormat="1" ht="37.5" customHeight="1" x14ac:dyDescent="0.15">
      <c r="A191" s="92" t="s">
        <v>57</v>
      </c>
      <c r="B191" s="265" t="s">
        <v>273</v>
      </c>
      <c r="C191" s="266"/>
      <c r="D191" s="267"/>
      <c r="E191" s="267"/>
      <c r="F191" s="268"/>
      <c r="G191" s="78"/>
      <c r="H191" s="93"/>
      <c r="I191" s="94"/>
      <c r="J191" s="7" t="s">
        <v>133</v>
      </c>
      <c r="K191" s="94">
        <v>2</v>
      </c>
      <c r="L191" s="93">
        <v>17449</v>
      </c>
      <c r="M191" s="93"/>
      <c r="N191" s="93"/>
      <c r="O191" s="93"/>
      <c r="P191" s="93"/>
      <c r="Q191" s="93"/>
      <c r="R191" s="93"/>
      <c r="S191" s="73"/>
      <c r="T191" s="93"/>
    </row>
    <row r="192" spans="1:20" customFormat="1" ht="20.25" customHeight="1" x14ac:dyDescent="0.15">
      <c r="A192" s="104"/>
      <c r="B192" s="146" t="s">
        <v>128</v>
      </c>
      <c r="C192" s="114"/>
      <c r="D192" s="159"/>
      <c r="E192" s="269" t="str">
        <f>IF(LEN(B193)=0,"入力してください",IF(ISBLANK(I194)=TRUE,"評語を選択してください",IF(ISBLANK(I195)=TRUE,"評語を選択してください",IF(ISBLANK(I196)=TRUE,"評語を選択してください"," "))))</f>
        <v>入力してください</v>
      </c>
      <c r="F192" s="270"/>
      <c r="H192" s="73"/>
      <c r="I192" s="54"/>
      <c r="J192" s="7" t="s">
        <v>129</v>
      </c>
      <c r="K192" s="7"/>
      <c r="L192" s="73"/>
      <c r="M192" s="73"/>
      <c r="N192" s="73"/>
      <c r="O192" s="73"/>
      <c r="P192" s="73"/>
      <c r="Q192" s="73"/>
      <c r="R192" s="73"/>
      <c r="S192" s="73"/>
      <c r="T192" s="73"/>
    </row>
    <row r="193" spans="1:20" customFormat="1" ht="189.75" customHeight="1" x14ac:dyDescent="0.15">
      <c r="A193" s="104"/>
      <c r="B193" s="271"/>
      <c r="C193" s="174"/>
      <c r="D193" s="174"/>
      <c r="E193" s="174"/>
      <c r="F193" s="272"/>
      <c r="G193" s="2" t="str">
        <f>IF(LEN(B193)=0,"",IF(512-LEN(B193)&gt;0,"残り" &amp; 512-LEN(B193) &amp; "文字",IF(512-LEN(B193)=0,"","文字数がオーバーしています")))</f>
        <v/>
      </c>
      <c r="H193" s="73"/>
      <c r="I193" s="54"/>
      <c r="J193" s="7" t="s">
        <v>131</v>
      </c>
      <c r="K193" s="7"/>
      <c r="L193" s="73"/>
      <c r="M193" s="73"/>
      <c r="N193" s="73"/>
      <c r="O193" s="73"/>
      <c r="P193" s="73"/>
      <c r="Q193" s="73"/>
      <c r="R193" s="73"/>
      <c r="S193" s="73"/>
      <c r="T193" s="73"/>
    </row>
    <row r="194" spans="1:20" customFormat="1" ht="75" customHeight="1" x14ac:dyDescent="0.15">
      <c r="A194" s="104" t="s">
        <v>57</v>
      </c>
      <c r="B194" s="149" t="s">
        <v>125</v>
      </c>
      <c r="C194" s="150"/>
      <c r="D194" s="151"/>
      <c r="E194" s="152"/>
      <c r="F194" s="153"/>
      <c r="H194" s="73"/>
      <c r="I194" s="54"/>
      <c r="J194" s="7" t="s">
        <v>124</v>
      </c>
      <c r="K194" s="7"/>
      <c r="L194" s="73"/>
      <c r="M194" s="73"/>
      <c r="N194" s="73"/>
      <c r="O194" s="73">
        <v>4</v>
      </c>
      <c r="P194" s="73">
        <v>5</v>
      </c>
      <c r="Q194" s="73">
        <v>6</v>
      </c>
      <c r="R194" s="73"/>
      <c r="S194" s="73"/>
      <c r="T194" s="73"/>
    </row>
    <row r="195" spans="1:20" customFormat="1" ht="75" customHeight="1" x14ac:dyDescent="0.15">
      <c r="A195" s="104" t="s">
        <v>57</v>
      </c>
      <c r="B195" s="144" t="s">
        <v>126</v>
      </c>
      <c r="C195" s="145"/>
      <c r="D195" s="105"/>
      <c r="E195" s="106"/>
      <c r="F195" s="107"/>
      <c r="H195" s="73"/>
      <c r="I195" s="54"/>
      <c r="J195" s="7" t="s">
        <v>124</v>
      </c>
      <c r="K195" s="7"/>
      <c r="L195" s="73"/>
      <c r="M195" s="73"/>
      <c r="N195" s="73"/>
      <c r="O195" s="73">
        <v>7</v>
      </c>
      <c r="P195" s="73">
        <v>8</v>
      </c>
      <c r="Q195" s="73">
        <v>9</v>
      </c>
      <c r="R195" s="73"/>
      <c r="S195" s="73"/>
      <c r="T195" s="73"/>
    </row>
    <row r="196" spans="1:20" customFormat="1" ht="75" customHeight="1" x14ac:dyDescent="0.15">
      <c r="A196" s="104" t="s">
        <v>57</v>
      </c>
      <c r="B196" s="144" t="s">
        <v>127</v>
      </c>
      <c r="C196" s="145"/>
      <c r="D196" s="105"/>
      <c r="E196" s="106"/>
      <c r="F196" s="107"/>
      <c r="H196" s="73"/>
      <c r="I196" s="54"/>
      <c r="J196" s="7" t="s">
        <v>124</v>
      </c>
      <c r="K196" s="7"/>
      <c r="L196" s="73"/>
      <c r="M196" s="73"/>
      <c r="N196" s="73"/>
      <c r="O196" s="73">
        <v>10</v>
      </c>
      <c r="P196" s="73">
        <v>11</v>
      </c>
      <c r="Q196" s="73">
        <v>12</v>
      </c>
      <c r="R196" s="73"/>
      <c r="S196" s="73"/>
      <c r="T196" s="73"/>
    </row>
    <row r="197" spans="1:20" customFormat="1" ht="20.25" customHeight="1" x14ac:dyDescent="0.15">
      <c r="A197" s="104"/>
      <c r="B197" s="146" t="s">
        <v>274</v>
      </c>
      <c r="C197" s="114"/>
      <c r="D197" s="159"/>
      <c r="E197" s="273" t="str">
        <f>IF(LEN(B198)=0,"入力してください"," ")</f>
        <v>入力してください</v>
      </c>
      <c r="F197" s="274"/>
      <c r="H197" s="73"/>
      <c r="I197" s="54"/>
      <c r="J197" s="7" t="s">
        <v>129</v>
      </c>
      <c r="K197" s="7"/>
      <c r="L197" s="73"/>
      <c r="M197" s="73"/>
      <c r="N197" s="73"/>
      <c r="O197" s="73"/>
      <c r="P197" s="73"/>
      <c r="Q197" s="73"/>
      <c r="R197" s="73"/>
      <c r="S197" s="73"/>
      <c r="T197" s="73"/>
    </row>
    <row r="198" spans="1:20" customFormat="1" ht="189.75" customHeight="1" thickBot="1" x14ac:dyDescent="0.2">
      <c r="A198" s="160"/>
      <c r="B198" s="275"/>
      <c r="C198" s="276"/>
      <c r="D198" s="276"/>
      <c r="E198" s="276"/>
      <c r="F198" s="277"/>
      <c r="G198" s="2" t="str">
        <f>IF(LEN(B198)=0,"",IF(512-LEN(B198)&gt;0,"残り" &amp; 512-LEN(B198) &amp; "文字",IF(512-LEN(B198)=0,"","文字数がオーバーしています")))</f>
        <v/>
      </c>
      <c r="H198" s="73"/>
      <c r="I198" s="54"/>
      <c r="J198" s="7" t="s">
        <v>132</v>
      </c>
      <c r="K198" s="7"/>
      <c r="L198" s="73"/>
      <c r="M198" s="73"/>
      <c r="N198" s="73"/>
      <c r="O198" s="73"/>
      <c r="P198" s="73"/>
      <c r="Q198" s="73"/>
      <c r="R198" s="73"/>
      <c r="S198" s="73"/>
      <c r="T198" s="73"/>
    </row>
    <row r="199" spans="1:20" ht="14.25" thickTop="1" x14ac:dyDescent="0.15">
      <c r="J199" s="28"/>
    </row>
    <row r="200" spans="1:20" x14ac:dyDescent="0.15">
      <c r="J200" s="28"/>
    </row>
    <row r="201" spans="1:20"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eXz/WmbihbNgSYxJ6SQyMCWFphBCuXtGl45iPtxo8g8Jq4fTyL9tMX7CGGRLmhyZ4P8m08QiQ0T0ad/A8jVhvg==" saltValue="QfxJbji0h4TFSlyzBGk4HA==" spinCount="100000" sheet="1" objects="1" scenarios="1" formatCells="0"/>
  <mergeCells count="228">
    <mergeCell ref="C9:F9"/>
    <mergeCell ref="B10:C10"/>
    <mergeCell ref="D10:E10"/>
    <mergeCell ref="C11:F11"/>
    <mergeCell ref="C12:E12"/>
    <mergeCell ref="C13:E13"/>
    <mergeCell ref="B4:F4"/>
    <mergeCell ref="A5:A6"/>
    <mergeCell ref="B5:F5"/>
    <mergeCell ref="B6:F6"/>
    <mergeCell ref="B7:F7"/>
    <mergeCell ref="B8:C8"/>
    <mergeCell ref="D8:E8"/>
    <mergeCell ref="C19:F19"/>
    <mergeCell ref="B20:C20"/>
    <mergeCell ref="D20:E20"/>
    <mergeCell ref="C21:F21"/>
    <mergeCell ref="C22:E22"/>
    <mergeCell ref="C23:E23"/>
    <mergeCell ref="C14:F14"/>
    <mergeCell ref="B15:C15"/>
    <mergeCell ref="D15:E15"/>
    <mergeCell ref="C16:F16"/>
    <mergeCell ref="C17:E17"/>
    <mergeCell ref="C18:E18"/>
    <mergeCell ref="B29:F29"/>
    <mergeCell ref="B30:F30"/>
    <mergeCell ref="B31:F31"/>
    <mergeCell ref="A32:A33"/>
    <mergeCell ref="B32:F32"/>
    <mergeCell ref="B33:F33"/>
    <mergeCell ref="C24:E24"/>
    <mergeCell ref="B25:C25"/>
    <mergeCell ref="D25:F25"/>
    <mergeCell ref="B26:F26"/>
    <mergeCell ref="B27:F27"/>
    <mergeCell ref="B28:F28"/>
    <mergeCell ref="C38:F38"/>
    <mergeCell ref="C39:E39"/>
    <mergeCell ref="C40:E40"/>
    <mergeCell ref="C41:E41"/>
    <mergeCell ref="C42:E42"/>
    <mergeCell ref="C43:E43"/>
    <mergeCell ref="B34:F34"/>
    <mergeCell ref="B35:C35"/>
    <mergeCell ref="D35:E35"/>
    <mergeCell ref="C36:F36"/>
    <mergeCell ref="B37:C37"/>
    <mergeCell ref="D37:E37"/>
    <mergeCell ref="C49:F49"/>
    <mergeCell ref="C50:E50"/>
    <mergeCell ref="C51:E51"/>
    <mergeCell ref="C52:E52"/>
    <mergeCell ref="C53:F53"/>
    <mergeCell ref="B54:C54"/>
    <mergeCell ref="D54:E54"/>
    <mergeCell ref="C44:E44"/>
    <mergeCell ref="B45:F45"/>
    <mergeCell ref="B46:C46"/>
    <mergeCell ref="D46:E46"/>
    <mergeCell ref="C47:F47"/>
    <mergeCell ref="B48:C48"/>
    <mergeCell ref="D48:E48"/>
    <mergeCell ref="B60:F60"/>
    <mergeCell ref="B61:F61"/>
    <mergeCell ref="B62:F62"/>
    <mergeCell ref="B63:F63"/>
    <mergeCell ref="B64:F64"/>
    <mergeCell ref="A65:A66"/>
    <mergeCell ref="B65:F65"/>
    <mergeCell ref="B66:F66"/>
    <mergeCell ref="C55:F55"/>
    <mergeCell ref="C56:E56"/>
    <mergeCell ref="C57:E57"/>
    <mergeCell ref="B58:C58"/>
    <mergeCell ref="D58:F58"/>
    <mergeCell ref="B59:F59"/>
    <mergeCell ref="C71:F71"/>
    <mergeCell ref="C72:E72"/>
    <mergeCell ref="C73:E73"/>
    <mergeCell ref="B74:F74"/>
    <mergeCell ref="B75:C75"/>
    <mergeCell ref="D75:E75"/>
    <mergeCell ref="B67:F67"/>
    <mergeCell ref="B68:C68"/>
    <mergeCell ref="D68:E68"/>
    <mergeCell ref="C69:F69"/>
    <mergeCell ref="B70:C70"/>
    <mergeCell ref="D70:E70"/>
    <mergeCell ref="C81:F81"/>
    <mergeCell ref="B82:C82"/>
    <mergeCell ref="D82:E82"/>
    <mergeCell ref="C83:F83"/>
    <mergeCell ref="C84:E84"/>
    <mergeCell ref="C85:E85"/>
    <mergeCell ref="C76:F76"/>
    <mergeCell ref="B77:C77"/>
    <mergeCell ref="D77:E77"/>
    <mergeCell ref="C78:F78"/>
    <mergeCell ref="C79:E79"/>
    <mergeCell ref="C80:E80"/>
    <mergeCell ref="C90:F90"/>
    <mergeCell ref="C91:E91"/>
    <mergeCell ref="C92:E92"/>
    <mergeCell ref="C93:F93"/>
    <mergeCell ref="B94:C94"/>
    <mergeCell ref="D94:E94"/>
    <mergeCell ref="B86:F86"/>
    <mergeCell ref="B87:C87"/>
    <mergeCell ref="D87:E87"/>
    <mergeCell ref="C88:F88"/>
    <mergeCell ref="B89:C89"/>
    <mergeCell ref="D89:E89"/>
    <mergeCell ref="B100:F100"/>
    <mergeCell ref="B101:F101"/>
    <mergeCell ref="B102:F102"/>
    <mergeCell ref="B103:F103"/>
    <mergeCell ref="B104:F104"/>
    <mergeCell ref="B105:F105"/>
    <mergeCell ref="C95:F95"/>
    <mergeCell ref="C96:E96"/>
    <mergeCell ref="C97:E97"/>
    <mergeCell ref="C98:E98"/>
    <mergeCell ref="B99:C99"/>
    <mergeCell ref="D99:F99"/>
    <mergeCell ref="C110:F110"/>
    <mergeCell ref="B111:C111"/>
    <mergeCell ref="D111:E111"/>
    <mergeCell ref="C112:F112"/>
    <mergeCell ref="C113:E113"/>
    <mergeCell ref="C114:E114"/>
    <mergeCell ref="A106:A107"/>
    <mergeCell ref="B106:F106"/>
    <mergeCell ref="B107:F107"/>
    <mergeCell ref="B108:F108"/>
    <mergeCell ref="B109:C109"/>
    <mergeCell ref="D109:E109"/>
    <mergeCell ref="C120:F120"/>
    <mergeCell ref="B121:C121"/>
    <mergeCell ref="D121:E121"/>
    <mergeCell ref="C122:F122"/>
    <mergeCell ref="C123:E123"/>
    <mergeCell ref="C124:E124"/>
    <mergeCell ref="C115:E115"/>
    <mergeCell ref="C116:E116"/>
    <mergeCell ref="C117:E117"/>
    <mergeCell ref="B118:F118"/>
    <mergeCell ref="B119:C119"/>
    <mergeCell ref="D119:E119"/>
    <mergeCell ref="A134:A135"/>
    <mergeCell ref="B134:F134"/>
    <mergeCell ref="B135:F135"/>
    <mergeCell ref="C125:E125"/>
    <mergeCell ref="C126:E126"/>
    <mergeCell ref="B127:C127"/>
    <mergeCell ref="D127:F127"/>
    <mergeCell ref="B128:F128"/>
    <mergeCell ref="B129:F129"/>
    <mergeCell ref="B136:F136"/>
    <mergeCell ref="B137:C137"/>
    <mergeCell ref="D137:E137"/>
    <mergeCell ref="C138:F138"/>
    <mergeCell ref="B139:C139"/>
    <mergeCell ref="D139:E139"/>
    <mergeCell ref="B130:F130"/>
    <mergeCell ref="B131:F131"/>
    <mergeCell ref="B132:F132"/>
    <mergeCell ref="B133:F133"/>
    <mergeCell ref="C145:F145"/>
    <mergeCell ref="C146:E146"/>
    <mergeCell ref="C147:E147"/>
    <mergeCell ref="C148:F148"/>
    <mergeCell ref="B149:C149"/>
    <mergeCell ref="D149:E149"/>
    <mergeCell ref="C140:F140"/>
    <mergeCell ref="C141:E141"/>
    <mergeCell ref="C142:E142"/>
    <mergeCell ref="C143:F143"/>
    <mergeCell ref="B144:C144"/>
    <mergeCell ref="D144:E144"/>
    <mergeCell ref="B156:C156"/>
    <mergeCell ref="D156:E156"/>
    <mergeCell ref="C157:F157"/>
    <mergeCell ref="C158:E158"/>
    <mergeCell ref="C159:E159"/>
    <mergeCell ref="C160:E160"/>
    <mergeCell ref="C150:F150"/>
    <mergeCell ref="C151:E151"/>
    <mergeCell ref="C152:E152"/>
    <mergeCell ref="C153:E153"/>
    <mergeCell ref="C154:E154"/>
    <mergeCell ref="C155:F155"/>
    <mergeCell ref="C166:F166"/>
    <mergeCell ref="C167:E167"/>
    <mergeCell ref="C168:E168"/>
    <mergeCell ref="C169:E169"/>
    <mergeCell ref="B170:C170"/>
    <mergeCell ref="D170:F170"/>
    <mergeCell ref="C161:E161"/>
    <mergeCell ref="B162:F162"/>
    <mergeCell ref="B163:C163"/>
    <mergeCell ref="D163:E163"/>
    <mergeCell ref="C164:F164"/>
    <mergeCell ref="B165:C165"/>
    <mergeCell ref="D165:E165"/>
    <mergeCell ref="A177:A178"/>
    <mergeCell ref="B177:F177"/>
    <mergeCell ref="B178:F178"/>
    <mergeCell ref="B179:F179"/>
    <mergeCell ref="B180:F180"/>
    <mergeCell ref="B171:F171"/>
    <mergeCell ref="B172:F172"/>
    <mergeCell ref="B173:F173"/>
    <mergeCell ref="B174:F174"/>
    <mergeCell ref="B175:F175"/>
    <mergeCell ref="B176:F176"/>
    <mergeCell ref="D190:F190"/>
    <mergeCell ref="B191:F191"/>
    <mergeCell ref="E192:F192"/>
    <mergeCell ref="B193:F193"/>
    <mergeCell ref="E197:F197"/>
    <mergeCell ref="B198:F198"/>
    <mergeCell ref="D181:F181"/>
    <mergeCell ref="B182:F182"/>
    <mergeCell ref="E183:F183"/>
    <mergeCell ref="B184:F184"/>
    <mergeCell ref="E188:F188"/>
    <mergeCell ref="B189:F189"/>
  </mergeCells>
  <phoneticPr fontId="2"/>
  <dataValidations count="3">
    <dataValidation type="textLength" imeMode="on" operator="lessThanOrEqual" allowBlank="1" showErrorMessage="1" errorTitle="もう一度入力してください！" error="文字数がオーバーしました。_x000a_（256文字までになるように短くしてください。）" sqref="B10:B11 C11 B15:B16 C16 B20:B21 C21 B31:F31 B27:F27 B29:F29 B37:B38 C38 B48:B49 C49 B54:B55 C55 B64:F64 B60:F60 B62:F62 B70:B71 C71 B77:B78 C78 B82:B83 C83 B89:B90 C90 B94:B95 C95 B105:F105 B101:F101 B103:F103 B111:B112 C112 B121:B122 C122 B133:F133 B129:F129 B131:F131 B139:B140 C140 B144:B145 C145 B149:B150 C150 B156:B157 C157 B165:B166 C166 B176:F176 B172:F172 B174:F174 B182 B185:B187 B191 B194:B196" xr:uid="{D61D2DC5-1B1C-4F7F-896F-4223BB600179}">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6:F26 B28:F28 B30:F30 B59:F59 B61:F61 B63:F63 B100:F100 B102:F102 B104:F104 B128:F128 B130:F130 B132:F132 B171:F171 B173:F173 B175:F175" xr:uid="{98ADC179-460C-4F38-B826-C33EEDEED3E0}">
      <formula1>40</formula1>
    </dataValidation>
    <dataValidation type="textLength" imeMode="on" operator="lessThanOrEqual" allowBlank="1" showInputMessage="1" showErrorMessage="1" errorTitle="もう一度入力してください！" error="文字数がオーバーしました。_x000a_（512文字までになるように短くしてください。）" sqref="B184:F184 B189 B198:F198 B193:F193" xr:uid="{B1A68096-F514-4832-8254-B0523614C625}">
      <formula1>512</formula1>
    </dataValidation>
  </dataValidations>
  <printOptions horizontalCentered="1"/>
  <pageMargins left="0.59055118110236227" right="0.59055118110236227" top="0.59055118110236227" bottom="0.39370078740157483" header="0.51181102362204722" footer="0.31496062992125984"/>
  <pageSetup paperSize="9" scale="79" orientation="portrait" blackAndWhite="1" r:id="rId1"/>
  <headerFooter alignWithMargins="0">
    <oddFooter>&amp;R&amp;P／&amp;N</oddFooter>
  </headerFooter>
  <rowBreaks count="7" manualBreakCount="7">
    <brk id="31" max="5" man="1"/>
    <brk id="64" max="5" man="1"/>
    <brk id="98" max="5" man="1"/>
    <brk id="105" max="5" man="1"/>
    <brk id="133" max="5" man="1"/>
    <brk id="169" max="5" man="1"/>
    <brk id="176"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Group Box 1">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1507" r:id="rId6" name="Option Button 3">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1508" r:id="rId7" name="Option Button 4">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1509" r:id="rId8" name="Group Box 5">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1510" r:id="rId9" name="Option Button 6">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1511" r:id="rId10" name="Option Button 7">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1512" r:id="rId11" name="Option Button 8">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1513" r:id="rId12" name="Group Box 9">
              <controlPr defaultSize="0" autoFill="0" autoPict="0">
                <anchor moveWithCells="1" sizeWithCells="1">
                  <from>
                    <xdr:col>1</xdr:col>
                    <xdr:colOff>0</xdr:colOff>
                    <xdr:row>16</xdr:row>
                    <xdr:rowOff>0</xdr:rowOff>
                  </from>
                  <to>
                    <xdr:col>5</xdr:col>
                    <xdr:colOff>800100</xdr:colOff>
                    <xdr:row>17</xdr:row>
                    <xdr:rowOff>0</xdr:rowOff>
                  </to>
                </anchor>
              </controlPr>
            </control>
          </mc:Choice>
        </mc:AlternateContent>
        <mc:AlternateContent xmlns:mc="http://schemas.openxmlformats.org/markup-compatibility/2006">
          <mc:Choice Requires="x14">
            <control shapeId="21514" r:id="rId13" name="Option Button 10">
              <controlPr defaultSize="0" autoFill="0" autoLine="0" autoPict="0">
                <anchor moveWithCells="1" sizeWithCells="1">
                  <from>
                    <xdr:col>5</xdr:col>
                    <xdr:colOff>19050</xdr:colOff>
                    <xdr:row>16</xdr:row>
                    <xdr:rowOff>200025</xdr:rowOff>
                  </from>
                  <to>
                    <xdr:col>5</xdr:col>
                    <xdr:colOff>609600</xdr:colOff>
                    <xdr:row>16</xdr:row>
                    <xdr:rowOff>419100</xdr:rowOff>
                  </to>
                </anchor>
              </controlPr>
            </control>
          </mc:Choice>
        </mc:AlternateContent>
        <mc:AlternateContent xmlns:mc="http://schemas.openxmlformats.org/markup-compatibility/2006">
          <mc:Choice Requires="x14">
            <control shapeId="21515" r:id="rId14" name="Option Button 11">
              <controlPr defaultSize="0" autoFill="0" autoLine="0" autoPict="0">
                <anchor moveWithCells="1" sizeWithCells="1">
                  <from>
                    <xdr:col>1</xdr:col>
                    <xdr:colOff>504825</xdr:colOff>
                    <xdr:row>16</xdr:row>
                    <xdr:rowOff>200025</xdr:rowOff>
                  </from>
                  <to>
                    <xdr:col>1</xdr:col>
                    <xdr:colOff>904875</xdr:colOff>
                    <xdr:row>16</xdr:row>
                    <xdr:rowOff>419100</xdr:rowOff>
                  </to>
                </anchor>
              </controlPr>
            </control>
          </mc:Choice>
        </mc:AlternateContent>
        <mc:AlternateContent xmlns:mc="http://schemas.openxmlformats.org/markup-compatibility/2006">
          <mc:Choice Requires="x14">
            <control shapeId="21516" r:id="rId15" name="Option Button 12">
              <controlPr defaultSize="0" autoFill="0" autoLine="0" autoPict="0">
                <anchor moveWithCells="1" sizeWithCells="1">
                  <from>
                    <xdr:col>1</xdr:col>
                    <xdr:colOff>57150</xdr:colOff>
                    <xdr:row>16</xdr:row>
                    <xdr:rowOff>200025</xdr:rowOff>
                  </from>
                  <to>
                    <xdr:col>1</xdr:col>
                    <xdr:colOff>466725</xdr:colOff>
                    <xdr:row>16</xdr:row>
                    <xdr:rowOff>419100</xdr:rowOff>
                  </to>
                </anchor>
              </controlPr>
            </control>
          </mc:Choice>
        </mc:AlternateContent>
        <mc:AlternateContent xmlns:mc="http://schemas.openxmlformats.org/markup-compatibility/2006">
          <mc:Choice Requires="x14">
            <control shapeId="21517" r:id="rId16" name="Group Box 13">
              <controlPr defaultSize="0" autoFill="0" autoPict="0">
                <anchor moveWithCells="1" sizeWithCells="1">
                  <from>
                    <xdr:col>1</xdr:col>
                    <xdr:colOff>0</xdr:colOff>
                    <xdr:row>17</xdr:row>
                    <xdr:rowOff>0</xdr:rowOff>
                  </from>
                  <to>
                    <xdr:col>5</xdr:col>
                    <xdr:colOff>800100</xdr:colOff>
                    <xdr:row>18</xdr:row>
                    <xdr:rowOff>0</xdr:rowOff>
                  </to>
                </anchor>
              </controlPr>
            </control>
          </mc:Choice>
        </mc:AlternateContent>
        <mc:AlternateContent xmlns:mc="http://schemas.openxmlformats.org/markup-compatibility/2006">
          <mc:Choice Requires="x14">
            <control shapeId="21518" r:id="rId17" name="Option Button 14">
              <controlPr defaultSize="0" autoFill="0" autoLine="0" autoPict="0">
                <anchor moveWithCells="1" sizeWithCells="1">
                  <from>
                    <xdr:col>5</xdr:col>
                    <xdr:colOff>19050</xdr:colOff>
                    <xdr:row>17</xdr:row>
                    <xdr:rowOff>200025</xdr:rowOff>
                  </from>
                  <to>
                    <xdr:col>5</xdr:col>
                    <xdr:colOff>609600</xdr:colOff>
                    <xdr:row>17</xdr:row>
                    <xdr:rowOff>419100</xdr:rowOff>
                  </to>
                </anchor>
              </controlPr>
            </control>
          </mc:Choice>
        </mc:AlternateContent>
        <mc:AlternateContent xmlns:mc="http://schemas.openxmlformats.org/markup-compatibility/2006">
          <mc:Choice Requires="x14">
            <control shapeId="21519" r:id="rId18" name="Option Button 15">
              <controlPr defaultSize="0" autoFill="0" autoLine="0" autoPict="0">
                <anchor moveWithCells="1" sizeWithCells="1">
                  <from>
                    <xdr:col>1</xdr:col>
                    <xdr:colOff>504825</xdr:colOff>
                    <xdr:row>17</xdr:row>
                    <xdr:rowOff>200025</xdr:rowOff>
                  </from>
                  <to>
                    <xdr:col>1</xdr:col>
                    <xdr:colOff>904875</xdr:colOff>
                    <xdr:row>17</xdr:row>
                    <xdr:rowOff>419100</xdr:rowOff>
                  </to>
                </anchor>
              </controlPr>
            </control>
          </mc:Choice>
        </mc:AlternateContent>
        <mc:AlternateContent xmlns:mc="http://schemas.openxmlformats.org/markup-compatibility/2006">
          <mc:Choice Requires="x14">
            <control shapeId="21520" r:id="rId19" name="Option Button 16">
              <controlPr defaultSize="0" autoFill="0" autoLine="0" autoPict="0">
                <anchor moveWithCells="1" sizeWithCells="1">
                  <from>
                    <xdr:col>1</xdr:col>
                    <xdr:colOff>57150</xdr:colOff>
                    <xdr:row>17</xdr:row>
                    <xdr:rowOff>200025</xdr:rowOff>
                  </from>
                  <to>
                    <xdr:col>1</xdr:col>
                    <xdr:colOff>466725</xdr:colOff>
                    <xdr:row>17</xdr:row>
                    <xdr:rowOff>419100</xdr:rowOff>
                  </to>
                </anchor>
              </controlPr>
            </control>
          </mc:Choice>
        </mc:AlternateContent>
        <mc:AlternateContent xmlns:mc="http://schemas.openxmlformats.org/markup-compatibility/2006">
          <mc:Choice Requires="x14">
            <control shapeId="21521" r:id="rId20" name="Group Box 17">
              <controlPr defaultSize="0" autoFill="0" autoPict="0">
                <anchor moveWithCells="1" sizeWithCells="1">
                  <from>
                    <xdr:col>1</xdr:col>
                    <xdr:colOff>0</xdr:colOff>
                    <xdr:row>21</xdr:row>
                    <xdr:rowOff>0</xdr:rowOff>
                  </from>
                  <to>
                    <xdr:col>5</xdr:col>
                    <xdr:colOff>800100</xdr:colOff>
                    <xdr:row>22</xdr:row>
                    <xdr:rowOff>0</xdr:rowOff>
                  </to>
                </anchor>
              </controlPr>
            </control>
          </mc:Choice>
        </mc:AlternateContent>
        <mc:AlternateContent xmlns:mc="http://schemas.openxmlformats.org/markup-compatibility/2006">
          <mc:Choice Requires="x14">
            <control shapeId="21522" r:id="rId21" name="Option Button 18">
              <controlPr defaultSize="0" autoFill="0" autoLine="0" autoPict="0">
                <anchor moveWithCells="1" sizeWithCells="1">
                  <from>
                    <xdr:col>5</xdr:col>
                    <xdr:colOff>19050</xdr:colOff>
                    <xdr:row>21</xdr:row>
                    <xdr:rowOff>200025</xdr:rowOff>
                  </from>
                  <to>
                    <xdr:col>5</xdr:col>
                    <xdr:colOff>609600</xdr:colOff>
                    <xdr:row>21</xdr:row>
                    <xdr:rowOff>419100</xdr:rowOff>
                  </to>
                </anchor>
              </controlPr>
            </control>
          </mc:Choice>
        </mc:AlternateContent>
        <mc:AlternateContent xmlns:mc="http://schemas.openxmlformats.org/markup-compatibility/2006">
          <mc:Choice Requires="x14">
            <control shapeId="21523" r:id="rId22" name="Option Button 19">
              <controlPr defaultSize="0" autoFill="0" autoLine="0" autoPict="0">
                <anchor moveWithCells="1" sizeWithCells="1">
                  <from>
                    <xdr:col>1</xdr:col>
                    <xdr:colOff>504825</xdr:colOff>
                    <xdr:row>21</xdr:row>
                    <xdr:rowOff>200025</xdr:rowOff>
                  </from>
                  <to>
                    <xdr:col>1</xdr:col>
                    <xdr:colOff>904875</xdr:colOff>
                    <xdr:row>21</xdr:row>
                    <xdr:rowOff>419100</xdr:rowOff>
                  </to>
                </anchor>
              </controlPr>
            </control>
          </mc:Choice>
        </mc:AlternateContent>
        <mc:AlternateContent xmlns:mc="http://schemas.openxmlformats.org/markup-compatibility/2006">
          <mc:Choice Requires="x14">
            <control shapeId="21524" r:id="rId23" name="Option Button 20">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21525" r:id="rId24" name="Group Box 21">
              <controlPr defaultSize="0" autoFill="0" autoPict="0">
                <anchor moveWithCells="1" sizeWithCells="1">
                  <from>
                    <xdr:col>1</xdr:col>
                    <xdr:colOff>0</xdr:colOff>
                    <xdr:row>22</xdr:row>
                    <xdr:rowOff>0</xdr:rowOff>
                  </from>
                  <to>
                    <xdr:col>5</xdr:col>
                    <xdr:colOff>800100</xdr:colOff>
                    <xdr:row>23</xdr:row>
                    <xdr:rowOff>0</xdr:rowOff>
                  </to>
                </anchor>
              </controlPr>
            </control>
          </mc:Choice>
        </mc:AlternateContent>
        <mc:AlternateContent xmlns:mc="http://schemas.openxmlformats.org/markup-compatibility/2006">
          <mc:Choice Requires="x14">
            <control shapeId="21526" r:id="rId25" name="Option Button 22">
              <controlPr defaultSize="0" autoFill="0" autoLine="0" autoPict="0">
                <anchor moveWithCells="1" sizeWithCells="1">
                  <from>
                    <xdr:col>5</xdr:col>
                    <xdr:colOff>19050</xdr:colOff>
                    <xdr:row>22</xdr:row>
                    <xdr:rowOff>200025</xdr:rowOff>
                  </from>
                  <to>
                    <xdr:col>5</xdr:col>
                    <xdr:colOff>609600</xdr:colOff>
                    <xdr:row>22</xdr:row>
                    <xdr:rowOff>419100</xdr:rowOff>
                  </to>
                </anchor>
              </controlPr>
            </control>
          </mc:Choice>
        </mc:AlternateContent>
        <mc:AlternateContent xmlns:mc="http://schemas.openxmlformats.org/markup-compatibility/2006">
          <mc:Choice Requires="x14">
            <control shapeId="21527" r:id="rId26" name="Option Button 23">
              <controlPr defaultSize="0" autoFill="0" autoLine="0" autoPict="0">
                <anchor moveWithCells="1" sizeWithCells="1">
                  <from>
                    <xdr:col>1</xdr:col>
                    <xdr:colOff>504825</xdr:colOff>
                    <xdr:row>22</xdr:row>
                    <xdr:rowOff>200025</xdr:rowOff>
                  </from>
                  <to>
                    <xdr:col>1</xdr:col>
                    <xdr:colOff>904875</xdr:colOff>
                    <xdr:row>22</xdr:row>
                    <xdr:rowOff>419100</xdr:rowOff>
                  </to>
                </anchor>
              </controlPr>
            </control>
          </mc:Choice>
        </mc:AlternateContent>
        <mc:AlternateContent xmlns:mc="http://schemas.openxmlformats.org/markup-compatibility/2006">
          <mc:Choice Requires="x14">
            <control shapeId="21528" r:id="rId27" name="Option Button 24">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mc:AlternateContent xmlns:mc="http://schemas.openxmlformats.org/markup-compatibility/2006">
          <mc:Choice Requires="x14">
            <control shapeId="21529" r:id="rId28" name="Group Box 25">
              <controlPr defaultSize="0" autoFill="0" autoPict="0">
                <anchor moveWithCells="1" sizeWithCells="1">
                  <from>
                    <xdr:col>1</xdr:col>
                    <xdr:colOff>0</xdr:colOff>
                    <xdr:row>23</xdr:row>
                    <xdr:rowOff>0</xdr:rowOff>
                  </from>
                  <to>
                    <xdr:col>5</xdr:col>
                    <xdr:colOff>800100</xdr:colOff>
                    <xdr:row>24</xdr:row>
                    <xdr:rowOff>0</xdr:rowOff>
                  </to>
                </anchor>
              </controlPr>
            </control>
          </mc:Choice>
        </mc:AlternateContent>
        <mc:AlternateContent xmlns:mc="http://schemas.openxmlformats.org/markup-compatibility/2006">
          <mc:Choice Requires="x14">
            <control shapeId="21530" r:id="rId29" name="Option Button 26">
              <controlPr defaultSize="0" autoFill="0" autoLine="0" autoPict="0">
                <anchor moveWithCells="1" sizeWithCells="1">
                  <from>
                    <xdr:col>5</xdr:col>
                    <xdr:colOff>19050</xdr:colOff>
                    <xdr:row>23</xdr:row>
                    <xdr:rowOff>200025</xdr:rowOff>
                  </from>
                  <to>
                    <xdr:col>5</xdr:col>
                    <xdr:colOff>609600</xdr:colOff>
                    <xdr:row>23</xdr:row>
                    <xdr:rowOff>419100</xdr:rowOff>
                  </to>
                </anchor>
              </controlPr>
            </control>
          </mc:Choice>
        </mc:AlternateContent>
        <mc:AlternateContent xmlns:mc="http://schemas.openxmlformats.org/markup-compatibility/2006">
          <mc:Choice Requires="x14">
            <control shapeId="21531" r:id="rId30" name="Option Button 27">
              <controlPr defaultSize="0" autoFill="0" autoLine="0" autoPict="0">
                <anchor moveWithCells="1" sizeWithCells="1">
                  <from>
                    <xdr:col>1</xdr:col>
                    <xdr:colOff>504825</xdr:colOff>
                    <xdr:row>23</xdr:row>
                    <xdr:rowOff>200025</xdr:rowOff>
                  </from>
                  <to>
                    <xdr:col>1</xdr:col>
                    <xdr:colOff>904875</xdr:colOff>
                    <xdr:row>23</xdr:row>
                    <xdr:rowOff>419100</xdr:rowOff>
                  </to>
                </anchor>
              </controlPr>
            </control>
          </mc:Choice>
        </mc:AlternateContent>
        <mc:AlternateContent xmlns:mc="http://schemas.openxmlformats.org/markup-compatibility/2006">
          <mc:Choice Requires="x14">
            <control shapeId="21532" r:id="rId31" name="Option Button 28">
              <controlPr defaultSize="0" autoFill="0" autoLine="0" autoPict="0">
                <anchor moveWithCells="1" sizeWithCells="1">
                  <from>
                    <xdr:col>1</xdr:col>
                    <xdr:colOff>57150</xdr:colOff>
                    <xdr:row>23</xdr:row>
                    <xdr:rowOff>200025</xdr:rowOff>
                  </from>
                  <to>
                    <xdr:col>1</xdr:col>
                    <xdr:colOff>466725</xdr:colOff>
                    <xdr:row>23</xdr:row>
                    <xdr:rowOff>419100</xdr:rowOff>
                  </to>
                </anchor>
              </controlPr>
            </control>
          </mc:Choice>
        </mc:AlternateContent>
        <mc:AlternateContent xmlns:mc="http://schemas.openxmlformats.org/markup-compatibility/2006">
          <mc:Choice Requires="x14">
            <control shapeId="21533" r:id="rId32" name="Group Box 29">
              <controlPr defaultSize="0" autoFill="0" autoPict="0">
                <anchor moveWithCells="1" sizeWithCells="1">
                  <from>
                    <xdr:col>1</xdr:col>
                    <xdr:colOff>0</xdr:colOff>
                    <xdr:row>38</xdr:row>
                    <xdr:rowOff>0</xdr:rowOff>
                  </from>
                  <to>
                    <xdr:col>5</xdr:col>
                    <xdr:colOff>800100</xdr:colOff>
                    <xdr:row>39</xdr:row>
                    <xdr:rowOff>0</xdr:rowOff>
                  </to>
                </anchor>
              </controlPr>
            </control>
          </mc:Choice>
        </mc:AlternateContent>
        <mc:AlternateContent xmlns:mc="http://schemas.openxmlformats.org/markup-compatibility/2006">
          <mc:Choice Requires="x14">
            <control shapeId="21534" r:id="rId33" name="Option Button 30">
              <controlPr defaultSize="0" autoFill="0" autoLine="0" autoPict="0">
                <anchor moveWithCells="1" sizeWithCells="1">
                  <from>
                    <xdr:col>5</xdr:col>
                    <xdr:colOff>19050</xdr:colOff>
                    <xdr:row>38</xdr:row>
                    <xdr:rowOff>200025</xdr:rowOff>
                  </from>
                  <to>
                    <xdr:col>5</xdr:col>
                    <xdr:colOff>609600</xdr:colOff>
                    <xdr:row>38</xdr:row>
                    <xdr:rowOff>419100</xdr:rowOff>
                  </to>
                </anchor>
              </controlPr>
            </control>
          </mc:Choice>
        </mc:AlternateContent>
        <mc:AlternateContent xmlns:mc="http://schemas.openxmlformats.org/markup-compatibility/2006">
          <mc:Choice Requires="x14">
            <control shapeId="21535" r:id="rId34" name="Option Button 31">
              <controlPr defaultSize="0" autoFill="0" autoLine="0" autoPict="0">
                <anchor moveWithCells="1" sizeWithCells="1">
                  <from>
                    <xdr:col>1</xdr:col>
                    <xdr:colOff>504825</xdr:colOff>
                    <xdr:row>38</xdr:row>
                    <xdr:rowOff>200025</xdr:rowOff>
                  </from>
                  <to>
                    <xdr:col>1</xdr:col>
                    <xdr:colOff>904875</xdr:colOff>
                    <xdr:row>38</xdr:row>
                    <xdr:rowOff>419100</xdr:rowOff>
                  </to>
                </anchor>
              </controlPr>
            </control>
          </mc:Choice>
        </mc:AlternateContent>
        <mc:AlternateContent xmlns:mc="http://schemas.openxmlformats.org/markup-compatibility/2006">
          <mc:Choice Requires="x14">
            <control shapeId="21536" r:id="rId35" name="Option Button 32">
              <controlPr defaultSize="0" autoFill="0" autoLine="0" autoPict="0">
                <anchor moveWithCells="1" sizeWithCells="1">
                  <from>
                    <xdr:col>1</xdr:col>
                    <xdr:colOff>57150</xdr:colOff>
                    <xdr:row>38</xdr:row>
                    <xdr:rowOff>200025</xdr:rowOff>
                  </from>
                  <to>
                    <xdr:col>1</xdr:col>
                    <xdr:colOff>466725</xdr:colOff>
                    <xdr:row>38</xdr:row>
                    <xdr:rowOff>419100</xdr:rowOff>
                  </to>
                </anchor>
              </controlPr>
            </control>
          </mc:Choice>
        </mc:AlternateContent>
        <mc:AlternateContent xmlns:mc="http://schemas.openxmlformats.org/markup-compatibility/2006">
          <mc:Choice Requires="x14">
            <control shapeId="21537" r:id="rId36" name="Group Box 33">
              <controlPr defaultSize="0" autoFill="0" autoPict="0">
                <anchor moveWithCells="1" sizeWithCells="1">
                  <from>
                    <xdr:col>1</xdr:col>
                    <xdr:colOff>0</xdr:colOff>
                    <xdr:row>39</xdr:row>
                    <xdr:rowOff>0</xdr:rowOff>
                  </from>
                  <to>
                    <xdr:col>5</xdr:col>
                    <xdr:colOff>800100</xdr:colOff>
                    <xdr:row>40</xdr:row>
                    <xdr:rowOff>0</xdr:rowOff>
                  </to>
                </anchor>
              </controlPr>
            </control>
          </mc:Choice>
        </mc:AlternateContent>
        <mc:AlternateContent xmlns:mc="http://schemas.openxmlformats.org/markup-compatibility/2006">
          <mc:Choice Requires="x14">
            <control shapeId="21538" r:id="rId37" name="Option Button 34">
              <controlPr defaultSize="0" autoFill="0" autoLine="0" autoPict="0">
                <anchor moveWithCells="1" sizeWithCells="1">
                  <from>
                    <xdr:col>5</xdr:col>
                    <xdr:colOff>19050</xdr:colOff>
                    <xdr:row>39</xdr:row>
                    <xdr:rowOff>200025</xdr:rowOff>
                  </from>
                  <to>
                    <xdr:col>5</xdr:col>
                    <xdr:colOff>609600</xdr:colOff>
                    <xdr:row>39</xdr:row>
                    <xdr:rowOff>419100</xdr:rowOff>
                  </to>
                </anchor>
              </controlPr>
            </control>
          </mc:Choice>
        </mc:AlternateContent>
        <mc:AlternateContent xmlns:mc="http://schemas.openxmlformats.org/markup-compatibility/2006">
          <mc:Choice Requires="x14">
            <control shapeId="21539" r:id="rId38" name="Option Button 35">
              <controlPr defaultSize="0" autoFill="0" autoLine="0" autoPict="0">
                <anchor moveWithCells="1" sizeWithCells="1">
                  <from>
                    <xdr:col>1</xdr:col>
                    <xdr:colOff>504825</xdr:colOff>
                    <xdr:row>39</xdr:row>
                    <xdr:rowOff>200025</xdr:rowOff>
                  </from>
                  <to>
                    <xdr:col>1</xdr:col>
                    <xdr:colOff>904875</xdr:colOff>
                    <xdr:row>39</xdr:row>
                    <xdr:rowOff>419100</xdr:rowOff>
                  </to>
                </anchor>
              </controlPr>
            </control>
          </mc:Choice>
        </mc:AlternateContent>
        <mc:AlternateContent xmlns:mc="http://schemas.openxmlformats.org/markup-compatibility/2006">
          <mc:Choice Requires="x14">
            <control shapeId="21540" r:id="rId39" name="Option Button 36">
              <controlPr defaultSize="0" autoFill="0" autoLine="0" autoPict="0">
                <anchor moveWithCells="1" sizeWithCells="1">
                  <from>
                    <xdr:col>1</xdr:col>
                    <xdr:colOff>57150</xdr:colOff>
                    <xdr:row>39</xdr:row>
                    <xdr:rowOff>200025</xdr:rowOff>
                  </from>
                  <to>
                    <xdr:col>1</xdr:col>
                    <xdr:colOff>466725</xdr:colOff>
                    <xdr:row>39</xdr:row>
                    <xdr:rowOff>419100</xdr:rowOff>
                  </to>
                </anchor>
              </controlPr>
            </control>
          </mc:Choice>
        </mc:AlternateContent>
        <mc:AlternateContent xmlns:mc="http://schemas.openxmlformats.org/markup-compatibility/2006">
          <mc:Choice Requires="x14">
            <control shapeId="21541" r:id="rId40" name="Group Box 37">
              <controlPr defaultSize="0" autoFill="0" autoPict="0">
                <anchor moveWithCells="1" sizeWithCells="1">
                  <from>
                    <xdr:col>1</xdr:col>
                    <xdr:colOff>0</xdr:colOff>
                    <xdr:row>40</xdr:row>
                    <xdr:rowOff>0</xdr:rowOff>
                  </from>
                  <to>
                    <xdr:col>5</xdr:col>
                    <xdr:colOff>800100</xdr:colOff>
                    <xdr:row>41</xdr:row>
                    <xdr:rowOff>0</xdr:rowOff>
                  </to>
                </anchor>
              </controlPr>
            </control>
          </mc:Choice>
        </mc:AlternateContent>
        <mc:AlternateContent xmlns:mc="http://schemas.openxmlformats.org/markup-compatibility/2006">
          <mc:Choice Requires="x14">
            <control shapeId="21542" r:id="rId41" name="Option Button 38">
              <controlPr defaultSize="0" autoFill="0" autoLine="0" autoPict="0">
                <anchor moveWithCells="1" sizeWithCells="1">
                  <from>
                    <xdr:col>5</xdr:col>
                    <xdr:colOff>19050</xdr:colOff>
                    <xdr:row>40</xdr:row>
                    <xdr:rowOff>200025</xdr:rowOff>
                  </from>
                  <to>
                    <xdr:col>5</xdr:col>
                    <xdr:colOff>609600</xdr:colOff>
                    <xdr:row>40</xdr:row>
                    <xdr:rowOff>419100</xdr:rowOff>
                  </to>
                </anchor>
              </controlPr>
            </control>
          </mc:Choice>
        </mc:AlternateContent>
        <mc:AlternateContent xmlns:mc="http://schemas.openxmlformats.org/markup-compatibility/2006">
          <mc:Choice Requires="x14">
            <control shapeId="21543" r:id="rId42" name="Option Button 39">
              <controlPr defaultSize="0" autoFill="0" autoLine="0" autoPict="0">
                <anchor moveWithCells="1" sizeWithCells="1">
                  <from>
                    <xdr:col>1</xdr:col>
                    <xdr:colOff>504825</xdr:colOff>
                    <xdr:row>40</xdr:row>
                    <xdr:rowOff>200025</xdr:rowOff>
                  </from>
                  <to>
                    <xdr:col>1</xdr:col>
                    <xdr:colOff>904875</xdr:colOff>
                    <xdr:row>40</xdr:row>
                    <xdr:rowOff>419100</xdr:rowOff>
                  </to>
                </anchor>
              </controlPr>
            </control>
          </mc:Choice>
        </mc:AlternateContent>
        <mc:AlternateContent xmlns:mc="http://schemas.openxmlformats.org/markup-compatibility/2006">
          <mc:Choice Requires="x14">
            <control shapeId="21544" r:id="rId43" name="Option Button 40">
              <controlPr defaultSize="0" autoFill="0" autoLine="0" autoPict="0">
                <anchor moveWithCells="1" sizeWithCells="1">
                  <from>
                    <xdr:col>1</xdr:col>
                    <xdr:colOff>57150</xdr:colOff>
                    <xdr:row>40</xdr:row>
                    <xdr:rowOff>200025</xdr:rowOff>
                  </from>
                  <to>
                    <xdr:col>1</xdr:col>
                    <xdr:colOff>466725</xdr:colOff>
                    <xdr:row>40</xdr:row>
                    <xdr:rowOff>419100</xdr:rowOff>
                  </to>
                </anchor>
              </controlPr>
            </control>
          </mc:Choice>
        </mc:AlternateContent>
        <mc:AlternateContent xmlns:mc="http://schemas.openxmlformats.org/markup-compatibility/2006">
          <mc:Choice Requires="x14">
            <control shapeId="21545" r:id="rId44" name="Group Box 41">
              <controlPr defaultSize="0" autoFill="0" autoPict="0">
                <anchor moveWithCells="1" sizeWithCells="1">
                  <from>
                    <xdr:col>1</xdr:col>
                    <xdr:colOff>0</xdr:colOff>
                    <xdr:row>41</xdr:row>
                    <xdr:rowOff>0</xdr:rowOff>
                  </from>
                  <to>
                    <xdr:col>5</xdr:col>
                    <xdr:colOff>800100</xdr:colOff>
                    <xdr:row>42</xdr:row>
                    <xdr:rowOff>0</xdr:rowOff>
                  </to>
                </anchor>
              </controlPr>
            </control>
          </mc:Choice>
        </mc:AlternateContent>
        <mc:AlternateContent xmlns:mc="http://schemas.openxmlformats.org/markup-compatibility/2006">
          <mc:Choice Requires="x14">
            <control shapeId="21546" r:id="rId45" name="Option Button 42">
              <controlPr defaultSize="0" autoFill="0" autoLine="0" autoPict="0">
                <anchor moveWithCells="1" sizeWithCells="1">
                  <from>
                    <xdr:col>5</xdr:col>
                    <xdr:colOff>19050</xdr:colOff>
                    <xdr:row>41</xdr:row>
                    <xdr:rowOff>200025</xdr:rowOff>
                  </from>
                  <to>
                    <xdr:col>5</xdr:col>
                    <xdr:colOff>609600</xdr:colOff>
                    <xdr:row>41</xdr:row>
                    <xdr:rowOff>419100</xdr:rowOff>
                  </to>
                </anchor>
              </controlPr>
            </control>
          </mc:Choice>
        </mc:AlternateContent>
        <mc:AlternateContent xmlns:mc="http://schemas.openxmlformats.org/markup-compatibility/2006">
          <mc:Choice Requires="x14">
            <control shapeId="21547" r:id="rId46" name="Option Button 43">
              <controlPr defaultSize="0" autoFill="0" autoLine="0" autoPict="0">
                <anchor moveWithCells="1" sizeWithCells="1">
                  <from>
                    <xdr:col>1</xdr:col>
                    <xdr:colOff>504825</xdr:colOff>
                    <xdr:row>41</xdr:row>
                    <xdr:rowOff>200025</xdr:rowOff>
                  </from>
                  <to>
                    <xdr:col>1</xdr:col>
                    <xdr:colOff>904875</xdr:colOff>
                    <xdr:row>41</xdr:row>
                    <xdr:rowOff>419100</xdr:rowOff>
                  </to>
                </anchor>
              </controlPr>
            </control>
          </mc:Choice>
        </mc:AlternateContent>
        <mc:AlternateContent xmlns:mc="http://schemas.openxmlformats.org/markup-compatibility/2006">
          <mc:Choice Requires="x14">
            <control shapeId="21548" r:id="rId47" name="Option Button 44">
              <controlPr defaultSize="0" autoFill="0" autoLine="0" autoPict="0">
                <anchor moveWithCells="1" sizeWithCells="1">
                  <from>
                    <xdr:col>1</xdr:col>
                    <xdr:colOff>57150</xdr:colOff>
                    <xdr:row>41</xdr:row>
                    <xdr:rowOff>200025</xdr:rowOff>
                  </from>
                  <to>
                    <xdr:col>1</xdr:col>
                    <xdr:colOff>466725</xdr:colOff>
                    <xdr:row>41</xdr:row>
                    <xdr:rowOff>419100</xdr:rowOff>
                  </to>
                </anchor>
              </controlPr>
            </control>
          </mc:Choice>
        </mc:AlternateContent>
        <mc:AlternateContent xmlns:mc="http://schemas.openxmlformats.org/markup-compatibility/2006">
          <mc:Choice Requires="x14">
            <control shapeId="21549" r:id="rId48" name="Group Box 45">
              <controlPr defaultSize="0" autoFill="0" autoPict="0">
                <anchor moveWithCells="1" sizeWithCells="1">
                  <from>
                    <xdr:col>1</xdr:col>
                    <xdr:colOff>0</xdr:colOff>
                    <xdr:row>42</xdr:row>
                    <xdr:rowOff>0</xdr:rowOff>
                  </from>
                  <to>
                    <xdr:col>5</xdr:col>
                    <xdr:colOff>800100</xdr:colOff>
                    <xdr:row>43</xdr:row>
                    <xdr:rowOff>0</xdr:rowOff>
                  </to>
                </anchor>
              </controlPr>
            </control>
          </mc:Choice>
        </mc:AlternateContent>
        <mc:AlternateContent xmlns:mc="http://schemas.openxmlformats.org/markup-compatibility/2006">
          <mc:Choice Requires="x14">
            <control shapeId="21550" r:id="rId49" name="Option Button 46">
              <controlPr defaultSize="0" autoFill="0" autoLine="0" autoPict="0">
                <anchor moveWithCells="1" sizeWithCells="1">
                  <from>
                    <xdr:col>5</xdr:col>
                    <xdr:colOff>19050</xdr:colOff>
                    <xdr:row>42</xdr:row>
                    <xdr:rowOff>200025</xdr:rowOff>
                  </from>
                  <to>
                    <xdr:col>5</xdr:col>
                    <xdr:colOff>609600</xdr:colOff>
                    <xdr:row>42</xdr:row>
                    <xdr:rowOff>419100</xdr:rowOff>
                  </to>
                </anchor>
              </controlPr>
            </control>
          </mc:Choice>
        </mc:AlternateContent>
        <mc:AlternateContent xmlns:mc="http://schemas.openxmlformats.org/markup-compatibility/2006">
          <mc:Choice Requires="x14">
            <control shapeId="21551" r:id="rId50" name="Option Button 47">
              <controlPr defaultSize="0" autoFill="0" autoLine="0" autoPict="0">
                <anchor moveWithCells="1" sizeWithCells="1">
                  <from>
                    <xdr:col>1</xdr:col>
                    <xdr:colOff>504825</xdr:colOff>
                    <xdr:row>42</xdr:row>
                    <xdr:rowOff>200025</xdr:rowOff>
                  </from>
                  <to>
                    <xdr:col>1</xdr:col>
                    <xdr:colOff>904875</xdr:colOff>
                    <xdr:row>42</xdr:row>
                    <xdr:rowOff>419100</xdr:rowOff>
                  </to>
                </anchor>
              </controlPr>
            </control>
          </mc:Choice>
        </mc:AlternateContent>
        <mc:AlternateContent xmlns:mc="http://schemas.openxmlformats.org/markup-compatibility/2006">
          <mc:Choice Requires="x14">
            <control shapeId="21552" r:id="rId51" name="Option Button 48">
              <controlPr defaultSize="0" autoFill="0" autoLine="0" autoPict="0">
                <anchor moveWithCells="1" sizeWithCells="1">
                  <from>
                    <xdr:col>1</xdr:col>
                    <xdr:colOff>57150</xdr:colOff>
                    <xdr:row>42</xdr:row>
                    <xdr:rowOff>200025</xdr:rowOff>
                  </from>
                  <to>
                    <xdr:col>1</xdr:col>
                    <xdr:colOff>466725</xdr:colOff>
                    <xdr:row>42</xdr:row>
                    <xdr:rowOff>419100</xdr:rowOff>
                  </to>
                </anchor>
              </controlPr>
            </control>
          </mc:Choice>
        </mc:AlternateContent>
        <mc:AlternateContent xmlns:mc="http://schemas.openxmlformats.org/markup-compatibility/2006">
          <mc:Choice Requires="x14">
            <control shapeId="21553" r:id="rId52" name="Group Box 49">
              <controlPr defaultSize="0" autoFill="0" autoPict="0">
                <anchor moveWithCells="1" sizeWithCells="1">
                  <from>
                    <xdr:col>1</xdr:col>
                    <xdr:colOff>0</xdr:colOff>
                    <xdr:row>43</xdr:row>
                    <xdr:rowOff>0</xdr:rowOff>
                  </from>
                  <to>
                    <xdr:col>5</xdr:col>
                    <xdr:colOff>800100</xdr:colOff>
                    <xdr:row>44</xdr:row>
                    <xdr:rowOff>0</xdr:rowOff>
                  </to>
                </anchor>
              </controlPr>
            </control>
          </mc:Choice>
        </mc:AlternateContent>
        <mc:AlternateContent xmlns:mc="http://schemas.openxmlformats.org/markup-compatibility/2006">
          <mc:Choice Requires="x14">
            <control shapeId="21554" r:id="rId53" name="Option Button 50">
              <controlPr defaultSize="0" autoFill="0" autoLine="0" autoPict="0">
                <anchor moveWithCells="1" sizeWithCells="1">
                  <from>
                    <xdr:col>5</xdr:col>
                    <xdr:colOff>19050</xdr:colOff>
                    <xdr:row>43</xdr:row>
                    <xdr:rowOff>200025</xdr:rowOff>
                  </from>
                  <to>
                    <xdr:col>5</xdr:col>
                    <xdr:colOff>609600</xdr:colOff>
                    <xdr:row>43</xdr:row>
                    <xdr:rowOff>419100</xdr:rowOff>
                  </to>
                </anchor>
              </controlPr>
            </control>
          </mc:Choice>
        </mc:AlternateContent>
        <mc:AlternateContent xmlns:mc="http://schemas.openxmlformats.org/markup-compatibility/2006">
          <mc:Choice Requires="x14">
            <control shapeId="21555" r:id="rId54" name="Option Button 51">
              <controlPr defaultSize="0" autoFill="0" autoLine="0" autoPict="0">
                <anchor moveWithCells="1" sizeWithCells="1">
                  <from>
                    <xdr:col>1</xdr:col>
                    <xdr:colOff>504825</xdr:colOff>
                    <xdr:row>43</xdr:row>
                    <xdr:rowOff>200025</xdr:rowOff>
                  </from>
                  <to>
                    <xdr:col>1</xdr:col>
                    <xdr:colOff>904875</xdr:colOff>
                    <xdr:row>43</xdr:row>
                    <xdr:rowOff>419100</xdr:rowOff>
                  </to>
                </anchor>
              </controlPr>
            </control>
          </mc:Choice>
        </mc:AlternateContent>
        <mc:AlternateContent xmlns:mc="http://schemas.openxmlformats.org/markup-compatibility/2006">
          <mc:Choice Requires="x14">
            <control shapeId="21556" r:id="rId55" name="Option Button 52">
              <controlPr defaultSize="0" autoFill="0" autoLine="0" autoPict="0">
                <anchor moveWithCells="1" sizeWithCells="1">
                  <from>
                    <xdr:col>1</xdr:col>
                    <xdr:colOff>57150</xdr:colOff>
                    <xdr:row>43</xdr:row>
                    <xdr:rowOff>200025</xdr:rowOff>
                  </from>
                  <to>
                    <xdr:col>1</xdr:col>
                    <xdr:colOff>466725</xdr:colOff>
                    <xdr:row>43</xdr:row>
                    <xdr:rowOff>419100</xdr:rowOff>
                  </to>
                </anchor>
              </controlPr>
            </control>
          </mc:Choice>
        </mc:AlternateContent>
        <mc:AlternateContent xmlns:mc="http://schemas.openxmlformats.org/markup-compatibility/2006">
          <mc:Choice Requires="x14">
            <control shapeId="21557"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1558"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1559"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1560"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1561" r:id="rId60" name="Group Box 57">
              <controlPr defaultSize="0" autoFill="0" autoPict="0">
                <anchor moveWithCells="1" sizeWithCells="1">
                  <from>
                    <xdr:col>1</xdr:col>
                    <xdr:colOff>0</xdr:colOff>
                    <xdr:row>50</xdr:row>
                    <xdr:rowOff>0</xdr:rowOff>
                  </from>
                  <to>
                    <xdr:col>5</xdr:col>
                    <xdr:colOff>800100</xdr:colOff>
                    <xdr:row>51</xdr:row>
                    <xdr:rowOff>0</xdr:rowOff>
                  </to>
                </anchor>
              </controlPr>
            </control>
          </mc:Choice>
        </mc:AlternateContent>
        <mc:AlternateContent xmlns:mc="http://schemas.openxmlformats.org/markup-compatibility/2006">
          <mc:Choice Requires="x14">
            <control shapeId="21562" r:id="rId61" name="Option Button 58">
              <controlPr defaultSize="0" autoFill="0" autoLine="0" autoPict="0">
                <anchor moveWithCells="1" sizeWithCells="1">
                  <from>
                    <xdr:col>5</xdr:col>
                    <xdr:colOff>19050</xdr:colOff>
                    <xdr:row>50</xdr:row>
                    <xdr:rowOff>200025</xdr:rowOff>
                  </from>
                  <to>
                    <xdr:col>5</xdr:col>
                    <xdr:colOff>609600</xdr:colOff>
                    <xdr:row>50</xdr:row>
                    <xdr:rowOff>419100</xdr:rowOff>
                  </to>
                </anchor>
              </controlPr>
            </control>
          </mc:Choice>
        </mc:AlternateContent>
        <mc:AlternateContent xmlns:mc="http://schemas.openxmlformats.org/markup-compatibility/2006">
          <mc:Choice Requires="x14">
            <control shapeId="21563" r:id="rId62" name="Option Button 59">
              <controlPr defaultSize="0" autoFill="0" autoLine="0" autoPict="0">
                <anchor moveWithCells="1" sizeWithCells="1">
                  <from>
                    <xdr:col>1</xdr:col>
                    <xdr:colOff>504825</xdr:colOff>
                    <xdr:row>50</xdr:row>
                    <xdr:rowOff>200025</xdr:rowOff>
                  </from>
                  <to>
                    <xdr:col>1</xdr:col>
                    <xdr:colOff>904875</xdr:colOff>
                    <xdr:row>50</xdr:row>
                    <xdr:rowOff>419100</xdr:rowOff>
                  </to>
                </anchor>
              </controlPr>
            </control>
          </mc:Choice>
        </mc:AlternateContent>
        <mc:AlternateContent xmlns:mc="http://schemas.openxmlformats.org/markup-compatibility/2006">
          <mc:Choice Requires="x14">
            <control shapeId="21564" r:id="rId63" name="Option Button 60">
              <controlPr defaultSize="0" autoFill="0" autoLine="0" autoPict="0">
                <anchor moveWithCells="1" sizeWithCells="1">
                  <from>
                    <xdr:col>1</xdr:col>
                    <xdr:colOff>57150</xdr:colOff>
                    <xdr:row>50</xdr:row>
                    <xdr:rowOff>200025</xdr:rowOff>
                  </from>
                  <to>
                    <xdr:col>1</xdr:col>
                    <xdr:colOff>466725</xdr:colOff>
                    <xdr:row>50</xdr:row>
                    <xdr:rowOff>419100</xdr:rowOff>
                  </to>
                </anchor>
              </controlPr>
            </control>
          </mc:Choice>
        </mc:AlternateContent>
        <mc:AlternateContent xmlns:mc="http://schemas.openxmlformats.org/markup-compatibility/2006">
          <mc:Choice Requires="x14">
            <control shapeId="21565" r:id="rId64" name="Group Box 61">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21566" r:id="rId65" name="Option Button 62">
              <controlPr defaultSize="0" autoFill="0" autoLine="0" autoPict="0">
                <anchor moveWithCells="1" sizeWithCells="1">
                  <from>
                    <xdr:col>5</xdr:col>
                    <xdr:colOff>19050</xdr:colOff>
                    <xdr:row>51</xdr:row>
                    <xdr:rowOff>200025</xdr:rowOff>
                  </from>
                  <to>
                    <xdr:col>5</xdr:col>
                    <xdr:colOff>609600</xdr:colOff>
                    <xdr:row>51</xdr:row>
                    <xdr:rowOff>419100</xdr:rowOff>
                  </to>
                </anchor>
              </controlPr>
            </control>
          </mc:Choice>
        </mc:AlternateContent>
        <mc:AlternateContent xmlns:mc="http://schemas.openxmlformats.org/markup-compatibility/2006">
          <mc:Choice Requires="x14">
            <control shapeId="21567" r:id="rId66" name="Option Button 63">
              <controlPr defaultSize="0" autoFill="0" autoLine="0" autoPict="0">
                <anchor moveWithCells="1" sizeWithCells="1">
                  <from>
                    <xdr:col>1</xdr:col>
                    <xdr:colOff>504825</xdr:colOff>
                    <xdr:row>51</xdr:row>
                    <xdr:rowOff>200025</xdr:rowOff>
                  </from>
                  <to>
                    <xdr:col>1</xdr:col>
                    <xdr:colOff>904875</xdr:colOff>
                    <xdr:row>51</xdr:row>
                    <xdr:rowOff>419100</xdr:rowOff>
                  </to>
                </anchor>
              </controlPr>
            </control>
          </mc:Choice>
        </mc:AlternateContent>
        <mc:AlternateContent xmlns:mc="http://schemas.openxmlformats.org/markup-compatibility/2006">
          <mc:Choice Requires="x14">
            <control shapeId="21568" r:id="rId67" name="Option Button 64">
              <controlPr defaultSize="0" autoFill="0" autoLine="0" autoPict="0">
                <anchor moveWithCells="1" sizeWithCells="1">
                  <from>
                    <xdr:col>1</xdr:col>
                    <xdr:colOff>57150</xdr:colOff>
                    <xdr:row>51</xdr:row>
                    <xdr:rowOff>200025</xdr:rowOff>
                  </from>
                  <to>
                    <xdr:col>1</xdr:col>
                    <xdr:colOff>466725</xdr:colOff>
                    <xdr:row>51</xdr:row>
                    <xdr:rowOff>419100</xdr:rowOff>
                  </to>
                </anchor>
              </controlPr>
            </control>
          </mc:Choice>
        </mc:AlternateContent>
        <mc:AlternateContent xmlns:mc="http://schemas.openxmlformats.org/markup-compatibility/2006">
          <mc:Choice Requires="x14">
            <control shapeId="21569"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1570"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1571"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1572"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1573"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1574"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1575"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1576"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1577" r:id="rId76" name="Group Box 73">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21578" r:id="rId77" name="Option Button 74">
              <controlPr defaultSize="0" autoFill="0" autoLine="0" autoPict="0">
                <anchor moveWithCells="1" sizeWithCells="1">
                  <from>
                    <xdr:col>5</xdr:col>
                    <xdr:colOff>19050</xdr:colOff>
                    <xdr:row>71</xdr:row>
                    <xdr:rowOff>200025</xdr:rowOff>
                  </from>
                  <to>
                    <xdr:col>5</xdr:col>
                    <xdr:colOff>609600</xdr:colOff>
                    <xdr:row>71</xdr:row>
                    <xdr:rowOff>419100</xdr:rowOff>
                  </to>
                </anchor>
              </controlPr>
            </control>
          </mc:Choice>
        </mc:AlternateContent>
        <mc:AlternateContent xmlns:mc="http://schemas.openxmlformats.org/markup-compatibility/2006">
          <mc:Choice Requires="x14">
            <control shapeId="21579" r:id="rId78" name="Option Button 75">
              <controlPr defaultSize="0" autoFill="0" autoLine="0" autoPict="0">
                <anchor moveWithCells="1" sizeWithCells="1">
                  <from>
                    <xdr:col>1</xdr:col>
                    <xdr:colOff>504825</xdr:colOff>
                    <xdr:row>71</xdr:row>
                    <xdr:rowOff>200025</xdr:rowOff>
                  </from>
                  <to>
                    <xdr:col>1</xdr:col>
                    <xdr:colOff>904875</xdr:colOff>
                    <xdr:row>71</xdr:row>
                    <xdr:rowOff>419100</xdr:rowOff>
                  </to>
                </anchor>
              </controlPr>
            </control>
          </mc:Choice>
        </mc:AlternateContent>
        <mc:AlternateContent xmlns:mc="http://schemas.openxmlformats.org/markup-compatibility/2006">
          <mc:Choice Requires="x14">
            <control shapeId="21580" r:id="rId79" name="Option Button 76">
              <controlPr defaultSize="0" autoFill="0" autoLine="0" autoPict="0">
                <anchor moveWithCells="1" sizeWithCells="1">
                  <from>
                    <xdr:col>1</xdr:col>
                    <xdr:colOff>57150</xdr:colOff>
                    <xdr:row>71</xdr:row>
                    <xdr:rowOff>200025</xdr:rowOff>
                  </from>
                  <to>
                    <xdr:col>1</xdr:col>
                    <xdr:colOff>466725</xdr:colOff>
                    <xdr:row>71</xdr:row>
                    <xdr:rowOff>419100</xdr:rowOff>
                  </to>
                </anchor>
              </controlPr>
            </control>
          </mc:Choice>
        </mc:AlternateContent>
        <mc:AlternateContent xmlns:mc="http://schemas.openxmlformats.org/markup-compatibility/2006">
          <mc:Choice Requires="x14">
            <control shapeId="21581" r:id="rId80" name="Group Box 77">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21582" r:id="rId81" name="Option Button 78">
              <controlPr defaultSize="0" autoFill="0" autoLine="0" autoPict="0">
                <anchor moveWithCells="1" sizeWithCells="1">
                  <from>
                    <xdr:col>5</xdr:col>
                    <xdr:colOff>19050</xdr:colOff>
                    <xdr:row>72</xdr:row>
                    <xdr:rowOff>200025</xdr:rowOff>
                  </from>
                  <to>
                    <xdr:col>5</xdr:col>
                    <xdr:colOff>609600</xdr:colOff>
                    <xdr:row>72</xdr:row>
                    <xdr:rowOff>419100</xdr:rowOff>
                  </to>
                </anchor>
              </controlPr>
            </control>
          </mc:Choice>
        </mc:AlternateContent>
        <mc:AlternateContent xmlns:mc="http://schemas.openxmlformats.org/markup-compatibility/2006">
          <mc:Choice Requires="x14">
            <control shapeId="21583" r:id="rId82" name="Option Button 79">
              <controlPr defaultSize="0" autoFill="0" autoLine="0" autoPict="0">
                <anchor moveWithCells="1" sizeWithCells="1">
                  <from>
                    <xdr:col>1</xdr:col>
                    <xdr:colOff>504825</xdr:colOff>
                    <xdr:row>72</xdr:row>
                    <xdr:rowOff>200025</xdr:rowOff>
                  </from>
                  <to>
                    <xdr:col>1</xdr:col>
                    <xdr:colOff>904875</xdr:colOff>
                    <xdr:row>72</xdr:row>
                    <xdr:rowOff>419100</xdr:rowOff>
                  </to>
                </anchor>
              </controlPr>
            </control>
          </mc:Choice>
        </mc:AlternateContent>
        <mc:AlternateContent xmlns:mc="http://schemas.openxmlformats.org/markup-compatibility/2006">
          <mc:Choice Requires="x14">
            <control shapeId="21584" r:id="rId83" name="Option Button 80">
              <controlPr defaultSize="0" autoFill="0" autoLine="0" autoPict="0">
                <anchor moveWithCells="1" sizeWithCells="1">
                  <from>
                    <xdr:col>1</xdr:col>
                    <xdr:colOff>57150</xdr:colOff>
                    <xdr:row>72</xdr:row>
                    <xdr:rowOff>200025</xdr:rowOff>
                  </from>
                  <to>
                    <xdr:col>1</xdr:col>
                    <xdr:colOff>466725</xdr:colOff>
                    <xdr:row>72</xdr:row>
                    <xdr:rowOff>419100</xdr:rowOff>
                  </to>
                </anchor>
              </controlPr>
            </control>
          </mc:Choice>
        </mc:AlternateContent>
        <mc:AlternateContent xmlns:mc="http://schemas.openxmlformats.org/markup-compatibility/2006">
          <mc:Choice Requires="x14">
            <control shapeId="21585" r:id="rId84" name="Group Box 81">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1586" r:id="rId85" name="Option Button 82">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1587" r:id="rId86" name="Option Button 83">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1588" r:id="rId87" name="Option Button 84">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1589" r:id="rId88" name="Group Box 85">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1590" r:id="rId89" name="Option Button 86">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1591" r:id="rId90" name="Option Button 87">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1592" r:id="rId91" name="Option Button 88">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1593" r:id="rId92" name="Group Box 89">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1594" r:id="rId93" name="Option Button 90">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21595" r:id="rId94" name="Option Button 91">
              <controlPr defaultSize="0" autoFill="0" autoLine="0" autoPict="0">
                <anchor moveWithCells="1" sizeWithCells="1">
                  <from>
                    <xdr:col>1</xdr:col>
                    <xdr:colOff>504825</xdr:colOff>
                    <xdr:row>83</xdr:row>
                    <xdr:rowOff>200025</xdr:rowOff>
                  </from>
                  <to>
                    <xdr:col>1</xdr:col>
                    <xdr:colOff>904875</xdr:colOff>
                    <xdr:row>83</xdr:row>
                    <xdr:rowOff>419100</xdr:rowOff>
                  </to>
                </anchor>
              </controlPr>
            </control>
          </mc:Choice>
        </mc:AlternateContent>
        <mc:AlternateContent xmlns:mc="http://schemas.openxmlformats.org/markup-compatibility/2006">
          <mc:Choice Requires="x14">
            <control shapeId="21596" r:id="rId95" name="Option Button 92">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21597" r:id="rId96" name="Group Box 93">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1598" r:id="rId97" name="Option Button 94">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1599" r:id="rId98" name="Option Button 95">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1600" r:id="rId99" name="Option Button 96">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1601" r:id="rId100" name="Group Box 97">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21602" r:id="rId101" name="Option Button 98">
              <controlPr defaultSize="0" autoFill="0" autoLine="0" autoPict="0">
                <anchor moveWithCells="1" sizeWithCells="1">
                  <from>
                    <xdr:col>5</xdr:col>
                    <xdr:colOff>19050</xdr:colOff>
                    <xdr:row>90</xdr:row>
                    <xdr:rowOff>200025</xdr:rowOff>
                  </from>
                  <to>
                    <xdr:col>5</xdr:col>
                    <xdr:colOff>609600</xdr:colOff>
                    <xdr:row>90</xdr:row>
                    <xdr:rowOff>419100</xdr:rowOff>
                  </to>
                </anchor>
              </controlPr>
            </control>
          </mc:Choice>
        </mc:AlternateContent>
        <mc:AlternateContent xmlns:mc="http://schemas.openxmlformats.org/markup-compatibility/2006">
          <mc:Choice Requires="x14">
            <control shapeId="21603" r:id="rId102" name="Option Button 99">
              <controlPr defaultSize="0" autoFill="0" autoLine="0" autoPict="0">
                <anchor moveWithCells="1" sizeWithCells="1">
                  <from>
                    <xdr:col>1</xdr:col>
                    <xdr:colOff>504825</xdr:colOff>
                    <xdr:row>90</xdr:row>
                    <xdr:rowOff>200025</xdr:rowOff>
                  </from>
                  <to>
                    <xdr:col>1</xdr:col>
                    <xdr:colOff>904875</xdr:colOff>
                    <xdr:row>90</xdr:row>
                    <xdr:rowOff>419100</xdr:rowOff>
                  </to>
                </anchor>
              </controlPr>
            </control>
          </mc:Choice>
        </mc:AlternateContent>
        <mc:AlternateContent xmlns:mc="http://schemas.openxmlformats.org/markup-compatibility/2006">
          <mc:Choice Requires="x14">
            <control shapeId="21604" r:id="rId103" name="Option Button 100">
              <controlPr defaultSize="0" autoFill="0" autoLine="0" autoPict="0">
                <anchor moveWithCells="1" sizeWithCells="1">
                  <from>
                    <xdr:col>1</xdr:col>
                    <xdr:colOff>57150</xdr:colOff>
                    <xdr:row>90</xdr:row>
                    <xdr:rowOff>200025</xdr:rowOff>
                  </from>
                  <to>
                    <xdr:col>1</xdr:col>
                    <xdr:colOff>466725</xdr:colOff>
                    <xdr:row>90</xdr:row>
                    <xdr:rowOff>419100</xdr:rowOff>
                  </to>
                </anchor>
              </controlPr>
            </control>
          </mc:Choice>
        </mc:AlternateContent>
        <mc:AlternateContent xmlns:mc="http://schemas.openxmlformats.org/markup-compatibility/2006">
          <mc:Choice Requires="x14">
            <control shapeId="21605" r:id="rId104" name="Group Box 101">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21606" r:id="rId105" name="Option Button 102">
              <controlPr defaultSize="0" autoFill="0" autoLine="0" autoPict="0">
                <anchor moveWithCells="1" sizeWithCells="1">
                  <from>
                    <xdr:col>5</xdr:col>
                    <xdr:colOff>19050</xdr:colOff>
                    <xdr:row>91</xdr:row>
                    <xdr:rowOff>200025</xdr:rowOff>
                  </from>
                  <to>
                    <xdr:col>5</xdr:col>
                    <xdr:colOff>609600</xdr:colOff>
                    <xdr:row>91</xdr:row>
                    <xdr:rowOff>419100</xdr:rowOff>
                  </to>
                </anchor>
              </controlPr>
            </control>
          </mc:Choice>
        </mc:AlternateContent>
        <mc:AlternateContent xmlns:mc="http://schemas.openxmlformats.org/markup-compatibility/2006">
          <mc:Choice Requires="x14">
            <control shapeId="21607" r:id="rId106" name="Option Button 103">
              <controlPr defaultSize="0" autoFill="0" autoLine="0" autoPict="0">
                <anchor moveWithCells="1" sizeWithCells="1">
                  <from>
                    <xdr:col>1</xdr:col>
                    <xdr:colOff>504825</xdr:colOff>
                    <xdr:row>91</xdr:row>
                    <xdr:rowOff>200025</xdr:rowOff>
                  </from>
                  <to>
                    <xdr:col>1</xdr:col>
                    <xdr:colOff>904875</xdr:colOff>
                    <xdr:row>91</xdr:row>
                    <xdr:rowOff>419100</xdr:rowOff>
                  </to>
                </anchor>
              </controlPr>
            </control>
          </mc:Choice>
        </mc:AlternateContent>
        <mc:AlternateContent xmlns:mc="http://schemas.openxmlformats.org/markup-compatibility/2006">
          <mc:Choice Requires="x14">
            <control shapeId="21608" r:id="rId107" name="Option Button 104">
              <controlPr defaultSize="0" autoFill="0" autoLine="0" autoPict="0">
                <anchor moveWithCells="1" sizeWithCells="1">
                  <from>
                    <xdr:col>1</xdr:col>
                    <xdr:colOff>57150</xdr:colOff>
                    <xdr:row>91</xdr:row>
                    <xdr:rowOff>200025</xdr:rowOff>
                  </from>
                  <to>
                    <xdr:col>1</xdr:col>
                    <xdr:colOff>466725</xdr:colOff>
                    <xdr:row>91</xdr:row>
                    <xdr:rowOff>419100</xdr:rowOff>
                  </to>
                </anchor>
              </controlPr>
            </control>
          </mc:Choice>
        </mc:AlternateContent>
        <mc:AlternateContent xmlns:mc="http://schemas.openxmlformats.org/markup-compatibility/2006">
          <mc:Choice Requires="x14">
            <control shapeId="21609" r:id="rId108" name="Group Box 105">
              <controlPr defaultSize="0" autoFill="0" autoPict="0">
                <anchor moveWithCells="1" sizeWithCells="1">
                  <from>
                    <xdr:col>1</xdr:col>
                    <xdr:colOff>0</xdr:colOff>
                    <xdr:row>95</xdr:row>
                    <xdr:rowOff>0</xdr:rowOff>
                  </from>
                  <to>
                    <xdr:col>5</xdr:col>
                    <xdr:colOff>800100</xdr:colOff>
                    <xdr:row>96</xdr:row>
                    <xdr:rowOff>0</xdr:rowOff>
                  </to>
                </anchor>
              </controlPr>
            </control>
          </mc:Choice>
        </mc:AlternateContent>
        <mc:AlternateContent xmlns:mc="http://schemas.openxmlformats.org/markup-compatibility/2006">
          <mc:Choice Requires="x14">
            <control shapeId="21610" r:id="rId109" name="Option Button 106">
              <controlPr defaultSize="0" autoFill="0" autoLine="0" autoPict="0">
                <anchor moveWithCells="1" sizeWithCells="1">
                  <from>
                    <xdr:col>5</xdr:col>
                    <xdr:colOff>19050</xdr:colOff>
                    <xdr:row>95</xdr:row>
                    <xdr:rowOff>200025</xdr:rowOff>
                  </from>
                  <to>
                    <xdr:col>5</xdr:col>
                    <xdr:colOff>609600</xdr:colOff>
                    <xdr:row>95</xdr:row>
                    <xdr:rowOff>419100</xdr:rowOff>
                  </to>
                </anchor>
              </controlPr>
            </control>
          </mc:Choice>
        </mc:AlternateContent>
        <mc:AlternateContent xmlns:mc="http://schemas.openxmlformats.org/markup-compatibility/2006">
          <mc:Choice Requires="x14">
            <control shapeId="21611" r:id="rId110" name="Option Button 107">
              <controlPr defaultSize="0" autoFill="0" autoLine="0" autoPict="0">
                <anchor moveWithCells="1" sizeWithCells="1">
                  <from>
                    <xdr:col>1</xdr:col>
                    <xdr:colOff>504825</xdr:colOff>
                    <xdr:row>95</xdr:row>
                    <xdr:rowOff>200025</xdr:rowOff>
                  </from>
                  <to>
                    <xdr:col>1</xdr:col>
                    <xdr:colOff>904875</xdr:colOff>
                    <xdr:row>95</xdr:row>
                    <xdr:rowOff>419100</xdr:rowOff>
                  </to>
                </anchor>
              </controlPr>
            </control>
          </mc:Choice>
        </mc:AlternateContent>
        <mc:AlternateContent xmlns:mc="http://schemas.openxmlformats.org/markup-compatibility/2006">
          <mc:Choice Requires="x14">
            <control shapeId="21612" r:id="rId111" name="Option Button 108">
              <controlPr defaultSize="0" autoFill="0" autoLine="0" autoPict="0">
                <anchor moveWithCells="1" sizeWithCells="1">
                  <from>
                    <xdr:col>1</xdr:col>
                    <xdr:colOff>57150</xdr:colOff>
                    <xdr:row>95</xdr:row>
                    <xdr:rowOff>200025</xdr:rowOff>
                  </from>
                  <to>
                    <xdr:col>1</xdr:col>
                    <xdr:colOff>466725</xdr:colOff>
                    <xdr:row>95</xdr:row>
                    <xdr:rowOff>419100</xdr:rowOff>
                  </to>
                </anchor>
              </controlPr>
            </control>
          </mc:Choice>
        </mc:AlternateContent>
        <mc:AlternateContent xmlns:mc="http://schemas.openxmlformats.org/markup-compatibility/2006">
          <mc:Choice Requires="x14">
            <control shapeId="21613" r:id="rId112" name="Group Box 109">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21614" r:id="rId113" name="Option Button 110">
              <controlPr defaultSize="0" autoFill="0" autoLine="0" autoPict="0">
                <anchor moveWithCells="1" sizeWithCells="1">
                  <from>
                    <xdr:col>5</xdr:col>
                    <xdr:colOff>19050</xdr:colOff>
                    <xdr:row>96</xdr:row>
                    <xdr:rowOff>200025</xdr:rowOff>
                  </from>
                  <to>
                    <xdr:col>5</xdr:col>
                    <xdr:colOff>609600</xdr:colOff>
                    <xdr:row>96</xdr:row>
                    <xdr:rowOff>419100</xdr:rowOff>
                  </to>
                </anchor>
              </controlPr>
            </control>
          </mc:Choice>
        </mc:AlternateContent>
        <mc:AlternateContent xmlns:mc="http://schemas.openxmlformats.org/markup-compatibility/2006">
          <mc:Choice Requires="x14">
            <control shapeId="21615" r:id="rId114" name="Option Button 111">
              <controlPr defaultSize="0" autoFill="0" autoLine="0" autoPict="0">
                <anchor moveWithCells="1" sizeWithCells="1">
                  <from>
                    <xdr:col>1</xdr:col>
                    <xdr:colOff>504825</xdr:colOff>
                    <xdr:row>96</xdr:row>
                    <xdr:rowOff>200025</xdr:rowOff>
                  </from>
                  <to>
                    <xdr:col>1</xdr:col>
                    <xdr:colOff>904875</xdr:colOff>
                    <xdr:row>96</xdr:row>
                    <xdr:rowOff>419100</xdr:rowOff>
                  </to>
                </anchor>
              </controlPr>
            </control>
          </mc:Choice>
        </mc:AlternateContent>
        <mc:AlternateContent xmlns:mc="http://schemas.openxmlformats.org/markup-compatibility/2006">
          <mc:Choice Requires="x14">
            <control shapeId="21616" r:id="rId115" name="Option Button 112">
              <controlPr defaultSize="0" autoFill="0" autoLine="0" autoPict="0">
                <anchor moveWithCells="1" sizeWithCells="1">
                  <from>
                    <xdr:col>1</xdr:col>
                    <xdr:colOff>57150</xdr:colOff>
                    <xdr:row>96</xdr:row>
                    <xdr:rowOff>200025</xdr:rowOff>
                  </from>
                  <to>
                    <xdr:col>1</xdr:col>
                    <xdr:colOff>466725</xdr:colOff>
                    <xdr:row>96</xdr:row>
                    <xdr:rowOff>419100</xdr:rowOff>
                  </to>
                </anchor>
              </controlPr>
            </control>
          </mc:Choice>
        </mc:AlternateContent>
        <mc:AlternateContent xmlns:mc="http://schemas.openxmlformats.org/markup-compatibility/2006">
          <mc:Choice Requires="x14">
            <control shapeId="21617" r:id="rId116" name="Group Box 113">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1618" r:id="rId117" name="Option Button 114">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21619" r:id="rId118" name="Option Button 115">
              <controlPr defaultSize="0" autoFill="0" autoLine="0" autoPict="0">
                <anchor moveWithCells="1" sizeWithCells="1">
                  <from>
                    <xdr:col>1</xdr:col>
                    <xdr:colOff>504825</xdr:colOff>
                    <xdr:row>97</xdr:row>
                    <xdr:rowOff>200025</xdr:rowOff>
                  </from>
                  <to>
                    <xdr:col>1</xdr:col>
                    <xdr:colOff>904875</xdr:colOff>
                    <xdr:row>97</xdr:row>
                    <xdr:rowOff>419100</xdr:rowOff>
                  </to>
                </anchor>
              </controlPr>
            </control>
          </mc:Choice>
        </mc:AlternateContent>
        <mc:AlternateContent xmlns:mc="http://schemas.openxmlformats.org/markup-compatibility/2006">
          <mc:Choice Requires="x14">
            <control shapeId="21620" r:id="rId119" name="Option Button 116">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21621" r:id="rId120" name="Group Box 117">
              <controlPr defaultSize="0" autoFill="0" autoPict="0">
                <anchor moveWithCells="1" sizeWithCells="1">
                  <from>
                    <xdr:col>1</xdr:col>
                    <xdr:colOff>0</xdr:colOff>
                    <xdr:row>112</xdr:row>
                    <xdr:rowOff>0</xdr:rowOff>
                  </from>
                  <to>
                    <xdr:col>5</xdr:col>
                    <xdr:colOff>800100</xdr:colOff>
                    <xdr:row>113</xdr:row>
                    <xdr:rowOff>0</xdr:rowOff>
                  </to>
                </anchor>
              </controlPr>
            </control>
          </mc:Choice>
        </mc:AlternateContent>
        <mc:AlternateContent xmlns:mc="http://schemas.openxmlformats.org/markup-compatibility/2006">
          <mc:Choice Requires="x14">
            <control shapeId="21622" r:id="rId121" name="Option Button 118">
              <controlPr defaultSize="0" autoFill="0" autoLine="0" autoPict="0">
                <anchor moveWithCells="1" sizeWithCells="1">
                  <from>
                    <xdr:col>5</xdr:col>
                    <xdr:colOff>19050</xdr:colOff>
                    <xdr:row>112</xdr:row>
                    <xdr:rowOff>200025</xdr:rowOff>
                  </from>
                  <to>
                    <xdr:col>5</xdr:col>
                    <xdr:colOff>609600</xdr:colOff>
                    <xdr:row>112</xdr:row>
                    <xdr:rowOff>419100</xdr:rowOff>
                  </to>
                </anchor>
              </controlPr>
            </control>
          </mc:Choice>
        </mc:AlternateContent>
        <mc:AlternateContent xmlns:mc="http://schemas.openxmlformats.org/markup-compatibility/2006">
          <mc:Choice Requires="x14">
            <control shapeId="21623" r:id="rId122" name="Option Button 119">
              <controlPr defaultSize="0" autoFill="0" autoLine="0" autoPict="0">
                <anchor moveWithCells="1" sizeWithCells="1">
                  <from>
                    <xdr:col>1</xdr:col>
                    <xdr:colOff>504825</xdr:colOff>
                    <xdr:row>112</xdr:row>
                    <xdr:rowOff>200025</xdr:rowOff>
                  </from>
                  <to>
                    <xdr:col>1</xdr:col>
                    <xdr:colOff>904875</xdr:colOff>
                    <xdr:row>112</xdr:row>
                    <xdr:rowOff>419100</xdr:rowOff>
                  </to>
                </anchor>
              </controlPr>
            </control>
          </mc:Choice>
        </mc:AlternateContent>
        <mc:AlternateContent xmlns:mc="http://schemas.openxmlformats.org/markup-compatibility/2006">
          <mc:Choice Requires="x14">
            <control shapeId="21624" r:id="rId123" name="Option Button 120">
              <controlPr defaultSize="0" autoFill="0" autoLine="0" autoPict="0">
                <anchor moveWithCells="1" sizeWithCells="1">
                  <from>
                    <xdr:col>1</xdr:col>
                    <xdr:colOff>57150</xdr:colOff>
                    <xdr:row>112</xdr:row>
                    <xdr:rowOff>200025</xdr:rowOff>
                  </from>
                  <to>
                    <xdr:col>1</xdr:col>
                    <xdr:colOff>466725</xdr:colOff>
                    <xdr:row>112</xdr:row>
                    <xdr:rowOff>419100</xdr:rowOff>
                  </to>
                </anchor>
              </controlPr>
            </control>
          </mc:Choice>
        </mc:AlternateContent>
        <mc:AlternateContent xmlns:mc="http://schemas.openxmlformats.org/markup-compatibility/2006">
          <mc:Choice Requires="x14">
            <control shapeId="21625" r:id="rId124" name="Group Box 121">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21626" r:id="rId125" name="Option Button 122">
              <controlPr defaultSize="0" autoFill="0" autoLine="0" autoPict="0">
                <anchor moveWithCells="1" sizeWithCells="1">
                  <from>
                    <xdr:col>5</xdr:col>
                    <xdr:colOff>19050</xdr:colOff>
                    <xdr:row>113</xdr:row>
                    <xdr:rowOff>200025</xdr:rowOff>
                  </from>
                  <to>
                    <xdr:col>5</xdr:col>
                    <xdr:colOff>609600</xdr:colOff>
                    <xdr:row>113</xdr:row>
                    <xdr:rowOff>419100</xdr:rowOff>
                  </to>
                </anchor>
              </controlPr>
            </control>
          </mc:Choice>
        </mc:AlternateContent>
        <mc:AlternateContent xmlns:mc="http://schemas.openxmlformats.org/markup-compatibility/2006">
          <mc:Choice Requires="x14">
            <control shapeId="21627" r:id="rId126" name="Option Button 123">
              <controlPr defaultSize="0" autoFill="0" autoLine="0" autoPict="0">
                <anchor moveWithCells="1" sizeWithCells="1">
                  <from>
                    <xdr:col>1</xdr:col>
                    <xdr:colOff>504825</xdr:colOff>
                    <xdr:row>113</xdr:row>
                    <xdr:rowOff>200025</xdr:rowOff>
                  </from>
                  <to>
                    <xdr:col>1</xdr:col>
                    <xdr:colOff>904875</xdr:colOff>
                    <xdr:row>113</xdr:row>
                    <xdr:rowOff>419100</xdr:rowOff>
                  </to>
                </anchor>
              </controlPr>
            </control>
          </mc:Choice>
        </mc:AlternateContent>
        <mc:AlternateContent xmlns:mc="http://schemas.openxmlformats.org/markup-compatibility/2006">
          <mc:Choice Requires="x14">
            <control shapeId="21628" r:id="rId127" name="Option Button 124">
              <controlPr defaultSize="0" autoFill="0" autoLine="0" autoPict="0">
                <anchor moveWithCells="1" sizeWithCells="1">
                  <from>
                    <xdr:col>1</xdr:col>
                    <xdr:colOff>57150</xdr:colOff>
                    <xdr:row>113</xdr:row>
                    <xdr:rowOff>200025</xdr:rowOff>
                  </from>
                  <to>
                    <xdr:col>1</xdr:col>
                    <xdr:colOff>466725</xdr:colOff>
                    <xdr:row>113</xdr:row>
                    <xdr:rowOff>419100</xdr:rowOff>
                  </to>
                </anchor>
              </controlPr>
            </control>
          </mc:Choice>
        </mc:AlternateContent>
        <mc:AlternateContent xmlns:mc="http://schemas.openxmlformats.org/markup-compatibility/2006">
          <mc:Choice Requires="x14">
            <control shapeId="21629" r:id="rId128" name="Group Box 125">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21630" r:id="rId129" name="Option Button 126">
              <controlPr defaultSize="0" autoFill="0" autoLine="0" autoPict="0">
                <anchor moveWithCells="1" sizeWithCells="1">
                  <from>
                    <xdr:col>5</xdr:col>
                    <xdr:colOff>19050</xdr:colOff>
                    <xdr:row>114</xdr:row>
                    <xdr:rowOff>200025</xdr:rowOff>
                  </from>
                  <to>
                    <xdr:col>5</xdr:col>
                    <xdr:colOff>609600</xdr:colOff>
                    <xdr:row>114</xdr:row>
                    <xdr:rowOff>419100</xdr:rowOff>
                  </to>
                </anchor>
              </controlPr>
            </control>
          </mc:Choice>
        </mc:AlternateContent>
        <mc:AlternateContent xmlns:mc="http://schemas.openxmlformats.org/markup-compatibility/2006">
          <mc:Choice Requires="x14">
            <control shapeId="21631" r:id="rId130" name="Option Button 127">
              <controlPr defaultSize="0" autoFill="0" autoLine="0" autoPict="0">
                <anchor moveWithCells="1" sizeWithCells="1">
                  <from>
                    <xdr:col>1</xdr:col>
                    <xdr:colOff>504825</xdr:colOff>
                    <xdr:row>114</xdr:row>
                    <xdr:rowOff>200025</xdr:rowOff>
                  </from>
                  <to>
                    <xdr:col>1</xdr:col>
                    <xdr:colOff>904875</xdr:colOff>
                    <xdr:row>114</xdr:row>
                    <xdr:rowOff>419100</xdr:rowOff>
                  </to>
                </anchor>
              </controlPr>
            </control>
          </mc:Choice>
        </mc:AlternateContent>
        <mc:AlternateContent xmlns:mc="http://schemas.openxmlformats.org/markup-compatibility/2006">
          <mc:Choice Requires="x14">
            <control shapeId="21632" r:id="rId131" name="Option Button 128">
              <controlPr defaultSize="0" autoFill="0" autoLine="0" autoPict="0">
                <anchor moveWithCells="1" sizeWithCells="1">
                  <from>
                    <xdr:col>1</xdr:col>
                    <xdr:colOff>57150</xdr:colOff>
                    <xdr:row>114</xdr:row>
                    <xdr:rowOff>200025</xdr:rowOff>
                  </from>
                  <to>
                    <xdr:col>1</xdr:col>
                    <xdr:colOff>466725</xdr:colOff>
                    <xdr:row>114</xdr:row>
                    <xdr:rowOff>419100</xdr:rowOff>
                  </to>
                </anchor>
              </controlPr>
            </control>
          </mc:Choice>
        </mc:AlternateContent>
        <mc:AlternateContent xmlns:mc="http://schemas.openxmlformats.org/markup-compatibility/2006">
          <mc:Choice Requires="x14">
            <control shapeId="21633" r:id="rId132" name="Group Box 129">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21634" r:id="rId133" name="Option Button 130">
              <controlPr defaultSize="0" autoFill="0" autoLine="0" autoPict="0">
                <anchor moveWithCells="1" sizeWithCells="1">
                  <from>
                    <xdr:col>5</xdr:col>
                    <xdr:colOff>19050</xdr:colOff>
                    <xdr:row>115</xdr:row>
                    <xdr:rowOff>200025</xdr:rowOff>
                  </from>
                  <to>
                    <xdr:col>5</xdr:col>
                    <xdr:colOff>609600</xdr:colOff>
                    <xdr:row>115</xdr:row>
                    <xdr:rowOff>419100</xdr:rowOff>
                  </to>
                </anchor>
              </controlPr>
            </control>
          </mc:Choice>
        </mc:AlternateContent>
        <mc:AlternateContent xmlns:mc="http://schemas.openxmlformats.org/markup-compatibility/2006">
          <mc:Choice Requires="x14">
            <control shapeId="21635" r:id="rId134" name="Option Button 131">
              <controlPr defaultSize="0" autoFill="0" autoLine="0" autoPict="0">
                <anchor moveWithCells="1" sizeWithCells="1">
                  <from>
                    <xdr:col>1</xdr:col>
                    <xdr:colOff>504825</xdr:colOff>
                    <xdr:row>115</xdr:row>
                    <xdr:rowOff>200025</xdr:rowOff>
                  </from>
                  <to>
                    <xdr:col>1</xdr:col>
                    <xdr:colOff>904875</xdr:colOff>
                    <xdr:row>115</xdr:row>
                    <xdr:rowOff>419100</xdr:rowOff>
                  </to>
                </anchor>
              </controlPr>
            </control>
          </mc:Choice>
        </mc:AlternateContent>
        <mc:AlternateContent xmlns:mc="http://schemas.openxmlformats.org/markup-compatibility/2006">
          <mc:Choice Requires="x14">
            <control shapeId="21636" r:id="rId135" name="Option Button 132">
              <controlPr defaultSize="0" autoFill="0" autoLine="0" autoPict="0">
                <anchor moveWithCells="1" sizeWithCells="1">
                  <from>
                    <xdr:col>1</xdr:col>
                    <xdr:colOff>57150</xdr:colOff>
                    <xdr:row>115</xdr:row>
                    <xdr:rowOff>200025</xdr:rowOff>
                  </from>
                  <to>
                    <xdr:col>1</xdr:col>
                    <xdr:colOff>466725</xdr:colOff>
                    <xdr:row>115</xdr:row>
                    <xdr:rowOff>419100</xdr:rowOff>
                  </to>
                </anchor>
              </controlPr>
            </control>
          </mc:Choice>
        </mc:AlternateContent>
        <mc:AlternateContent xmlns:mc="http://schemas.openxmlformats.org/markup-compatibility/2006">
          <mc:Choice Requires="x14">
            <control shapeId="21637" r:id="rId136" name="Group Box 133">
              <controlPr defaultSize="0" autoFill="0" autoPict="0">
                <anchor moveWithCells="1" sizeWithCells="1">
                  <from>
                    <xdr:col>1</xdr:col>
                    <xdr:colOff>0</xdr:colOff>
                    <xdr:row>116</xdr:row>
                    <xdr:rowOff>0</xdr:rowOff>
                  </from>
                  <to>
                    <xdr:col>5</xdr:col>
                    <xdr:colOff>800100</xdr:colOff>
                    <xdr:row>117</xdr:row>
                    <xdr:rowOff>0</xdr:rowOff>
                  </to>
                </anchor>
              </controlPr>
            </control>
          </mc:Choice>
        </mc:AlternateContent>
        <mc:AlternateContent xmlns:mc="http://schemas.openxmlformats.org/markup-compatibility/2006">
          <mc:Choice Requires="x14">
            <control shapeId="21638" r:id="rId137" name="Option Button 134">
              <controlPr defaultSize="0" autoFill="0" autoLine="0" autoPict="0">
                <anchor moveWithCells="1" sizeWithCells="1">
                  <from>
                    <xdr:col>5</xdr:col>
                    <xdr:colOff>19050</xdr:colOff>
                    <xdr:row>116</xdr:row>
                    <xdr:rowOff>200025</xdr:rowOff>
                  </from>
                  <to>
                    <xdr:col>5</xdr:col>
                    <xdr:colOff>609600</xdr:colOff>
                    <xdr:row>116</xdr:row>
                    <xdr:rowOff>419100</xdr:rowOff>
                  </to>
                </anchor>
              </controlPr>
            </control>
          </mc:Choice>
        </mc:AlternateContent>
        <mc:AlternateContent xmlns:mc="http://schemas.openxmlformats.org/markup-compatibility/2006">
          <mc:Choice Requires="x14">
            <control shapeId="21639" r:id="rId138" name="Option Button 135">
              <controlPr defaultSize="0" autoFill="0" autoLine="0" autoPict="0">
                <anchor moveWithCells="1" sizeWithCells="1">
                  <from>
                    <xdr:col>1</xdr:col>
                    <xdr:colOff>504825</xdr:colOff>
                    <xdr:row>116</xdr:row>
                    <xdr:rowOff>200025</xdr:rowOff>
                  </from>
                  <to>
                    <xdr:col>1</xdr:col>
                    <xdr:colOff>904875</xdr:colOff>
                    <xdr:row>116</xdr:row>
                    <xdr:rowOff>419100</xdr:rowOff>
                  </to>
                </anchor>
              </controlPr>
            </control>
          </mc:Choice>
        </mc:AlternateContent>
        <mc:AlternateContent xmlns:mc="http://schemas.openxmlformats.org/markup-compatibility/2006">
          <mc:Choice Requires="x14">
            <control shapeId="21640" r:id="rId139" name="Option Button 136">
              <controlPr defaultSize="0" autoFill="0" autoLine="0" autoPict="0">
                <anchor moveWithCells="1" sizeWithCells="1">
                  <from>
                    <xdr:col>1</xdr:col>
                    <xdr:colOff>57150</xdr:colOff>
                    <xdr:row>116</xdr:row>
                    <xdr:rowOff>200025</xdr:rowOff>
                  </from>
                  <to>
                    <xdr:col>1</xdr:col>
                    <xdr:colOff>466725</xdr:colOff>
                    <xdr:row>116</xdr:row>
                    <xdr:rowOff>419100</xdr:rowOff>
                  </to>
                </anchor>
              </controlPr>
            </control>
          </mc:Choice>
        </mc:AlternateContent>
        <mc:AlternateContent xmlns:mc="http://schemas.openxmlformats.org/markup-compatibility/2006">
          <mc:Choice Requires="x14">
            <control shapeId="21641" r:id="rId140" name="Group Box 137">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1642" r:id="rId141" name="Option Button 138">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1643" r:id="rId142" name="Option Button 139">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1644" r:id="rId143" name="Option Button 140">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1645" r:id="rId144" name="Group Box 141">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1646" r:id="rId145" name="Option Button 142">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1647" r:id="rId146" name="Option Button 143">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1648" r:id="rId147" name="Option Button 144">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1649" r:id="rId148" name="Group Box 145">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1650" r:id="rId149" name="Option Button 146">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1651" r:id="rId150" name="Option Button 147">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1652" r:id="rId151" name="Option Button 148">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1653" r:id="rId152" name="Group Box 149">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1654" r:id="rId153" name="Option Button 150">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1655" r:id="rId154" name="Option Button 151">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1656" r:id="rId155" name="Option Button 152">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1657" r:id="rId156" name="Group Box 15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1658" r:id="rId157" name="Option Button 154">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1659" r:id="rId158" name="Option Button 155">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1660" r:id="rId159" name="Option Button 156">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1661" r:id="rId160" name="Group Box 157">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1662" r:id="rId161" name="Option Button 158">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1663" r:id="rId162" name="Option Button 159">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1664" r:id="rId163" name="Option Button 160">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1665" r:id="rId164" name="Group Box 161">
              <controlPr defaultSize="0" autoFill="0" autoPict="0">
                <anchor moveWithCells="1" sizeWithCells="1">
                  <from>
                    <xdr:col>1</xdr:col>
                    <xdr:colOff>0</xdr:colOff>
                    <xdr:row>145</xdr:row>
                    <xdr:rowOff>0</xdr:rowOff>
                  </from>
                  <to>
                    <xdr:col>5</xdr:col>
                    <xdr:colOff>800100</xdr:colOff>
                    <xdr:row>146</xdr:row>
                    <xdr:rowOff>0</xdr:rowOff>
                  </to>
                </anchor>
              </controlPr>
            </control>
          </mc:Choice>
        </mc:AlternateContent>
        <mc:AlternateContent xmlns:mc="http://schemas.openxmlformats.org/markup-compatibility/2006">
          <mc:Choice Requires="x14">
            <control shapeId="21666" r:id="rId165" name="Option Button 162">
              <controlPr defaultSize="0" autoFill="0" autoLine="0" autoPict="0">
                <anchor moveWithCells="1" sizeWithCells="1">
                  <from>
                    <xdr:col>5</xdr:col>
                    <xdr:colOff>19050</xdr:colOff>
                    <xdr:row>145</xdr:row>
                    <xdr:rowOff>200025</xdr:rowOff>
                  </from>
                  <to>
                    <xdr:col>5</xdr:col>
                    <xdr:colOff>609600</xdr:colOff>
                    <xdr:row>145</xdr:row>
                    <xdr:rowOff>419100</xdr:rowOff>
                  </to>
                </anchor>
              </controlPr>
            </control>
          </mc:Choice>
        </mc:AlternateContent>
        <mc:AlternateContent xmlns:mc="http://schemas.openxmlformats.org/markup-compatibility/2006">
          <mc:Choice Requires="x14">
            <control shapeId="21667" r:id="rId166" name="Option Button 163">
              <controlPr defaultSize="0" autoFill="0" autoLine="0" autoPict="0">
                <anchor moveWithCells="1" sizeWithCells="1">
                  <from>
                    <xdr:col>1</xdr:col>
                    <xdr:colOff>504825</xdr:colOff>
                    <xdr:row>145</xdr:row>
                    <xdr:rowOff>200025</xdr:rowOff>
                  </from>
                  <to>
                    <xdr:col>1</xdr:col>
                    <xdr:colOff>904875</xdr:colOff>
                    <xdr:row>145</xdr:row>
                    <xdr:rowOff>419100</xdr:rowOff>
                  </to>
                </anchor>
              </controlPr>
            </control>
          </mc:Choice>
        </mc:AlternateContent>
        <mc:AlternateContent xmlns:mc="http://schemas.openxmlformats.org/markup-compatibility/2006">
          <mc:Choice Requires="x14">
            <control shapeId="21668" r:id="rId167" name="Option Button 164">
              <controlPr defaultSize="0" autoFill="0" autoLine="0" autoPict="0">
                <anchor moveWithCells="1" sizeWithCells="1">
                  <from>
                    <xdr:col>1</xdr:col>
                    <xdr:colOff>57150</xdr:colOff>
                    <xdr:row>145</xdr:row>
                    <xdr:rowOff>200025</xdr:rowOff>
                  </from>
                  <to>
                    <xdr:col>1</xdr:col>
                    <xdr:colOff>466725</xdr:colOff>
                    <xdr:row>145</xdr:row>
                    <xdr:rowOff>419100</xdr:rowOff>
                  </to>
                </anchor>
              </controlPr>
            </control>
          </mc:Choice>
        </mc:AlternateContent>
        <mc:AlternateContent xmlns:mc="http://schemas.openxmlformats.org/markup-compatibility/2006">
          <mc:Choice Requires="x14">
            <control shapeId="21669" r:id="rId168" name="Group Box 16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1670" r:id="rId169" name="Option Button 166">
              <controlPr defaultSize="0" autoFill="0" autoLine="0" autoPict="0">
                <anchor moveWithCells="1" sizeWithCells="1">
                  <from>
                    <xdr:col>5</xdr:col>
                    <xdr:colOff>19050</xdr:colOff>
                    <xdr:row>146</xdr:row>
                    <xdr:rowOff>200025</xdr:rowOff>
                  </from>
                  <to>
                    <xdr:col>5</xdr:col>
                    <xdr:colOff>609600</xdr:colOff>
                    <xdr:row>146</xdr:row>
                    <xdr:rowOff>419100</xdr:rowOff>
                  </to>
                </anchor>
              </controlPr>
            </control>
          </mc:Choice>
        </mc:AlternateContent>
        <mc:AlternateContent xmlns:mc="http://schemas.openxmlformats.org/markup-compatibility/2006">
          <mc:Choice Requires="x14">
            <control shapeId="21671" r:id="rId170" name="Option Button 167">
              <controlPr defaultSize="0" autoFill="0" autoLine="0" autoPict="0">
                <anchor moveWithCells="1" sizeWithCells="1">
                  <from>
                    <xdr:col>1</xdr:col>
                    <xdr:colOff>504825</xdr:colOff>
                    <xdr:row>146</xdr:row>
                    <xdr:rowOff>200025</xdr:rowOff>
                  </from>
                  <to>
                    <xdr:col>1</xdr:col>
                    <xdr:colOff>904875</xdr:colOff>
                    <xdr:row>146</xdr:row>
                    <xdr:rowOff>419100</xdr:rowOff>
                  </to>
                </anchor>
              </controlPr>
            </control>
          </mc:Choice>
        </mc:AlternateContent>
        <mc:AlternateContent xmlns:mc="http://schemas.openxmlformats.org/markup-compatibility/2006">
          <mc:Choice Requires="x14">
            <control shapeId="21672" r:id="rId171" name="Option Button 168">
              <controlPr defaultSize="0" autoFill="0" autoLine="0" autoPict="0">
                <anchor moveWithCells="1" sizeWithCells="1">
                  <from>
                    <xdr:col>1</xdr:col>
                    <xdr:colOff>57150</xdr:colOff>
                    <xdr:row>146</xdr:row>
                    <xdr:rowOff>200025</xdr:rowOff>
                  </from>
                  <to>
                    <xdr:col>1</xdr:col>
                    <xdr:colOff>466725</xdr:colOff>
                    <xdr:row>146</xdr:row>
                    <xdr:rowOff>419100</xdr:rowOff>
                  </to>
                </anchor>
              </controlPr>
            </control>
          </mc:Choice>
        </mc:AlternateContent>
        <mc:AlternateContent xmlns:mc="http://schemas.openxmlformats.org/markup-compatibility/2006">
          <mc:Choice Requires="x14">
            <control shapeId="21673" r:id="rId172" name="Group Box 169">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1674" r:id="rId173" name="Option Button 170">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1675" r:id="rId174" name="Option Button 171">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1676" r:id="rId175" name="Option Button 172">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1677" r:id="rId176" name="Group Box 173">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1678" r:id="rId177" name="Option Button 174">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1679" r:id="rId178" name="Option Button 175">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1680" r:id="rId179" name="Option Button 176">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1681" r:id="rId180" name="Group Box 177">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1682" r:id="rId181" name="Option Button 178">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1683" r:id="rId182" name="Option Button 179">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1684" r:id="rId183" name="Option Button 180">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1685" r:id="rId184" name="Group Box 181">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1686" r:id="rId185" name="Option Button 182">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1687" r:id="rId186" name="Option Button 183">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1688" r:id="rId187" name="Option Button 184">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1689" r:id="rId188" name="Group Box 185">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1690" r:id="rId189" name="Option Button 186">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21691" r:id="rId190" name="Option Button 187">
              <controlPr defaultSize="0" autoFill="0" autoLine="0" autoPict="0">
                <anchor moveWithCells="1" sizeWithCells="1">
                  <from>
                    <xdr:col>1</xdr:col>
                    <xdr:colOff>504825</xdr:colOff>
                    <xdr:row>157</xdr:row>
                    <xdr:rowOff>200025</xdr:rowOff>
                  </from>
                  <to>
                    <xdr:col>1</xdr:col>
                    <xdr:colOff>904875</xdr:colOff>
                    <xdr:row>157</xdr:row>
                    <xdr:rowOff>419100</xdr:rowOff>
                  </to>
                </anchor>
              </controlPr>
            </control>
          </mc:Choice>
        </mc:AlternateContent>
        <mc:AlternateContent xmlns:mc="http://schemas.openxmlformats.org/markup-compatibility/2006">
          <mc:Choice Requires="x14">
            <control shapeId="21692" r:id="rId191" name="Option Button 188">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21693" r:id="rId192" name="Group Box 189">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1694" r:id="rId193" name="Option Button 190">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21695" r:id="rId194" name="Option Button 191">
              <controlPr defaultSize="0" autoFill="0" autoLine="0" autoPict="0">
                <anchor moveWithCells="1" sizeWithCells="1">
                  <from>
                    <xdr:col>1</xdr:col>
                    <xdr:colOff>504825</xdr:colOff>
                    <xdr:row>158</xdr:row>
                    <xdr:rowOff>200025</xdr:rowOff>
                  </from>
                  <to>
                    <xdr:col>1</xdr:col>
                    <xdr:colOff>904875</xdr:colOff>
                    <xdr:row>158</xdr:row>
                    <xdr:rowOff>419100</xdr:rowOff>
                  </to>
                </anchor>
              </controlPr>
            </control>
          </mc:Choice>
        </mc:AlternateContent>
        <mc:AlternateContent xmlns:mc="http://schemas.openxmlformats.org/markup-compatibility/2006">
          <mc:Choice Requires="x14">
            <control shapeId="21696" r:id="rId195" name="Option Button 192">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21697" r:id="rId196" name="Group Box 193">
              <controlPr defaultSize="0" autoFill="0" autoPict="0">
                <anchor moveWithCells="1" sizeWithCells="1">
                  <from>
                    <xdr:col>1</xdr:col>
                    <xdr:colOff>0</xdr:colOff>
                    <xdr:row>159</xdr:row>
                    <xdr:rowOff>0</xdr:rowOff>
                  </from>
                  <to>
                    <xdr:col>5</xdr:col>
                    <xdr:colOff>800100</xdr:colOff>
                    <xdr:row>160</xdr:row>
                    <xdr:rowOff>0</xdr:rowOff>
                  </to>
                </anchor>
              </controlPr>
            </control>
          </mc:Choice>
        </mc:AlternateContent>
        <mc:AlternateContent xmlns:mc="http://schemas.openxmlformats.org/markup-compatibility/2006">
          <mc:Choice Requires="x14">
            <control shapeId="21698" r:id="rId197" name="Option Button 194">
              <controlPr defaultSize="0" autoFill="0" autoLine="0" autoPict="0">
                <anchor moveWithCells="1" sizeWithCells="1">
                  <from>
                    <xdr:col>5</xdr:col>
                    <xdr:colOff>19050</xdr:colOff>
                    <xdr:row>159</xdr:row>
                    <xdr:rowOff>200025</xdr:rowOff>
                  </from>
                  <to>
                    <xdr:col>5</xdr:col>
                    <xdr:colOff>609600</xdr:colOff>
                    <xdr:row>159</xdr:row>
                    <xdr:rowOff>419100</xdr:rowOff>
                  </to>
                </anchor>
              </controlPr>
            </control>
          </mc:Choice>
        </mc:AlternateContent>
        <mc:AlternateContent xmlns:mc="http://schemas.openxmlformats.org/markup-compatibility/2006">
          <mc:Choice Requires="x14">
            <control shapeId="21699" r:id="rId198" name="Option Button 195">
              <controlPr defaultSize="0" autoFill="0" autoLine="0" autoPict="0">
                <anchor moveWithCells="1" sizeWithCells="1">
                  <from>
                    <xdr:col>1</xdr:col>
                    <xdr:colOff>504825</xdr:colOff>
                    <xdr:row>159</xdr:row>
                    <xdr:rowOff>200025</xdr:rowOff>
                  </from>
                  <to>
                    <xdr:col>1</xdr:col>
                    <xdr:colOff>904875</xdr:colOff>
                    <xdr:row>159</xdr:row>
                    <xdr:rowOff>419100</xdr:rowOff>
                  </to>
                </anchor>
              </controlPr>
            </control>
          </mc:Choice>
        </mc:AlternateContent>
        <mc:AlternateContent xmlns:mc="http://schemas.openxmlformats.org/markup-compatibility/2006">
          <mc:Choice Requires="x14">
            <control shapeId="21700" r:id="rId199" name="Option Button 196">
              <controlPr defaultSize="0" autoFill="0" autoLine="0" autoPict="0">
                <anchor moveWithCells="1" sizeWithCells="1">
                  <from>
                    <xdr:col>1</xdr:col>
                    <xdr:colOff>57150</xdr:colOff>
                    <xdr:row>159</xdr:row>
                    <xdr:rowOff>200025</xdr:rowOff>
                  </from>
                  <to>
                    <xdr:col>1</xdr:col>
                    <xdr:colOff>466725</xdr:colOff>
                    <xdr:row>159</xdr:row>
                    <xdr:rowOff>419100</xdr:rowOff>
                  </to>
                </anchor>
              </controlPr>
            </control>
          </mc:Choice>
        </mc:AlternateContent>
        <mc:AlternateContent xmlns:mc="http://schemas.openxmlformats.org/markup-compatibility/2006">
          <mc:Choice Requires="x14">
            <control shapeId="21701" r:id="rId200" name="Group Box 197">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1702" r:id="rId201" name="Option Button 198">
              <controlPr defaultSize="0" autoFill="0" autoLine="0" autoPict="0">
                <anchor moveWithCells="1" sizeWithCells="1">
                  <from>
                    <xdr:col>5</xdr:col>
                    <xdr:colOff>19050</xdr:colOff>
                    <xdr:row>160</xdr:row>
                    <xdr:rowOff>200025</xdr:rowOff>
                  </from>
                  <to>
                    <xdr:col>5</xdr:col>
                    <xdr:colOff>609600</xdr:colOff>
                    <xdr:row>160</xdr:row>
                    <xdr:rowOff>419100</xdr:rowOff>
                  </to>
                </anchor>
              </controlPr>
            </control>
          </mc:Choice>
        </mc:AlternateContent>
        <mc:AlternateContent xmlns:mc="http://schemas.openxmlformats.org/markup-compatibility/2006">
          <mc:Choice Requires="x14">
            <control shapeId="21703" r:id="rId202" name="Option Button 199">
              <controlPr defaultSize="0" autoFill="0" autoLine="0" autoPict="0">
                <anchor moveWithCells="1" sizeWithCells="1">
                  <from>
                    <xdr:col>1</xdr:col>
                    <xdr:colOff>504825</xdr:colOff>
                    <xdr:row>160</xdr:row>
                    <xdr:rowOff>200025</xdr:rowOff>
                  </from>
                  <to>
                    <xdr:col>1</xdr:col>
                    <xdr:colOff>904875</xdr:colOff>
                    <xdr:row>160</xdr:row>
                    <xdr:rowOff>419100</xdr:rowOff>
                  </to>
                </anchor>
              </controlPr>
            </control>
          </mc:Choice>
        </mc:AlternateContent>
        <mc:AlternateContent xmlns:mc="http://schemas.openxmlformats.org/markup-compatibility/2006">
          <mc:Choice Requires="x14">
            <control shapeId="21704" r:id="rId203" name="Option Button 200">
              <controlPr defaultSize="0" autoFill="0" autoLine="0" autoPict="0">
                <anchor moveWithCells="1" sizeWithCells="1">
                  <from>
                    <xdr:col>1</xdr:col>
                    <xdr:colOff>57150</xdr:colOff>
                    <xdr:row>160</xdr:row>
                    <xdr:rowOff>200025</xdr:rowOff>
                  </from>
                  <to>
                    <xdr:col>1</xdr:col>
                    <xdr:colOff>466725</xdr:colOff>
                    <xdr:row>160</xdr:row>
                    <xdr:rowOff>419100</xdr:rowOff>
                  </to>
                </anchor>
              </controlPr>
            </control>
          </mc:Choice>
        </mc:AlternateContent>
        <mc:AlternateContent xmlns:mc="http://schemas.openxmlformats.org/markup-compatibility/2006">
          <mc:Choice Requires="x14">
            <control shapeId="21705" r:id="rId204" name="Group Box 201">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1706" r:id="rId205" name="Option Button 202">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1707" r:id="rId206" name="Option Button 203">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1708" r:id="rId207" name="Option Button 204">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1709" r:id="rId208" name="Group Box 205">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1710" r:id="rId209" name="Option Button 206">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1711" r:id="rId210" name="Option Button 207">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1712" r:id="rId211" name="Option Button 208">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1713" r:id="rId212" name="Group Box 209">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1714" r:id="rId213" name="Option Button 210">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1715" r:id="rId214" name="Option Button 211">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1716" r:id="rId215" name="Option Button 212">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1717" r:id="rId216" name="Option Button 213">
              <controlPr defaultSize="0" autoFill="0" autoLine="0" autoPict="0">
                <anchor moveWithCells="1" sizeWithCells="1">
                  <from>
                    <xdr:col>2</xdr:col>
                    <xdr:colOff>38100</xdr:colOff>
                    <xdr:row>184</xdr:row>
                    <xdr:rowOff>66675</xdr:rowOff>
                  </from>
                  <to>
                    <xdr:col>5</xdr:col>
                    <xdr:colOff>657225</xdr:colOff>
                    <xdr:row>184</xdr:row>
                    <xdr:rowOff>295275</xdr:rowOff>
                  </to>
                </anchor>
              </controlPr>
            </control>
          </mc:Choice>
        </mc:AlternateContent>
        <mc:AlternateContent xmlns:mc="http://schemas.openxmlformats.org/markup-compatibility/2006">
          <mc:Choice Requires="x14">
            <control shapeId="21718" r:id="rId217" name="Option Button 214">
              <controlPr defaultSize="0" autoFill="0" autoLine="0" autoPict="0">
                <anchor moveWithCells="1" sizeWithCells="1">
                  <from>
                    <xdr:col>2</xdr:col>
                    <xdr:colOff>38100</xdr:colOff>
                    <xdr:row>184</xdr:row>
                    <xdr:rowOff>352425</xdr:rowOff>
                  </from>
                  <to>
                    <xdr:col>5</xdr:col>
                    <xdr:colOff>704850</xdr:colOff>
                    <xdr:row>184</xdr:row>
                    <xdr:rowOff>571500</xdr:rowOff>
                  </to>
                </anchor>
              </controlPr>
            </control>
          </mc:Choice>
        </mc:AlternateContent>
        <mc:AlternateContent xmlns:mc="http://schemas.openxmlformats.org/markup-compatibility/2006">
          <mc:Choice Requires="x14">
            <control shapeId="21719" r:id="rId218" name="Option Button 215">
              <controlPr defaultSize="0" autoFill="0" autoLine="0" autoPict="0">
                <anchor moveWithCells="1" sizeWithCells="1">
                  <from>
                    <xdr:col>2</xdr:col>
                    <xdr:colOff>38100</xdr:colOff>
                    <xdr:row>184</xdr:row>
                    <xdr:rowOff>647700</xdr:rowOff>
                  </from>
                  <to>
                    <xdr:col>5</xdr:col>
                    <xdr:colOff>676275</xdr:colOff>
                    <xdr:row>184</xdr:row>
                    <xdr:rowOff>895350</xdr:rowOff>
                  </to>
                </anchor>
              </controlPr>
            </control>
          </mc:Choice>
        </mc:AlternateContent>
        <mc:AlternateContent xmlns:mc="http://schemas.openxmlformats.org/markup-compatibility/2006">
          <mc:Choice Requires="x14">
            <control shapeId="21720" r:id="rId219" name="Group Box 216">
              <controlPr defaultSize="0" autoFill="0" autoPict="0">
                <anchor moveWithCells="1" sizeWithCells="1">
                  <from>
                    <xdr:col>2</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1721" r:id="rId220" name="Option Button 217">
              <controlPr defaultSize="0" autoFill="0" autoLine="0" autoPict="0">
                <anchor moveWithCells="1" sizeWithCells="1">
                  <from>
                    <xdr:col>2</xdr:col>
                    <xdr:colOff>38100</xdr:colOff>
                    <xdr:row>185</xdr:row>
                    <xdr:rowOff>66675</xdr:rowOff>
                  </from>
                  <to>
                    <xdr:col>5</xdr:col>
                    <xdr:colOff>657225</xdr:colOff>
                    <xdr:row>185</xdr:row>
                    <xdr:rowOff>295275</xdr:rowOff>
                  </to>
                </anchor>
              </controlPr>
            </control>
          </mc:Choice>
        </mc:AlternateContent>
        <mc:AlternateContent xmlns:mc="http://schemas.openxmlformats.org/markup-compatibility/2006">
          <mc:Choice Requires="x14">
            <control shapeId="21722" r:id="rId221" name="Option Button 218">
              <controlPr defaultSize="0" autoFill="0" autoLine="0" autoPict="0">
                <anchor moveWithCells="1" sizeWithCells="1">
                  <from>
                    <xdr:col>2</xdr:col>
                    <xdr:colOff>38100</xdr:colOff>
                    <xdr:row>185</xdr:row>
                    <xdr:rowOff>352425</xdr:rowOff>
                  </from>
                  <to>
                    <xdr:col>5</xdr:col>
                    <xdr:colOff>704850</xdr:colOff>
                    <xdr:row>185</xdr:row>
                    <xdr:rowOff>571500</xdr:rowOff>
                  </to>
                </anchor>
              </controlPr>
            </control>
          </mc:Choice>
        </mc:AlternateContent>
        <mc:AlternateContent xmlns:mc="http://schemas.openxmlformats.org/markup-compatibility/2006">
          <mc:Choice Requires="x14">
            <control shapeId="21723" r:id="rId222" name="Option Button 219">
              <controlPr defaultSize="0" autoFill="0" autoLine="0" autoPict="0">
                <anchor moveWithCells="1" sizeWithCells="1">
                  <from>
                    <xdr:col>2</xdr:col>
                    <xdr:colOff>38100</xdr:colOff>
                    <xdr:row>185</xdr:row>
                    <xdr:rowOff>647700</xdr:rowOff>
                  </from>
                  <to>
                    <xdr:col>5</xdr:col>
                    <xdr:colOff>676275</xdr:colOff>
                    <xdr:row>185</xdr:row>
                    <xdr:rowOff>895350</xdr:rowOff>
                  </to>
                </anchor>
              </controlPr>
            </control>
          </mc:Choice>
        </mc:AlternateContent>
        <mc:AlternateContent xmlns:mc="http://schemas.openxmlformats.org/markup-compatibility/2006">
          <mc:Choice Requires="x14">
            <control shapeId="21724" r:id="rId223" name="Group Box 220">
              <controlPr defaultSize="0" autoFill="0" autoPict="0">
                <anchor moveWithCells="1" sizeWithCells="1">
                  <from>
                    <xdr:col>2</xdr:col>
                    <xdr:colOff>0</xdr:colOff>
                    <xdr:row>185</xdr:row>
                    <xdr:rowOff>0</xdr:rowOff>
                  </from>
                  <to>
                    <xdr:col>5</xdr:col>
                    <xdr:colOff>800100</xdr:colOff>
                    <xdr:row>186</xdr:row>
                    <xdr:rowOff>0</xdr:rowOff>
                  </to>
                </anchor>
              </controlPr>
            </control>
          </mc:Choice>
        </mc:AlternateContent>
        <mc:AlternateContent xmlns:mc="http://schemas.openxmlformats.org/markup-compatibility/2006">
          <mc:Choice Requires="x14">
            <control shapeId="21725" r:id="rId224" name="Option Button 221">
              <controlPr defaultSize="0" autoFill="0" autoLine="0" autoPict="0">
                <anchor moveWithCells="1" sizeWithCells="1">
                  <from>
                    <xdr:col>2</xdr:col>
                    <xdr:colOff>38100</xdr:colOff>
                    <xdr:row>186</xdr:row>
                    <xdr:rowOff>66675</xdr:rowOff>
                  </from>
                  <to>
                    <xdr:col>5</xdr:col>
                    <xdr:colOff>657225</xdr:colOff>
                    <xdr:row>186</xdr:row>
                    <xdr:rowOff>295275</xdr:rowOff>
                  </to>
                </anchor>
              </controlPr>
            </control>
          </mc:Choice>
        </mc:AlternateContent>
        <mc:AlternateContent xmlns:mc="http://schemas.openxmlformats.org/markup-compatibility/2006">
          <mc:Choice Requires="x14">
            <control shapeId="21726" r:id="rId225" name="Option Button 222">
              <controlPr defaultSize="0" autoFill="0" autoLine="0" autoPict="0">
                <anchor moveWithCells="1" sizeWithCells="1">
                  <from>
                    <xdr:col>2</xdr:col>
                    <xdr:colOff>38100</xdr:colOff>
                    <xdr:row>186</xdr:row>
                    <xdr:rowOff>352425</xdr:rowOff>
                  </from>
                  <to>
                    <xdr:col>5</xdr:col>
                    <xdr:colOff>704850</xdr:colOff>
                    <xdr:row>186</xdr:row>
                    <xdr:rowOff>571500</xdr:rowOff>
                  </to>
                </anchor>
              </controlPr>
            </control>
          </mc:Choice>
        </mc:AlternateContent>
        <mc:AlternateContent xmlns:mc="http://schemas.openxmlformats.org/markup-compatibility/2006">
          <mc:Choice Requires="x14">
            <control shapeId="21727" r:id="rId226" name="Option Button 223">
              <controlPr defaultSize="0" autoFill="0" autoLine="0" autoPict="0">
                <anchor moveWithCells="1" sizeWithCells="1">
                  <from>
                    <xdr:col>2</xdr:col>
                    <xdr:colOff>38100</xdr:colOff>
                    <xdr:row>186</xdr:row>
                    <xdr:rowOff>647700</xdr:rowOff>
                  </from>
                  <to>
                    <xdr:col>5</xdr:col>
                    <xdr:colOff>676275</xdr:colOff>
                    <xdr:row>186</xdr:row>
                    <xdr:rowOff>895350</xdr:rowOff>
                  </to>
                </anchor>
              </controlPr>
            </control>
          </mc:Choice>
        </mc:AlternateContent>
        <mc:AlternateContent xmlns:mc="http://schemas.openxmlformats.org/markup-compatibility/2006">
          <mc:Choice Requires="x14">
            <control shapeId="21728" r:id="rId227" name="Group Box 224">
              <controlPr defaultSize="0" autoFill="0" autoPict="0">
                <anchor moveWithCells="1" sizeWithCells="1">
                  <from>
                    <xdr:col>2</xdr:col>
                    <xdr:colOff>0</xdr:colOff>
                    <xdr:row>186</xdr:row>
                    <xdr:rowOff>0</xdr:rowOff>
                  </from>
                  <to>
                    <xdr:col>5</xdr:col>
                    <xdr:colOff>800100</xdr:colOff>
                    <xdr:row>187</xdr:row>
                    <xdr:rowOff>0</xdr:rowOff>
                  </to>
                </anchor>
              </controlPr>
            </control>
          </mc:Choice>
        </mc:AlternateContent>
        <mc:AlternateContent xmlns:mc="http://schemas.openxmlformats.org/markup-compatibility/2006">
          <mc:Choice Requires="x14">
            <control shapeId="21729" r:id="rId228" name="Option Button 225">
              <controlPr defaultSize="0" autoFill="0" autoLine="0" autoPict="0">
                <anchor moveWithCells="1" sizeWithCells="1">
                  <from>
                    <xdr:col>2</xdr:col>
                    <xdr:colOff>38100</xdr:colOff>
                    <xdr:row>193</xdr:row>
                    <xdr:rowOff>66675</xdr:rowOff>
                  </from>
                  <to>
                    <xdr:col>5</xdr:col>
                    <xdr:colOff>657225</xdr:colOff>
                    <xdr:row>193</xdr:row>
                    <xdr:rowOff>295275</xdr:rowOff>
                  </to>
                </anchor>
              </controlPr>
            </control>
          </mc:Choice>
        </mc:AlternateContent>
        <mc:AlternateContent xmlns:mc="http://schemas.openxmlformats.org/markup-compatibility/2006">
          <mc:Choice Requires="x14">
            <control shapeId="21730" r:id="rId229" name="Option Button 226">
              <controlPr defaultSize="0" autoFill="0" autoLine="0" autoPict="0">
                <anchor moveWithCells="1" sizeWithCells="1">
                  <from>
                    <xdr:col>2</xdr:col>
                    <xdr:colOff>38100</xdr:colOff>
                    <xdr:row>193</xdr:row>
                    <xdr:rowOff>352425</xdr:rowOff>
                  </from>
                  <to>
                    <xdr:col>5</xdr:col>
                    <xdr:colOff>704850</xdr:colOff>
                    <xdr:row>193</xdr:row>
                    <xdr:rowOff>571500</xdr:rowOff>
                  </to>
                </anchor>
              </controlPr>
            </control>
          </mc:Choice>
        </mc:AlternateContent>
        <mc:AlternateContent xmlns:mc="http://schemas.openxmlformats.org/markup-compatibility/2006">
          <mc:Choice Requires="x14">
            <control shapeId="21731" r:id="rId230" name="Option Button 227">
              <controlPr defaultSize="0" autoFill="0" autoLine="0" autoPict="0">
                <anchor moveWithCells="1" sizeWithCells="1">
                  <from>
                    <xdr:col>2</xdr:col>
                    <xdr:colOff>38100</xdr:colOff>
                    <xdr:row>193</xdr:row>
                    <xdr:rowOff>647700</xdr:rowOff>
                  </from>
                  <to>
                    <xdr:col>5</xdr:col>
                    <xdr:colOff>676275</xdr:colOff>
                    <xdr:row>193</xdr:row>
                    <xdr:rowOff>895350</xdr:rowOff>
                  </to>
                </anchor>
              </controlPr>
            </control>
          </mc:Choice>
        </mc:AlternateContent>
        <mc:AlternateContent xmlns:mc="http://schemas.openxmlformats.org/markup-compatibility/2006">
          <mc:Choice Requires="x14">
            <control shapeId="21732" r:id="rId231" name="Group Box 228">
              <controlPr defaultSize="0" autoFill="0" autoPict="0">
                <anchor moveWithCells="1" sizeWithCells="1">
                  <from>
                    <xdr:col>2</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1733" r:id="rId232" name="Option Button 229">
              <controlPr defaultSize="0" autoFill="0" autoLine="0" autoPict="0">
                <anchor moveWithCells="1" sizeWithCells="1">
                  <from>
                    <xdr:col>2</xdr:col>
                    <xdr:colOff>38100</xdr:colOff>
                    <xdr:row>194</xdr:row>
                    <xdr:rowOff>66675</xdr:rowOff>
                  </from>
                  <to>
                    <xdr:col>5</xdr:col>
                    <xdr:colOff>657225</xdr:colOff>
                    <xdr:row>194</xdr:row>
                    <xdr:rowOff>295275</xdr:rowOff>
                  </to>
                </anchor>
              </controlPr>
            </control>
          </mc:Choice>
        </mc:AlternateContent>
        <mc:AlternateContent xmlns:mc="http://schemas.openxmlformats.org/markup-compatibility/2006">
          <mc:Choice Requires="x14">
            <control shapeId="21734" r:id="rId233" name="Option Button 230">
              <controlPr defaultSize="0" autoFill="0" autoLine="0" autoPict="0">
                <anchor moveWithCells="1" sizeWithCells="1">
                  <from>
                    <xdr:col>2</xdr:col>
                    <xdr:colOff>38100</xdr:colOff>
                    <xdr:row>194</xdr:row>
                    <xdr:rowOff>352425</xdr:rowOff>
                  </from>
                  <to>
                    <xdr:col>5</xdr:col>
                    <xdr:colOff>704850</xdr:colOff>
                    <xdr:row>194</xdr:row>
                    <xdr:rowOff>571500</xdr:rowOff>
                  </to>
                </anchor>
              </controlPr>
            </control>
          </mc:Choice>
        </mc:AlternateContent>
        <mc:AlternateContent xmlns:mc="http://schemas.openxmlformats.org/markup-compatibility/2006">
          <mc:Choice Requires="x14">
            <control shapeId="21735" r:id="rId234" name="Option Button 231">
              <controlPr defaultSize="0" autoFill="0" autoLine="0" autoPict="0">
                <anchor moveWithCells="1" sizeWithCells="1">
                  <from>
                    <xdr:col>2</xdr:col>
                    <xdr:colOff>38100</xdr:colOff>
                    <xdr:row>194</xdr:row>
                    <xdr:rowOff>647700</xdr:rowOff>
                  </from>
                  <to>
                    <xdr:col>5</xdr:col>
                    <xdr:colOff>676275</xdr:colOff>
                    <xdr:row>194</xdr:row>
                    <xdr:rowOff>895350</xdr:rowOff>
                  </to>
                </anchor>
              </controlPr>
            </control>
          </mc:Choice>
        </mc:AlternateContent>
        <mc:AlternateContent xmlns:mc="http://schemas.openxmlformats.org/markup-compatibility/2006">
          <mc:Choice Requires="x14">
            <control shapeId="21736" r:id="rId235" name="Group Box 232">
              <controlPr defaultSize="0" autoFill="0" autoPict="0">
                <anchor moveWithCells="1" sizeWithCells="1">
                  <from>
                    <xdr:col>2</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1737" r:id="rId236" name="Option Button 233">
              <controlPr defaultSize="0" autoFill="0" autoLine="0" autoPict="0">
                <anchor moveWithCells="1" sizeWithCells="1">
                  <from>
                    <xdr:col>2</xdr:col>
                    <xdr:colOff>38100</xdr:colOff>
                    <xdr:row>195</xdr:row>
                    <xdr:rowOff>66675</xdr:rowOff>
                  </from>
                  <to>
                    <xdr:col>5</xdr:col>
                    <xdr:colOff>657225</xdr:colOff>
                    <xdr:row>195</xdr:row>
                    <xdr:rowOff>295275</xdr:rowOff>
                  </to>
                </anchor>
              </controlPr>
            </control>
          </mc:Choice>
        </mc:AlternateContent>
        <mc:AlternateContent xmlns:mc="http://schemas.openxmlformats.org/markup-compatibility/2006">
          <mc:Choice Requires="x14">
            <control shapeId="21738" r:id="rId237" name="Option Button 234">
              <controlPr defaultSize="0" autoFill="0" autoLine="0" autoPict="0">
                <anchor moveWithCells="1" sizeWithCells="1">
                  <from>
                    <xdr:col>2</xdr:col>
                    <xdr:colOff>38100</xdr:colOff>
                    <xdr:row>195</xdr:row>
                    <xdr:rowOff>352425</xdr:rowOff>
                  </from>
                  <to>
                    <xdr:col>5</xdr:col>
                    <xdr:colOff>704850</xdr:colOff>
                    <xdr:row>195</xdr:row>
                    <xdr:rowOff>571500</xdr:rowOff>
                  </to>
                </anchor>
              </controlPr>
            </control>
          </mc:Choice>
        </mc:AlternateContent>
        <mc:AlternateContent xmlns:mc="http://schemas.openxmlformats.org/markup-compatibility/2006">
          <mc:Choice Requires="x14">
            <control shapeId="21739" r:id="rId238" name="Option Button 235">
              <controlPr defaultSize="0" autoFill="0" autoLine="0" autoPict="0">
                <anchor moveWithCells="1" sizeWithCells="1">
                  <from>
                    <xdr:col>2</xdr:col>
                    <xdr:colOff>38100</xdr:colOff>
                    <xdr:row>195</xdr:row>
                    <xdr:rowOff>647700</xdr:rowOff>
                  </from>
                  <to>
                    <xdr:col>5</xdr:col>
                    <xdr:colOff>676275</xdr:colOff>
                    <xdr:row>195</xdr:row>
                    <xdr:rowOff>895350</xdr:rowOff>
                  </to>
                </anchor>
              </controlPr>
            </control>
          </mc:Choice>
        </mc:AlternateContent>
        <mc:AlternateContent xmlns:mc="http://schemas.openxmlformats.org/markup-compatibility/2006">
          <mc:Choice Requires="x14">
            <control shapeId="21740" r:id="rId239" name="Group Box 236">
              <controlPr defaultSize="0" autoFill="0" autoPict="0">
                <anchor moveWithCells="1" sizeWithCells="1">
                  <from>
                    <xdr:col>2</xdr:col>
                    <xdr:colOff>0</xdr:colOff>
                    <xdr:row>195</xdr:row>
                    <xdr:rowOff>0</xdr:rowOff>
                  </from>
                  <to>
                    <xdr:col>5</xdr:col>
                    <xdr:colOff>800100</xdr:colOff>
                    <xdr:row>196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T247"/>
  <sheetViews>
    <sheetView view="pageBreakPreview" zoomScale="50"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〔サービス分析：認証保育所Ａ型・Ｂ型〕</v>
      </c>
      <c r="B1" s="4"/>
      <c r="C1" s="4"/>
      <c r="D1" s="4"/>
      <c r="E1" s="3"/>
      <c r="F1" s="140" t="s">
        <v>139</v>
      </c>
      <c r="H1" s="23"/>
    </row>
    <row r="2" spans="1:20" ht="14.25" customHeight="1" x14ac:dyDescent="0.15">
      <c r="A2" s="1"/>
      <c r="B2" s="4"/>
      <c r="C2" s="4"/>
      <c r="F2" s="6" t="str">
        <f>"《事業所名： " &amp; 評価結果報告書!B24 &amp; "》"</f>
        <v>《事業所名： 》</v>
      </c>
      <c r="H2" s="25"/>
    </row>
    <row r="3" spans="1:20" ht="14.25" customHeight="1" x14ac:dyDescent="0.15">
      <c r="A3" s="71" t="s">
        <v>58</v>
      </c>
      <c r="B3" s="72" t="s">
        <v>75</v>
      </c>
      <c r="C3" s="74"/>
      <c r="D3" s="74"/>
      <c r="E3" s="75"/>
      <c r="H3" s="73"/>
      <c r="I3" s="54"/>
      <c r="J3" s="7"/>
      <c r="K3" s="7"/>
      <c r="L3" s="73"/>
      <c r="M3" s="73"/>
      <c r="N3" s="73"/>
      <c r="O3" s="73"/>
      <c r="P3" s="73"/>
      <c r="Q3" s="73"/>
      <c r="R3" s="73"/>
      <c r="S3" s="73"/>
      <c r="T3" s="73" t="s">
        <v>67</v>
      </c>
    </row>
    <row r="4" spans="1:20" ht="18" customHeight="1" thickBot="1" x14ac:dyDescent="0.2">
      <c r="A4" s="77" t="s">
        <v>0</v>
      </c>
      <c r="B4" s="320" t="s">
        <v>76</v>
      </c>
      <c r="C4" s="321"/>
      <c r="D4" s="321"/>
      <c r="E4" s="321"/>
      <c r="F4" s="322"/>
      <c r="H4" s="73"/>
      <c r="I4" s="54"/>
      <c r="J4" s="7" t="s">
        <v>60</v>
      </c>
      <c r="K4" s="7"/>
      <c r="L4" s="73"/>
      <c r="M4" s="73"/>
      <c r="N4" s="73"/>
      <c r="O4" s="73"/>
      <c r="P4" s="73"/>
      <c r="Q4" s="73"/>
      <c r="R4" s="73"/>
      <c r="S4" s="73"/>
      <c r="T4" s="73" t="s">
        <v>61</v>
      </c>
    </row>
    <row r="5" spans="1:20" ht="18" customHeight="1" thickTop="1" x14ac:dyDescent="0.15">
      <c r="A5" s="281">
        <v>1</v>
      </c>
      <c r="B5" s="283" t="s">
        <v>276</v>
      </c>
      <c r="C5" s="284"/>
      <c r="D5" s="284"/>
      <c r="E5" s="284"/>
      <c r="F5" s="285"/>
      <c r="H5" s="73"/>
      <c r="I5" s="54"/>
      <c r="J5" s="7" t="s">
        <v>56</v>
      </c>
      <c r="K5" s="7"/>
      <c r="L5" s="73"/>
      <c r="M5" s="73"/>
      <c r="N5" s="73"/>
      <c r="O5" s="73"/>
      <c r="P5" s="73"/>
      <c r="Q5" s="73"/>
      <c r="R5" s="73"/>
      <c r="S5" s="73"/>
      <c r="T5" s="73" t="s">
        <v>62</v>
      </c>
    </row>
    <row r="6" spans="1:20" s="83" customFormat="1" ht="30" customHeight="1" thickBot="1" x14ac:dyDescent="0.2">
      <c r="A6" s="282"/>
      <c r="B6" s="286" t="s">
        <v>275</v>
      </c>
      <c r="C6" s="287"/>
      <c r="D6" s="316" t="s">
        <v>83</v>
      </c>
      <c r="E6" s="316"/>
      <c r="F6" s="124" t="str">
        <f>IF(COUNT(P10:Q14) &gt; 0,COUNT(P10:P14) &amp; "／" &amp; COUNT(P10:Q14),"")</f>
        <v/>
      </c>
      <c r="G6" s="78"/>
      <c r="H6" s="79"/>
      <c r="I6" s="80"/>
      <c r="J6" s="81" t="s">
        <v>63</v>
      </c>
      <c r="K6" s="79">
        <v>1</v>
      </c>
      <c r="L6" s="79">
        <v>541</v>
      </c>
      <c r="M6" s="82"/>
      <c r="N6" s="82"/>
      <c r="O6" s="82"/>
      <c r="P6" s="82"/>
      <c r="Q6" s="82"/>
      <c r="R6" s="82"/>
      <c r="S6" s="73"/>
      <c r="T6" s="82"/>
    </row>
    <row r="7" spans="1:20" x14ac:dyDescent="0.15">
      <c r="A7" s="90"/>
      <c r="B7" s="91" t="s">
        <v>163</v>
      </c>
      <c r="C7" s="317" t="str">
        <f>IF((MIN(I10:I14)=0),"標準項目の「あり」「なし」を選択してください","")</f>
        <v>標準項目の「あり」「なし」を選択してください</v>
      </c>
      <c r="D7" s="317"/>
      <c r="E7" s="317"/>
      <c r="F7" s="318"/>
      <c r="H7" s="73"/>
      <c r="I7" s="54"/>
      <c r="J7" s="7" t="s">
        <v>66</v>
      </c>
      <c r="K7" s="7">
        <v>1</v>
      </c>
      <c r="L7" s="73">
        <v>16758</v>
      </c>
      <c r="M7" s="73"/>
      <c r="N7" s="73"/>
      <c r="O7" s="73"/>
      <c r="P7" s="73"/>
      <c r="Q7" s="73"/>
      <c r="R7" s="73"/>
      <c r="S7" s="73"/>
      <c r="T7" s="73"/>
    </row>
    <row r="8" spans="1:20" s="95" customFormat="1" ht="37.5" customHeight="1" x14ac:dyDescent="0.15">
      <c r="A8" s="92" t="s">
        <v>57</v>
      </c>
      <c r="B8" s="265" t="s">
        <v>277</v>
      </c>
      <c r="C8" s="266"/>
      <c r="D8" s="319" t="str">
        <f xml:space="preserve"> "評点（" &amp; REPT("○",COUNT(P10:P14)) &amp; REPT("●",COUNT(Q10:Q14)) &amp; "）"</f>
        <v>評点（）</v>
      </c>
      <c r="E8" s="319"/>
      <c r="F8" s="112" t="str">
        <f>IF(COUNT(R10:R14)&gt;0,"・非該当" &amp; COUNT(R10:R14),"")</f>
        <v/>
      </c>
      <c r="G8" s="78"/>
      <c r="H8" s="93"/>
      <c r="I8" s="94" t="str">
        <f>IF(MIN(I10:I14)=0,"",IF(COUNT(P10:Q14)=0,"-",IF(COUNT(P10:Q14)=COUNT(P10:P14),"A",IF(COUNT(P10:P14)=0,"C","B"))))</f>
        <v/>
      </c>
      <c r="J8" s="7" t="s">
        <v>51</v>
      </c>
      <c r="K8" s="94"/>
      <c r="L8" s="93"/>
      <c r="M8" s="93"/>
      <c r="N8" s="93"/>
      <c r="O8" s="93"/>
      <c r="P8" s="93"/>
      <c r="Q8" s="93"/>
      <c r="R8" s="93"/>
      <c r="S8" s="73"/>
      <c r="T8" s="93"/>
    </row>
    <row r="9" spans="1:20" x14ac:dyDescent="0.15">
      <c r="A9" s="90"/>
      <c r="B9" s="111" t="s">
        <v>52</v>
      </c>
      <c r="C9" s="308" t="s">
        <v>53</v>
      </c>
      <c r="D9" s="309"/>
      <c r="E9" s="309"/>
      <c r="F9" s="310"/>
      <c r="H9" s="73"/>
      <c r="I9" s="54"/>
      <c r="J9" s="7" t="s">
        <v>54</v>
      </c>
      <c r="K9" s="7"/>
      <c r="L9" s="73"/>
      <c r="M9" s="73"/>
      <c r="N9" s="73"/>
      <c r="O9" s="73"/>
      <c r="P9" s="73"/>
      <c r="Q9" s="73"/>
      <c r="R9" s="73"/>
      <c r="S9" s="73"/>
      <c r="T9" s="73"/>
    </row>
    <row r="10" spans="1:20" ht="37.5" customHeight="1" x14ac:dyDescent="0.15">
      <c r="A10" s="90"/>
      <c r="B10" s="96"/>
      <c r="C10" s="286" t="s">
        <v>278</v>
      </c>
      <c r="D10" s="287"/>
      <c r="E10" s="311"/>
      <c r="F10" s="97"/>
      <c r="G10" s="78"/>
      <c r="H10" s="73"/>
      <c r="I10" s="54">
        <v>0</v>
      </c>
      <c r="J10" s="7" t="s">
        <v>55</v>
      </c>
      <c r="K10" s="7">
        <v>1</v>
      </c>
      <c r="L10" s="73">
        <v>57777</v>
      </c>
      <c r="M10" s="73"/>
      <c r="N10" s="73"/>
      <c r="O10" s="73"/>
      <c r="P10" s="73" t="str">
        <f>IF(I10=3,1,"")</f>
        <v/>
      </c>
      <c r="Q10" s="73" t="str">
        <f>IF(I10=2,1,"")</f>
        <v/>
      </c>
      <c r="R10" s="73" t="str">
        <f>IF(I10=1,1,"")</f>
        <v/>
      </c>
      <c r="S10" s="73"/>
      <c r="T10" s="73"/>
    </row>
    <row r="11" spans="1:20" ht="37.5" customHeight="1" x14ac:dyDescent="0.15">
      <c r="A11" s="90"/>
      <c r="B11" s="96"/>
      <c r="C11" s="286" t="s">
        <v>279</v>
      </c>
      <c r="D11" s="287"/>
      <c r="E11" s="311"/>
      <c r="F11" s="97"/>
      <c r="G11" s="78"/>
      <c r="H11" s="73"/>
      <c r="I11" s="54">
        <v>0</v>
      </c>
      <c r="J11" s="7" t="s">
        <v>55</v>
      </c>
      <c r="K11" s="7">
        <v>2</v>
      </c>
      <c r="L11" s="73">
        <v>57778</v>
      </c>
      <c r="M11" s="73"/>
      <c r="N11" s="73"/>
      <c r="O11" s="73"/>
      <c r="P11" s="73" t="str">
        <f>IF(I11=3,1,"")</f>
        <v/>
      </c>
      <c r="Q11" s="73" t="str">
        <f>IF(I11=2,1,"")</f>
        <v/>
      </c>
      <c r="R11" s="73" t="str">
        <f>IF(I11=1,1,"")</f>
        <v/>
      </c>
      <c r="S11" s="73"/>
      <c r="T11" s="73"/>
    </row>
    <row r="12" spans="1:20" ht="37.5" customHeight="1" x14ac:dyDescent="0.15">
      <c r="A12" s="90"/>
      <c r="B12" s="96"/>
      <c r="C12" s="286" t="s">
        <v>280</v>
      </c>
      <c r="D12" s="287"/>
      <c r="E12" s="311"/>
      <c r="F12" s="97"/>
      <c r="G12" s="78"/>
      <c r="H12" s="73"/>
      <c r="I12" s="54">
        <v>0</v>
      </c>
      <c r="J12" s="7" t="s">
        <v>55</v>
      </c>
      <c r="K12" s="7">
        <v>3</v>
      </c>
      <c r="L12" s="73">
        <v>57779</v>
      </c>
      <c r="M12" s="73"/>
      <c r="N12" s="73"/>
      <c r="O12" s="73"/>
      <c r="P12" s="73" t="str">
        <f>IF(I12=3,1,"")</f>
        <v/>
      </c>
      <c r="Q12" s="73" t="str">
        <f>IF(I12=2,1,"")</f>
        <v/>
      </c>
      <c r="R12" s="73" t="str">
        <f>IF(I12=1,1,"")</f>
        <v/>
      </c>
      <c r="S12" s="73"/>
      <c r="T12" s="73"/>
    </row>
    <row r="13" spans="1:20" ht="37.5" customHeight="1" x14ac:dyDescent="0.15">
      <c r="A13" s="90"/>
      <c r="B13" s="96"/>
      <c r="C13" s="286" t="s">
        <v>281</v>
      </c>
      <c r="D13" s="287"/>
      <c r="E13" s="311"/>
      <c r="F13" s="97"/>
      <c r="G13" s="78"/>
      <c r="H13" s="73"/>
      <c r="I13" s="54">
        <v>0</v>
      </c>
      <c r="J13" s="7" t="s">
        <v>55</v>
      </c>
      <c r="K13" s="7">
        <v>4</v>
      </c>
      <c r="L13" s="73">
        <v>57780</v>
      </c>
      <c r="M13" s="73"/>
      <c r="N13" s="73"/>
      <c r="O13" s="73"/>
      <c r="P13" s="73" t="str">
        <f>IF(I13=3,1,"")</f>
        <v/>
      </c>
      <c r="Q13" s="73" t="str">
        <f>IF(I13=2,1,"")</f>
        <v/>
      </c>
      <c r="R13" s="73" t="str">
        <f>IF(I13=1,1,"")</f>
        <v/>
      </c>
      <c r="S13" s="73"/>
      <c r="T13" s="73"/>
    </row>
    <row r="14" spans="1:20" ht="37.5" customHeight="1" thickBot="1" x14ac:dyDescent="0.2">
      <c r="A14" s="90"/>
      <c r="B14" s="96"/>
      <c r="C14" s="286" t="s">
        <v>282</v>
      </c>
      <c r="D14" s="287"/>
      <c r="E14" s="311"/>
      <c r="F14" s="97"/>
      <c r="G14" s="78"/>
      <c r="H14" s="73"/>
      <c r="I14" s="54">
        <v>0</v>
      </c>
      <c r="J14" s="7" t="s">
        <v>55</v>
      </c>
      <c r="K14" s="7">
        <v>5</v>
      </c>
      <c r="L14" s="73">
        <v>57781</v>
      </c>
      <c r="M14" s="73"/>
      <c r="N14" s="73"/>
      <c r="O14" s="73"/>
      <c r="P14" s="73" t="str">
        <f>IF(I14=3,1,"")</f>
        <v/>
      </c>
      <c r="Q14" s="73" t="str">
        <f>IF(I14=2,1,"")</f>
        <v/>
      </c>
      <c r="R14" s="73" t="str">
        <f>IF(I14=1,1,"")</f>
        <v/>
      </c>
      <c r="S14" s="73"/>
      <c r="T14" s="73"/>
    </row>
    <row r="15" spans="1:20" ht="20.25" customHeight="1" x14ac:dyDescent="0.15">
      <c r="A15" s="98"/>
      <c r="B15" s="312" t="s">
        <v>283</v>
      </c>
      <c r="C15" s="313"/>
      <c r="D15" s="314" t="str">
        <f>IF(AND(LEN(SBcase1_1)&lt;&gt;0,COUNT(R10:R14)=5),SBcheckB_1,(IF(LEN(SBcheckA_1)&lt;&gt;0,SBcheckA_1, SBcheckB_1)))</f>
        <v>サブカテゴリー1の講評を入力してください</v>
      </c>
      <c r="E15" s="314"/>
      <c r="F15" s="315"/>
      <c r="H15" s="73"/>
      <c r="I15" s="54"/>
      <c r="J15" s="7" t="s">
        <v>56</v>
      </c>
      <c r="K15" s="7"/>
      <c r="L15" s="73"/>
      <c r="M15" s="73"/>
      <c r="N15" s="73"/>
      <c r="O15" s="73"/>
      <c r="P15" s="73"/>
      <c r="Q15" s="73"/>
      <c r="R15" s="73"/>
      <c r="S15" s="73"/>
      <c r="T15" s="73"/>
    </row>
    <row r="16" spans="1:20" s="102" customFormat="1" ht="21" customHeight="1" x14ac:dyDescent="0.15">
      <c r="A16" s="109"/>
      <c r="B16" s="295"/>
      <c r="C16" s="296"/>
      <c r="D16" s="296"/>
      <c r="E16" s="296"/>
      <c r="F16" s="297"/>
      <c r="G16" s="2" t="str">
        <f>IF(LEN(B16)=0,"",IF(40-LEN(B16)&gt;0,"残り" &amp; 40-LEN(B16) &amp; "文字",IF(40-LEN(B16)=0,"","文字数がオーバーしています")))</f>
        <v/>
      </c>
      <c r="H16" s="99"/>
      <c r="I16" s="100"/>
      <c r="J16" s="7" t="s">
        <v>77</v>
      </c>
      <c r="K16" s="99"/>
      <c r="L16" s="99"/>
      <c r="M16" s="101"/>
      <c r="N16" s="101"/>
      <c r="O16" s="101"/>
      <c r="P16" s="101"/>
      <c r="Q16" s="101"/>
      <c r="R16" s="101"/>
      <c r="S16" s="73"/>
      <c r="T16" s="101"/>
    </row>
    <row r="17" spans="1:20" s="102" customFormat="1" ht="65.099999999999994" customHeight="1" x14ac:dyDescent="0.15">
      <c r="A17" s="110"/>
      <c r="B17" s="298"/>
      <c r="C17" s="299"/>
      <c r="D17" s="299"/>
      <c r="E17" s="299"/>
      <c r="F17" s="300"/>
      <c r="G17" s="2" t="str">
        <f>IF(LEN(B17)=0,"",IF(256-LEN(B17)&gt;0,"残り" &amp; 256-LEN(B17) &amp; "文字",IF(256-LEN(B17)=0,"","文字数がオーバーしています")))</f>
        <v/>
      </c>
      <c r="H17" s="99"/>
      <c r="I17" s="100"/>
      <c r="J17" s="7" t="s">
        <v>80</v>
      </c>
      <c r="K17" s="99"/>
      <c r="L17" s="99"/>
      <c r="M17" s="101"/>
      <c r="N17" s="101"/>
      <c r="O17" s="101"/>
      <c r="P17" s="101"/>
      <c r="Q17" s="101"/>
      <c r="R17" s="101"/>
      <c r="S17" s="73"/>
      <c r="T17" s="101"/>
    </row>
    <row r="18" spans="1:20" s="102" customFormat="1" ht="21" customHeight="1" x14ac:dyDescent="0.15">
      <c r="A18" s="110"/>
      <c r="B18" s="301"/>
      <c r="C18" s="302"/>
      <c r="D18" s="302"/>
      <c r="E18" s="302"/>
      <c r="F18" s="303"/>
      <c r="G18" s="2" t="str">
        <f>IF(LEN(B18)=0,"",IF(40-LEN(B18)&gt;0,"残り" &amp; 40-LEN(B18) &amp; "文字",IF(40-LEN(B18)=0,"","文字数がオーバーしています")))</f>
        <v/>
      </c>
      <c r="H18" s="99"/>
      <c r="I18" s="100"/>
      <c r="J18" s="7" t="s">
        <v>78</v>
      </c>
      <c r="K18" s="99"/>
      <c r="L18" s="99"/>
      <c r="M18" s="101"/>
      <c r="N18" s="101"/>
      <c r="O18" s="101"/>
      <c r="P18" s="101"/>
      <c r="Q18" s="101"/>
      <c r="R18" s="101"/>
      <c r="S18" s="73"/>
      <c r="T18" s="101"/>
    </row>
    <row r="19" spans="1:20" s="102" customFormat="1" ht="65.099999999999994" customHeight="1" x14ac:dyDescent="0.15">
      <c r="A19" s="110"/>
      <c r="B19" s="304"/>
      <c r="C19" s="304"/>
      <c r="D19" s="304"/>
      <c r="E19" s="304"/>
      <c r="F19" s="305"/>
      <c r="G19" s="2" t="str">
        <f>IF(LEN(B19)=0,"",IF(256-LEN(B19)&gt;0,"残り" &amp; 256-LEN(B19) &amp; "文字",IF(256-LEN(B19)=0,"","文字数がオーバーしています")))</f>
        <v/>
      </c>
      <c r="H19" s="99"/>
      <c r="I19" s="100"/>
      <c r="J19" s="7" t="s">
        <v>81</v>
      </c>
      <c r="K19" s="99"/>
      <c r="L19" s="99"/>
      <c r="M19" s="101"/>
      <c r="N19" s="101"/>
      <c r="O19" s="101"/>
      <c r="P19" s="101"/>
      <c r="Q19" s="101"/>
      <c r="R19" s="101"/>
      <c r="S19" s="73"/>
      <c r="T19" s="101"/>
    </row>
    <row r="20" spans="1:20" s="102" customFormat="1" ht="21" customHeight="1" x14ac:dyDescent="0.15">
      <c r="A20" s="110"/>
      <c r="B20" s="301"/>
      <c r="C20" s="302"/>
      <c r="D20" s="302"/>
      <c r="E20" s="302"/>
      <c r="F20" s="303"/>
      <c r="G20" s="2" t="str">
        <f>IF(LEN(B20)=0,"",IF(40-LEN(B20)&gt;0,"残り" &amp; 40-LEN(B20) &amp; "文字",IF(40-LEN(B20)=0,"","文字数がオーバーしています")))</f>
        <v/>
      </c>
      <c r="H20" s="99"/>
      <c r="I20" s="100"/>
      <c r="J20" s="7" t="s">
        <v>79</v>
      </c>
      <c r="K20" s="99"/>
      <c r="L20" s="99"/>
      <c r="M20" s="101"/>
      <c r="N20" s="101"/>
      <c r="O20" s="101"/>
      <c r="P20" s="101"/>
      <c r="Q20" s="101"/>
      <c r="R20" s="101"/>
      <c r="S20" s="73"/>
      <c r="T20" s="101"/>
    </row>
    <row r="21" spans="1:20" s="102" customFormat="1" ht="65.099999999999994" customHeight="1" thickBot="1" x14ac:dyDescent="0.2">
      <c r="A21" s="103"/>
      <c r="B21" s="306"/>
      <c r="C21" s="306"/>
      <c r="D21" s="306"/>
      <c r="E21" s="306"/>
      <c r="F21" s="307"/>
      <c r="G21" s="2" t="str">
        <f>IF(LEN(B21)=0,"",IF(256-LEN(B21)&gt;0,"残り" &amp; 256-LEN(B21) &amp; "文字",IF(256-LEN(B21)=0,"","文字数がオーバーしています")))</f>
        <v/>
      </c>
      <c r="H21" s="99"/>
      <c r="I21" s="100"/>
      <c r="J21" s="7" t="s">
        <v>82</v>
      </c>
      <c r="K21" s="99"/>
      <c r="L21" s="99"/>
      <c r="M21" s="101"/>
      <c r="N21" s="101"/>
      <c r="O21" s="101"/>
      <c r="P21" s="101"/>
      <c r="Q21" s="101"/>
      <c r="R21" s="101"/>
      <c r="S21" s="73"/>
      <c r="T21" s="101"/>
    </row>
    <row r="22" spans="1:20" ht="18" customHeight="1" thickTop="1" x14ac:dyDescent="0.15">
      <c r="A22" s="281">
        <v>2</v>
      </c>
      <c r="B22" s="283" t="s">
        <v>285</v>
      </c>
      <c r="C22" s="284"/>
      <c r="D22" s="284"/>
      <c r="E22" s="284"/>
      <c r="F22" s="285"/>
      <c r="H22" s="73"/>
      <c r="I22" s="54"/>
      <c r="J22" s="7" t="s">
        <v>56</v>
      </c>
      <c r="K22" s="7"/>
      <c r="L22" s="73"/>
      <c r="M22" s="73"/>
      <c r="N22" s="73"/>
      <c r="O22" s="73"/>
      <c r="P22" s="73"/>
      <c r="Q22" s="73"/>
      <c r="R22" s="73"/>
      <c r="S22" s="73"/>
      <c r="T22" s="73" t="s">
        <v>62</v>
      </c>
    </row>
    <row r="23" spans="1:20" s="83" customFormat="1" ht="30" customHeight="1" thickBot="1" x14ac:dyDescent="0.2">
      <c r="A23" s="282"/>
      <c r="B23" s="286" t="s">
        <v>284</v>
      </c>
      <c r="C23" s="287"/>
      <c r="D23" s="316" t="s">
        <v>83</v>
      </c>
      <c r="E23" s="316"/>
      <c r="F23" s="124" t="str">
        <f>IF(COUNT(P27:Q35) &gt; 0,COUNT(P27:P35) &amp; "／" &amp; COUNT(P27:Q35),"")</f>
        <v/>
      </c>
      <c r="G23" s="78"/>
      <c r="H23" s="79"/>
      <c r="I23" s="80"/>
      <c r="J23" s="81" t="s">
        <v>63</v>
      </c>
      <c r="K23" s="79">
        <v>2</v>
      </c>
      <c r="L23" s="79">
        <v>542</v>
      </c>
      <c r="M23" s="82"/>
      <c r="N23" s="82"/>
      <c r="O23" s="82"/>
      <c r="P23" s="82"/>
      <c r="Q23" s="82"/>
      <c r="R23" s="82"/>
      <c r="S23" s="73"/>
      <c r="T23" s="82"/>
    </row>
    <row r="24" spans="1:20" x14ac:dyDescent="0.15">
      <c r="A24" s="90"/>
      <c r="B24" s="91" t="s">
        <v>163</v>
      </c>
      <c r="C24" s="317" t="str">
        <f>IF((MIN(I27:I29)=0),"標準項目の「あり」「なし」を選択してください","")</f>
        <v>標準項目の「あり」「なし」を選択してください</v>
      </c>
      <c r="D24" s="317"/>
      <c r="E24" s="317"/>
      <c r="F24" s="318"/>
      <c r="H24" s="73"/>
      <c r="I24" s="54"/>
      <c r="J24" s="7" t="s">
        <v>66</v>
      </c>
      <c r="K24" s="7">
        <v>1</v>
      </c>
      <c r="L24" s="73">
        <v>16759</v>
      </c>
      <c r="M24" s="73"/>
      <c r="N24" s="73"/>
      <c r="O24" s="73"/>
      <c r="P24" s="73"/>
      <c r="Q24" s="73"/>
      <c r="R24" s="73"/>
      <c r="S24" s="73"/>
      <c r="T24" s="73"/>
    </row>
    <row r="25" spans="1:20" s="95" customFormat="1" ht="37.5" customHeight="1" x14ac:dyDescent="0.15">
      <c r="A25" s="92" t="s">
        <v>57</v>
      </c>
      <c r="B25" s="265" t="s">
        <v>286</v>
      </c>
      <c r="C25" s="266"/>
      <c r="D25" s="319" t="str">
        <f xml:space="preserve"> "評点（" &amp; REPT("○",COUNT(P27:P29)) &amp; REPT("●",COUNT(Q27:Q29)) &amp; "）"</f>
        <v>評点（）</v>
      </c>
      <c r="E25" s="319"/>
      <c r="F25" s="112" t="str">
        <f>IF(COUNT(R27:R29)&gt;0,"・非該当" &amp; COUNT(R27:R29),"")</f>
        <v/>
      </c>
      <c r="G25" s="78"/>
      <c r="H25" s="93"/>
      <c r="I25" s="94" t="str">
        <f>IF(MIN(I27:I29)=0,"",IF(COUNT(P27:Q29)=0,"-",IF(COUNT(P27:Q29)=COUNT(P27:P29),"A",IF(COUNT(P27:P29)=0,"C","B"))))</f>
        <v/>
      </c>
      <c r="J25" s="7" t="s">
        <v>51</v>
      </c>
      <c r="K25" s="94"/>
      <c r="L25" s="93"/>
      <c r="M25" s="93"/>
      <c r="N25" s="93"/>
      <c r="O25" s="93"/>
      <c r="P25" s="93"/>
      <c r="Q25" s="93"/>
      <c r="R25" s="93"/>
      <c r="S25" s="73"/>
      <c r="T25" s="93"/>
    </row>
    <row r="26" spans="1:20" x14ac:dyDescent="0.15">
      <c r="A26" s="90"/>
      <c r="B26" s="111" t="s">
        <v>52</v>
      </c>
      <c r="C26" s="308" t="s">
        <v>53</v>
      </c>
      <c r="D26" s="309"/>
      <c r="E26" s="309"/>
      <c r="F26" s="310"/>
      <c r="H26" s="73"/>
      <c r="I26" s="54"/>
      <c r="J26" s="7" t="s">
        <v>54</v>
      </c>
      <c r="K26" s="7"/>
      <c r="L26" s="73"/>
      <c r="M26" s="73"/>
      <c r="N26" s="73"/>
      <c r="O26" s="73"/>
      <c r="P26" s="73"/>
      <c r="Q26" s="73"/>
      <c r="R26" s="73"/>
      <c r="S26" s="73"/>
      <c r="T26" s="73"/>
    </row>
    <row r="27" spans="1:20" ht="37.5" customHeight="1" x14ac:dyDescent="0.15">
      <c r="A27" s="90"/>
      <c r="B27" s="96"/>
      <c r="C27" s="286" t="s">
        <v>287</v>
      </c>
      <c r="D27" s="287"/>
      <c r="E27" s="311"/>
      <c r="F27" s="97"/>
      <c r="G27" s="78"/>
      <c r="H27" s="73"/>
      <c r="I27" s="54">
        <v>0</v>
      </c>
      <c r="J27" s="7" t="s">
        <v>55</v>
      </c>
      <c r="K27" s="7">
        <v>1</v>
      </c>
      <c r="L27" s="73">
        <v>57782</v>
      </c>
      <c r="M27" s="73"/>
      <c r="N27" s="73"/>
      <c r="O27" s="73"/>
      <c r="P27" s="73" t="str">
        <f>IF(I27=3,1,"")</f>
        <v/>
      </c>
      <c r="Q27" s="73" t="str">
        <f>IF(I27=2,1,"")</f>
        <v/>
      </c>
      <c r="R27" s="73" t="str">
        <f>IF(I27=1,1,"")</f>
        <v/>
      </c>
      <c r="S27" s="73"/>
      <c r="T27" s="73"/>
    </row>
    <row r="28" spans="1:20" ht="37.5" customHeight="1" x14ac:dyDescent="0.15">
      <c r="A28" s="90"/>
      <c r="B28" s="96"/>
      <c r="C28" s="286" t="s">
        <v>288</v>
      </c>
      <c r="D28" s="287"/>
      <c r="E28" s="311"/>
      <c r="F28" s="97"/>
      <c r="G28" s="78"/>
      <c r="H28" s="73"/>
      <c r="I28" s="54">
        <v>0</v>
      </c>
      <c r="J28" s="7" t="s">
        <v>55</v>
      </c>
      <c r="K28" s="7">
        <v>2</v>
      </c>
      <c r="L28" s="73">
        <v>57783</v>
      </c>
      <c r="M28" s="73"/>
      <c r="N28" s="73"/>
      <c r="O28" s="73"/>
      <c r="P28" s="73" t="str">
        <f>IF(I28=3,1,"")</f>
        <v/>
      </c>
      <c r="Q28" s="73" t="str">
        <f>IF(I28=2,1,"")</f>
        <v/>
      </c>
      <c r="R28" s="73" t="str">
        <f>IF(I28=1,1,"")</f>
        <v/>
      </c>
      <c r="S28" s="73"/>
      <c r="T28" s="73"/>
    </row>
    <row r="29" spans="1:20" ht="37.5" customHeight="1" thickBot="1" x14ac:dyDescent="0.2">
      <c r="A29" s="90"/>
      <c r="B29" s="96"/>
      <c r="C29" s="286" t="s">
        <v>289</v>
      </c>
      <c r="D29" s="287"/>
      <c r="E29" s="311"/>
      <c r="F29" s="97"/>
      <c r="G29" s="78"/>
      <c r="H29" s="73"/>
      <c r="I29" s="54">
        <v>0</v>
      </c>
      <c r="J29" s="7" t="s">
        <v>55</v>
      </c>
      <c r="K29" s="7">
        <v>3</v>
      </c>
      <c r="L29" s="73">
        <v>57784</v>
      </c>
      <c r="M29" s="73"/>
      <c r="N29" s="73"/>
      <c r="O29" s="73"/>
      <c r="P29" s="73" t="str">
        <f>IF(I29=3,1,"")</f>
        <v/>
      </c>
      <c r="Q29" s="73" t="str">
        <f>IF(I29=2,1,"")</f>
        <v/>
      </c>
      <c r="R29" s="73" t="str">
        <f>IF(I29=1,1,"")</f>
        <v/>
      </c>
      <c r="S29" s="73"/>
      <c r="T29" s="73"/>
    </row>
    <row r="30" spans="1:20" x14ac:dyDescent="0.15">
      <c r="A30" s="90"/>
      <c r="B30" s="91" t="s">
        <v>167</v>
      </c>
      <c r="C30" s="317" t="str">
        <f>IF((MIN(I33:I35)=0),"標準項目の「あり」「なし」を選択してください","")</f>
        <v>標準項目の「あり」「なし」を選択してください</v>
      </c>
      <c r="D30" s="317"/>
      <c r="E30" s="317"/>
      <c r="F30" s="318"/>
      <c r="H30" s="73"/>
      <c r="I30" s="54"/>
      <c r="J30" s="7" t="s">
        <v>66</v>
      </c>
      <c r="K30" s="7">
        <v>2</v>
      </c>
      <c r="L30" s="73">
        <v>16760</v>
      </c>
      <c r="M30" s="73"/>
      <c r="N30" s="73"/>
      <c r="O30" s="73"/>
      <c r="P30" s="73"/>
      <c r="Q30" s="73"/>
      <c r="R30" s="73"/>
      <c r="S30" s="73"/>
      <c r="T30" s="73"/>
    </row>
    <row r="31" spans="1:20" s="95" customFormat="1" ht="37.5" customHeight="1" x14ac:dyDescent="0.15">
      <c r="A31" s="92" t="s">
        <v>57</v>
      </c>
      <c r="B31" s="265" t="s">
        <v>290</v>
      </c>
      <c r="C31" s="266"/>
      <c r="D31" s="319" t="str">
        <f xml:space="preserve"> "評点（" &amp; REPT("○",COUNT(P33:P35)) &amp; REPT("●",COUNT(Q33:Q35)) &amp; "）"</f>
        <v>評点（）</v>
      </c>
      <c r="E31" s="319"/>
      <c r="F31" s="112" t="str">
        <f>IF(COUNT(R33:R35)&gt;0,"・非該当" &amp; COUNT(R33:R35),"")</f>
        <v/>
      </c>
      <c r="G31" s="78"/>
      <c r="H31" s="93"/>
      <c r="I31" s="94" t="str">
        <f>IF(MIN(I33:I35)=0,"",IF(COUNT(P33:Q35)=0,"-",IF(COUNT(P33:Q35)=COUNT(P33:P35),"A",IF(COUNT(P33:P35)=0,"C","B"))))</f>
        <v/>
      </c>
      <c r="J31" s="7" t="s">
        <v>51</v>
      </c>
      <c r="K31" s="94"/>
      <c r="L31" s="93"/>
      <c r="M31" s="93"/>
      <c r="N31" s="93"/>
      <c r="O31" s="93"/>
      <c r="P31" s="93"/>
      <c r="Q31" s="93"/>
      <c r="R31" s="93"/>
      <c r="S31" s="73"/>
      <c r="T31" s="93"/>
    </row>
    <row r="32" spans="1:20" x14ac:dyDescent="0.15">
      <c r="A32" s="90"/>
      <c r="B32" s="111" t="s">
        <v>52</v>
      </c>
      <c r="C32" s="308" t="s">
        <v>53</v>
      </c>
      <c r="D32" s="309"/>
      <c r="E32" s="309"/>
      <c r="F32" s="310"/>
      <c r="H32" s="73"/>
      <c r="I32" s="54"/>
      <c r="J32" s="7" t="s">
        <v>54</v>
      </c>
      <c r="K32" s="7"/>
      <c r="L32" s="73"/>
      <c r="M32" s="73"/>
      <c r="N32" s="73"/>
      <c r="O32" s="73"/>
      <c r="P32" s="73"/>
      <c r="Q32" s="73"/>
      <c r="R32" s="73"/>
      <c r="S32" s="73"/>
      <c r="T32" s="73"/>
    </row>
    <row r="33" spans="1:20" ht="37.5" customHeight="1" x14ac:dyDescent="0.15">
      <c r="A33" s="90"/>
      <c r="B33" s="96"/>
      <c r="C33" s="286" t="s">
        <v>291</v>
      </c>
      <c r="D33" s="287"/>
      <c r="E33" s="311"/>
      <c r="F33" s="97"/>
      <c r="G33" s="78"/>
      <c r="H33" s="73"/>
      <c r="I33" s="54">
        <v>0</v>
      </c>
      <c r="J33" s="7" t="s">
        <v>55</v>
      </c>
      <c r="K33" s="7">
        <v>1</v>
      </c>
      <c r="L33" s="73">
        <v>57785</v>
      </c>
      <c r="M33" s="73"/>
      <c r="N33" s="73"/>
      <c r="O33" s="73"/>
      <c r="P33" s="73" t="str">
        <f>IF(I33=3,1,"")</f>
        <v/>
      </c>
      <c r="Q33" s="73" t="str">
        <f>IF(I33=2,1,"")</f>
        <v/>
      </c>
      <c r="R33" s="73" t="str">
        <f>IF(I33=1,1,"")</f>
        <v/>
      </c>
      <c r="S33" s="73"/>
      <c r="T33" s="73"/>
    </row>
    <row r="34" spans="1:20" ht="37.5" customHeight="1" x14ac:dyDescent="0.15">
      <c r="A34" s="90"/>
      <c r="B34" s="96"/>
      <c r="C34" s="286" t="s">
        <v>292</v>
      </c>
      <c r="D34" s="287"/>
      <c r="E34" s="311"/>
      <c r="F34" s="97"/>
      <c r="G34" s="78"/>
      <c r="H34" s="73"/>
      <c r="I34" s="54">
        <v>0</v>
      </c>
      <c r="J34" s="7" t="s">
        <v>55</v>
      </c>
      <c r="K34" s="7">
        <v>2</v>
      </c>
      <c r="L34" s="73">
        <v>57786</v>
      </c>
      <c r="M34" s="73"/>
      <c r="N34" s="73"/>
      <c r="O34" s="73"/>
      <c r="P34" s="73" t="str">
        <f>IF(I34=3,1,"")</f>
        <v/>
      </c>
      <c r="Q34" s="73" t="str">
        <f>IF(I34=2,1,"")</f>
        <v/>
      </c>
      <c r="R34" s="73" t="str">
        <f>IF(I34=1,1,"")</f>
        <v/>
      </c>
      <c r="S34" s="73"/>
      <c r="T34" s="73"/>
    </row>
    <row r="35" spans="1:20" ht="37.5" customHeight="1" thickBot="1" x14ac:dyDescent="0.2">
      <c r="A35" s="90"/>
      <c r="B35" s="96"/>
      <c r="C35" s="286" t="s">
        <v>293</v>
      </c>
      <c r="D35" s="287"/>
      <c r="E35" s="311"/>
      <c r="F35" s="97"/>
      <c r="G35" s="78"/>
      <c r="H35" s="73"/>
      <c r="I35" s="54">
        <v>0</v>
      </c>
      <c r="J35" s="7" t="s">
        <v>55</v>
      </c>
      <c r="K35" s="7">
        <v>3</v>
      </c>
      <c r="L35" s="73">
        <v>57787</v>
      </c>
      <c r="M35" s="73"/>
      <c r="N35" s="73"/>
      <c r="O35" s="73"/>
      <c r="P35" s="73" t="str">
        <f>IF(I35=3,1,"")</f>
        <v/>
      </c>
      <c r="Q35" s="73" t="str">
        <f>IF(I35=2,1,"")</f>
        <v/>
      </c>
      <c r="R35" s="73" t="str">
        <f>IF(I35=1,1,"")</f>
        <v/>
      </c>
      <c r="S35" s="73"/>
      <c r="T35" s="73"/>
    </row>
    <row r="36" spans="1:20" ht="20.25" customHeight="1" x14ac:dyDescent="0.15">
      <c r="A36" s="98"/>
      <c r="B36" s="312" t="s">
        <v>294</v>
      </c>
      <c r="C36" s="313"/>
      <c r="D36" s="314" t="str">
        <f>IF(AND(LEN(SBcase1_2)&lt;&gt;0,COUNT(R27:R35)=6),SBcheckB_2,(IF(LEN(SBcheckA_2)&lt;&gt;0,SBcheckA_2, SBcheckB_2)))</f>
        <v>サブカテゴリー2の講評を入力してください</v>
      </c>
      <c r="E36" s="314"/>
      <c r="F36" s="315"/>
      <c r="H36" s="73"/>
      <c r="I36" s="54"/>
      <c r="J36" s="7" t="s">
        <v>56</v>
      </c>
      <c r="K36" s="7"/>
      <c r="L36" s="73"/>
      <c r="M36" s="73"/>
      <c r="N36" s="73"/>
      <c r="O36" s="73"/>
      <c r="P36" s="73"/>
      <c r="Q36" s="73"/>
      <c r="R36" s="73"/>
      <c r="S36" s="73"/>
      <c r="T36" s="73"/>
    </row>
    <row r="37" spans="1:20" s="102" customFormat="1" ht="21" customHeight="1" x14ac:dyDescent="0.15">
      <c r="A37" s="109"/>
      <c r="B37" s="295"/>
      <c r="C37" s="296"/>
      <c r="D37" s="296"/>
      <c r="E37" s="296"/>
      <c r="F37" s="297"/>
      <c r="G37" s="2" t="str">
        <f>IF(LEN(B37)=0,"",IF(40-LEN(B37)&gt;0,"残り" &amp; 40-LEN(B37) &amp; "文字",IF(40-LEN(B37)=0,"","文字数がオーバーしています")))</f>
        <v/>
      </c>
      <c r="H37" s="99"/>
      <c r="I37" s="100"/>
      <c r="J37" s="7" t="s">
        <v>77</v>
      </c>
      <c r="K37" s="99"/>
      <c r="L37" s="99"/>
      <c r="M37" s="101"/>
      <c r="N37" s="101"/>
      <c r="O37" s="101"/>
      <c r="P37" s="101"/>
      <c r="Q37" s="101"/>
      <c r="R37" s="101"/>
      <c r="S37" s="73"/>
      <c r="T37" s="101"/>
    </row>
    <row r="38" spans="1:20" s="102" customFormat="1" ht="65.099999999999994" customHeight="1" x14ac:dyDescent="0.15">
      <c r="A38" s="110"/>
      <c r="B38" s="298"/>
      <c r="C38" s="299"/>
      <c r="D38" s="299"/>
      <c r="E38" s="299"/>
      <c r="F38" s="300"/>
      <c r="G38" s="2" t="str">
        <f>IF(LEN(B38)=0,"",IF(256-LEN(B38)&gt;0,"残り" &amp; 256-LEN(B38) &amp; "文字",IF(256-LEN(B38)=0,"","文字数がオーバーしています")))</f>
        <v/>
      </c>
      <c r="H38" s="99"/>
      <c r="I38" s="100"/>
      <c r="J38" s="7" t="s">
        <v>80</v>
      </c>
      <c r="K38" s="99"/>
      <c r="L38" s="99"/>
      <c r="M38" s="101"/>
      <c r="N38" s="101"/>
      <c r="O38" s="101"/>
      <c r="P38" s="101"/>
      <c r="Q38" s="101"/>
      <c r="R38" s="101"/>
      <c r="S38" s="73"/>
      <c r="T38" s="101"/>
    </row>
    <row r="39" spans="1:20" s="102" customFormat="1" ht="21" customHeight="1" x14ac:dyDescent="0.15">
      <c r="A39" s="110"/>
      <c r="B39" s="301"/>
      <c r="C39" s="302"/>
      <c r="D39" s="302"/>
      <c r="E39" s="302"/>
      <c r="F39" s="303"/>
      <c r="G39" s="2" t="str">
        <f>IF(LEN(B39)=0,"",IF(40-LEN(B39)&gt;0,"残り" &amp; 40-LEN(B39) &amp; "文字",IF(40-LEN(B39)=0,"","文字数がオーバーしています")))</f>
        <v/>
      </c>
      <c r="H39" s="99"/>
      <c r="I39" s="100"/>
      <c r="J39" s="7" t="s">
        <v>78</v>
      </c>
      <c r="K39" s="99"/>
      <c r="L39" s="99"/>
      <c r="M39" s="101"/>
      <c r="N39" s="101"/>
      <c r="O39" s="101"/>
      <c r="P39" s="101"/>
      <c r="Q39" s="101"/>
      <c r="R39" s="101"/>
      <c r="S39" s="73"/>
      <c r="T39" s="101"/>
    </row>
    <row r="40" spans="1:20" s="102" customFormat="1" ht="65.099999999999994" customHeight="1" x14ac:dyDescent="0.15">
      <c r="A40" s="110"/>
      <c r="B40" s="304"/>
      <c r="C40" s="304"/>
      <c r="D40" s="304"/>
      <c r="E40" s="304"/>
      <c r="F40" s="305"/>
      <c r="G40" s="2" t="str">
        <f>IF(LEN(B40)=0,"",IF(256-LEN(B40)&gt;0,"残り" &amp; 256-LEN(B40) &amp; "文字",IF(256-LEN(B40)=0,"","文字数がオーバーしています")))</f>
        <v/>
      </c>
      <c r="H40" s="99"/>
      <c r="I40" s="100"/>
      <c r="J40" s="7" t="s">
        <v>81</v>
      </c>
      <c r="K40" s="99"/>
      <c r="L40" s="99"/>
      <c r="M40" s="101"/>
      <c r="N40" s="101"/>
      <c r="O40" s="101"/>
      <c r="P40" s="101"/>
      <c r="Q40" s="101"/>
      <c r="R40" s="101"/>
      <c r="S40" s="73"/>
      <c r="T40" s="101"/>
    </row>
    <row r="41" spans="1:20" s="102" customFormat="1" ht="21" customHeight="1" x14ac:dyDescent="0.15">
      <c r="A41" s="110"/>
      <c r="B41" s="301"/>
      <c r="C41" s="302"/>
      <c r="D41" s="302"/>
      <c r="E41" s="302"/>
      <c r="F41" s="303"/>
      <c r="G41" s="2" t="str">
        <f>IF(LEN(B41)=0,"",IF(40-LEN(B41)&gt;0,"残り" &amp; 40-LEN(B41) &amp; "文字",IF(40-LEN(B41)=0,"","文字数がオーバーしています")))</f>
        <v/>
      </c>
      <c r="H41" s="99"/>
      <c r="I41" s="100"/>
      <c r="J41" s="7" t="s">
        <v>79</v>
      </c>
      <c r="K41" s="99"/>
      <c r="L41" s="99"/>
      <c r="M41" s="101"/>
      <c r="N41" s="101"/>
      <c r="O41" s="101"/>
      <c r="P41" s="101"/>
      <c r="Q41" s="101"/>
      <c r="R41" s="101"/>
      <c r="S41" s="73"/>
      <c r="T41" s="101"/>
    </row>
    <row r="42" spans="1:20" s="102" customFormat="1" ht="65.099999999999994" customHeight="1" thickBot="1" x14ac:dyDescent="0.2">
      <c r="A42" s="103"/>
      <c r="B42" s="306"/>
      <c r="C42" s="306"/>
      <c r="D42" s="306"/>
      <c r="E42" s="306"/>
      <c r="F42" s="307"/>
      <c r="G42" s="2" t="str">
        <f>IF(LEN(B42)=0,"",IF(256-LEN(B42)&gt;0,"残り" &amp; 256-LEN(B42) &amp; "文字",IF(256-LEN(B42)=0,"","文字数がオーバーしています")))</f>
        <v/>
      </c>
      <c r="H42" s="99"/>
      <c r="I42" s="100"/>
      <c r="J42" s="7" t="s">
        <v>82</v>
      </c>
      <c r="K42" s="99"/>
      <c r="L42" s="99"/>
      <c r="M42" s="101"/>
      <c r="N42" s="101"/>
      <c r="O42" s="101"/>
      <c r="P42" s="101"/>
      <c r="Q42" s="101"/>
      <c r="R42" s="101"/>
      <c r="S42" s="73"/>
      <c r="T42" s="101"/>
    </row>
    <row r="43" spans="1:20" ht="18" customHeight="1" thickTop="1" x14ac:dyDescent="0.15">
      <c r="A43" s="281">
        <v>3</v>
      </c>
      <c r="B43" s="283" t="s">
        <v>296</v>
      </c>
      <c r="C43" s="284"/>
      <c r="D43" s="284"/>
      <c r="E43" s="284"/>
      <c r="F43" s="285"/>
      <c r="H43" s="73"/>
      <c r="I43" s="54"/>
      <c r="J43" s="7" t="s">
        <v>56</v>
      </c>
      <c r="K43" s="7"/>
      <c r="L43" s="73"/>
      <c r="M43" s="73"/>
      <c r="N43" s="73"/>
      <c r="O43" s="73"/>
      <c r="P43" s="73"/>
      <c r="Q43" s="73"/>
      <c r="R43" s="73"/>
      <c r="S43" s="73"/>
      <c r="T43" s="73" t="s">
        <v>62</v>
      </c>
    </row>
    <row r="44" spans="1:20" s="83" customFormat="1" ht="30" customHeight="1" thickBot="1" x14ac:dyDescent="0.2">
      <c r="A44" s="282"/>
      <c r="B44" s="286" t="s">
        <v>295</v>
      </c>
      <c r="C44" s="287"/>
      <c r="D44" s="316" t="s">
        <v>83</v>
      </c>
      <c r="E44" s="316"/>
      <c r="F44" s="124" t="str">
        <f>IF(COUNT(P48:Q68) &gt; 0,COUNT(P48:P68) &amp; "／" &amp; COUNT(P48:Q68),"")</f>
        <v/>
      </c>
      <c r="G44" s="78"/>
      <c r="H44" s="79"/>
      <c r="I44" s="80"/>
      <c r="J44" s="81" t="s">
        <v>63</v>
      </c>
      <c r="K44" s="79">
        <v>3</v>
      </c>
      <c r="L44" s="79">
        <v>558</v>
      </c>
      <c r="M44" s="82"/>
      <c r="N44" s="82"/>
      <c r="O44" s="82"/>
      <c r="P44" s="82"/>
      <c r="Q44" s="82"/>
      <c r="R44" s="82"/>
      <c r="S44" s="73"/>
      <c r="T44" s="82"/>
    </row>
    <row r="45" spans="1:20" x14ac:dyDescent="0.15">
      <c r="A45" s="90"/>
      <c r="B45" s="91" t="s">
        <v>163</v>
      </c>
      <c r="C45" s="317" t="str">
        <f>IF((MIN(I48:I50)=0),"標準項目の「あり」「なし」を選択してください","")</f>
        <v>標準項目の「あり」「なし」を選択してください</v>
      </c>
      <c r="D45" s="317"/>
      <c r="E45" s="317"/>
      <c r="F45" s="318"/>
      <c r="H45" s="73"/>
      <c r="I45" s="54"/>
      <c r="J45" s="7" t="s">
        <v>66</v>
      </c>
      <c r="K45" s="7">
        <v>1</v>
      </c>
      <c r="L45" s="73">
        <v>16761</v>
      </c>
      <c r="M45" s="73"/>
      <c r="N45" s="73"/>
      <c r="O45" s="73"/>
      <c r="P45" s="73"/>
      <c r="Q45" s="73"/>
      <c r="R45" s="73"/>
      <c r="S45" s="73"/>
      <c r="T45" s="73"/>
    </row>
    <row r="46" spans="1:20" s="95" customFormat="1" ht="37.5" customHeight="1" x14ac:dyDescent="0.15">
      <c r="A46" s="92" t="s">
        <v>57</v>
      </c>
      <c r="B46" s="265" t="s">
        <v>297</v>
      </c>
      <c r="C46" s="266"/>
      <c r="D46" s="319" t="str">
        <f xml:space="preserve"> "評点（" &amp; REPT("○",COUNT(P48:P50)) &amp; REPT("●",COUNT(Q48:Q50)) &amp; "）"</f>
        <v>評点（）</v>
      </c>
      <c r="E46" s="319"/>
      <c r="F46" s="112" t="str">
        <f>IF(COUNT(R48:R50)&gt;0,"・非該当" &amp; COUNT(R48:R50),"")</f>
        <v/>
      </c>
      <c r="G46" s="78"/>
      <c r="H46" s="93"/>
      <c r="I46" s="94" t="str">
        <f>IF(MIN(I48:I50)=0,"",IF(COUNT(P48:Q50)=0,"-",IF(COUNT(P48:Q50)=COUNT(P48:P50),"A",IF(COUNT(P48:P50)=0,"C","B"))))</f>
        <v/>
      </c>
      <c r="J46" s="7" t="s">
        <v>51</v>
      </c>
      <c r="K46" s="94"/>
      <c r="L46" s="93"/>
      <c r="M46" s="93"/>
      <c r="N46" s="93"/>
      <c r="O46" s="93"/>
      <c r="P46" s="93"/>
      <c r="Q46" s="93"/>
      <c r="R46" s="93"/>
      <c r="S46" s="73"/>
      <c r="T46" s="93"/>
    </row>
    <row r="47" spans="1:20" x14ac:dyDescent="0.15">
      <c r="A47" s="90"/>
      <c r="B47" s="111" t="s">
        <v>52</v>
      </c>
      <c r="C47" s="308" t="s">
        <v>53</v>
      </c>
      <c r="D47" s="309"/>
      <c r="E47" s="309"/>
      <c r="F47" s="310"/>
      <c r="H47" s="73"/>
      <c r="I47" s="54"/>
      <c r="J47" s="7" t="s">
        <v>54</v>
      </c>
      <c r="K47" s="7"/>
      <c r="L47" s="73"/>
      <c r="M47" s="73"/>
      <c r="N47" s="73"/>
      <c r="O47" s="73"/>
      <c r="P47" s="73"/>
      <c r="Q47" s="73"/>
      <c r="R47" s="73"/>
      <c r="S47" s="73"/>
      <c r="T47" s="73"/>
    </row>
    <row r="48" spans="1:20" ht="37.5" customHeight="1" x14ac:dyDescent="0.15">
      <c r="A48" s="90"/>
      <c r="B48" s="96"/>
      <c r="C48" s="286" t="s">
        <v>298</v>
      </c>
      <c r="D48" s="287"/>
      <c r="E48" s="311"/>
      <c r="F48" s="97"/>
      <c r="G48" s="78"/>
      <c r="H48" s="73"/>
      <c r="I48" s="54">
        <v>0</v>
      </c>
      <c r="J48" s="7" t="s">
        <v>55</v>
      </c>
      <c r="K48" s="7">
        <v>1</v>
      </c>
      <c r="L48" s="73">
        <v>57788</v>
      </c>
      <c r="M48" s="73"/>
      <c r="N48" s="73"/>
      <c r="O48" s="73"/>
      <c r="P48" s="73" t="str">
        <f>IF(I48=3,1,"")</f>
        <v/>
      </c>
      <c r="Q48" s="73" t="str">
        <f>IF(I48=2,1,"")</f>
        <v/>
      </c>
      <c r="R48" s="73" t="str">
        <f>IF(I48=1,1,"")</f>
        <v/>
      </c>
      <c r="S48" s="73"/>
      <c r="T48" s="73"/>
    </row>
    <row r="49" spans="1:20" ht="37.5" customHeight="1" x14ac:dyDescent="0.15">
      <c r="A49" s="90"/>
      <c r="B49" s="96"/>
      <c r="C49" s="286" t="s">
        <v>299</v>
      </c>
      <c r="D49" s="287"/>
      <c r="E49" s="311"/>
      <c r="F49" s="97"/>
      <c r="G49" s="78"/>
      <c r="H49" s="73"/>
      <c r="I49" s="54">
        <v>0</v>
      </c>
      <c r="J49" s="7" t="s">
        <v>55</v>
      </c>
      <c r="K49" s="7">
        <v>2</v>
      </c>
      <c r="L49" s="73">
        <v>57789</v>
      </c>
      <c r="M49" s="73"/>
      <c r="N49" s="73"/>
      <c r="O49" s="73"/>
      <c r="P49" s="73" t="str">
        <f>IF(I49=3,1,"")</f>
        <v/>
      </c>
      <c r="Q49" s="73" t="str">
        <f>IF(I49=2,1,"")</f>
        <v/>
      </c>
      <c r="R49" s="73" t="str">
        <f>IF(I49=1,1,"")</f>
        <v/>
      </c>
      <c r="S49" s="73"/>
      <c r="T49" s="73"/>
    </row>
    <row r="50" spans="1:20" ht="37.5" customHeight="1" thickBot="1" x14ac:dyDescent="0.2">
      <c r="A50" s="90"/>
      <c r="B50" s="96"/>
      <c r="C50" s="286" t="s">
        <v>300</v>
      </c>
      <c r="D50" s="287"/>
      <c r="E50" s="311"/>
      <c r="F50" s="97"/>
      <c r="G50" s="78"/>
      <c r="H50" s="73"/>
      <c r="I50" s="54">
        <v>0</v>
      </c>
      <c r="J50" s="7" t="s">
        <v>55</v>
      </c>
      <c r="K50" s="7">
        <v>3</v>
      </c>
      <c r="L50" s="73">
        <v>57790</v>
      </c>
      <c r="M50" s="73"/>
      <c r="N50" s="73"/>
      <c r="O50" s="73"/>
      <c r="P50" s="73" t="str">
        <f>IF(I50=3,1,"")</f>
        <v/>
      </c>
      <c r="Q50" s="73" t="str">
        <f>IF(I50=2,1,"")</f>
        <v/>
      </c>
      <c r="R50" s="73" t="str">
        <f>IF(I50=1,1,"")</f>
        <v/>
      </c>
      <c r="S50" s="73"/>
      <c r="T50" s="73"/>
    </row>
    <row r="51" spans="1:20" x14ac:dyDescent="0.15">
      <c r="A51" s="90"/>
      <c r="B51" s="91" t="s">
        <v>167</v>
      </c>
      <c r="C51" s="317" t="str">
        <f>IF((MIN(I54:I58)=0),"標準項目の「あり」「なし」を選択してください","")</f>
        <v>標準項目の「あり」「なし」を選択してください</v>
      </c>
      <c r="D51" s="317"/>
      <c r="E51" s="317"/>
      <c r="F51" s="318"/>
      <c r="H51" s="73"/>
      <c r="I51" s="54"/>
      <c r="J51" s="7" t="s">
        <v>66</v>
      </c>
      <c r="K51" s="7">
        <v>2</v>
      </c>
      <c r="L51" s="73">
        <v>16762</v>
      </c>
      <c r="M51" s="73"/>
      <c r="N51" s="73"/>
      <c r="O51" s="73"/>
      <c r="P51" s="73"/>
      <c r="Q51" s="73"/>
      <c r="R51" s="73"/>
      <c r="S51" s="73"/>
      <c r="T51" s="73"/>
    </row>
    <row r="52" spans="1:20" s="95" customFormat="1" ht="37.5" customHeight="1" x14ac:dyDescent="0.15">
      <c r="A52" s="92" t="s">
        <v>57</v>
      </c>
      <c r="B52" s="265" t="s">
        <v>301</v>
      </c>
      <c r="C52" s="266"/>
      <c r="D52" s="319" t="str">
        <f xml:space="preserve"> "評点（" &amp; REPT("○",COUNT(P54:P58)) &amp; REPT("●",COUNT(Q54:Q58)) &amp; "）"</f>
        <v>評点（）</v>
      </c>
      <c r="E52" s="319"/>
      <c r="F52" s="112" t="str">
        <f>IF(COUNT(R54:R58)&gt;0,"・非該当" &amp; COUNT(R54:R58),"")</f>
        <v/>
      </c>
      <c r="G52" s="78"/>
      <c r="H52" s="93"/>
      <c r="I52" s="94" t="str">
        <f>IF(MIN(I54:I58)=0,"",IF(COUNT(P54:Q58)=0,"-",IF(COUNT(P54:Q58)=COUNT(P54:P58),"A",IF(COUNT(P54:P58)=0,"C","B"))))</f>
        <v/>
      </c>
      <c r="J52" s="7" t="s">
        <v>51</v>
      </c>
      <c r="K52" s="94"/>
      <c r="L52" s="93"/>
      <c r="M52" s="93"/>
      <c r="N52" s="93"/>
      <c r="O52" s="93"/>
      <c r="P52" s="93"/>
      <c r="Q52" s="93"/>
      <c r="R52" s="93"/>
      <c r="S52" s="73"/>
      <c r="T52" s="93"/>
    </row>
    <row r="53" spans="1:20" x14ac:dyDescent="0.15">
      <c r="A53" s="90"/>
      <c r="B53" s="111" t="s">
        <v>52</v>
      </c>
      <c r="C53" s="308" t="s">
        <v>53</v>
      </c>
      <c r="D53" s="309"/>
      <c r="E53" s="309"/>
      <c r="F53" s="310"/>
      <c r="H53" s="73"/>
      <c r="I53" s="54"/>
      <c r="J53" s="7" t="s">
        <v>54</v>
      </c>
      <c r="K53" s="7"/>
      <c r="L53" s="73"/>
      <c r="M53" s="73"/>
      <c r="N53" s="73"/>
      <c r="O53" s="73"/>
      <c r="P53" s="73"/>
      <c r="Q53" s="73"/>
      <c r="R53" s="73"/>
      <c r="S53" s="73"/>
      <c r="T53" s="73"/>
    </row>
    <row r="54" spans="1:20" ht="37.5" customHeight="1" x14ac:dyDescent="0.15">
      <c r="A54" s="90"/>
      <c r="B54" s="96"/>
      <c r="C54" s="286" t="s">
        <v>302</v>
      </c>
      <c r="D54" s="287"/>
      <c r="E54" s="311"/>
      <c r="F54" s="97"/>
      <c r="G54" s="78"/>
      <c r="H54" s="73"/>
      <c r="I54" s="54">
        <v>0</v>
      </c>
      <c r="J54" s="7" t="s">
        <v>55</v>
      </c>
      <c r="K54" s="7">
        <v>1</v>
      </c>
      <c r="L54" s="73">
        <v>57791</v>
      </c>
      <c r="M54" s="73"/>
      <c r="N54" s="73"/>
      <c r="O54" s="73"/>
      <c r="P54" s="73" t="str">
        <f>IF(I54=3,1,"")</f>
        <v/>
      </c>
      <c r="Q54" s="73" t="str">
        <f>IF(I54=2,1,"")</f>
        <v/>
      </c>
      <c r="R54" s="73" t="str">
        <f>IF(I54=1,1,"")</f>
        <v/>
      </c>
      <c r="S54" s="73"/>
      <c r="T54" s="73"/>
    </row>
    <row r="55" spans="1:20" ht="37.5" customHeight="1" x14ac:dyDescent="0.15">
      <c r="A55" s="90"/>
      <c r="B55" s="96"/>
      <c r="C55" s="286" t="s">
        <v>303</v>
      </c>
      <c r="D55" s="287"/>
      <c r="E55" s="311"/>
      <c r="F55" s="97"/>
      <c r="G55" s="78"/>
      <c r="H55" s="73"/>
      <c r="I55" s="54">
        <v>0</v>
      </c>
      <c r="J55" s="7" t="s">
        <v>55</v>
      </c>
      <c r="K55" s="7">
        <v>2</v>
      </c>
      <c r="L55" s="73">
        <v>57792</v>
      </c>
      <c r="M55" s="73"/>
      <c r="N55" s="73"/>
      <c r="O55" s="73"/>
      <c r="P55" s="73" t="str">
        <f>IF(I55=3,1,"")</f>
        <v/>
      </c>
      <c r="Q55" s="73" t="str">
        <f>IF(I55=2,1,"")</f>
        <v/>
      </c>
      <c r="R55" s="73" t="str">
        <f>IF(I55=1,1,"")</f>
        <v/>
      </c>
      <c r="S55" s="73"/>
      <c r="T55" s="73"/>
    </row>
    <row r="56" spans="1:20" ht="37.5" customHeight="1" x14ac:dyDescent="0.15">
      <c r="A56" s="90"/>
      <c r="B56" s="96"/>
      <c r="C56" s="286" t="s">
        <v>304</v>
      </c>
      <c r="D56" s="287"/>
      <c r="E56" s="311"/>
      <c r="F56" s="97"/>
      <c r="G56" s="78"/>
      <c r="H56" s="73"/>
      <c r="I56" s="54">
        <v>0</v>
      </c>
      <c r="J56" s="7" t="s">
        <v>55</v>
      </c>
      <c r="K56" s="7">
        <v>3</v>
      </c>
      <c r="L56" s="73">
        <v>57793</v>
      </c>
      <c r="M56" s="73"/>
      <c r="N56" s="73"/>
      <c r="O56" s="73"/>
      <c r="P56" s="73" t="str">
        <f>IF(I56=3,1,"")</f>
        <v/>
      </c>
      <c r="Q56" s="73" t="str">
        <f>IF(I56=2,1,"")</f>
        <v/>
      </c>
      <c r="R56" s="73" t="str">
        <f>IF(I56=1,1,"")</f>
        <v/>
      </c>
      <c r="S56" s="73"/>
      <c r="T56" s="73"/>
    </row>
    <row r="57" spans="1:20" ht="37.5" customHeight="1" x14ac:dyDescent="0.15">
      <c r="A57" s="90"/>
      <c r="B57" s="96"/>
      <c r="C57" s="286" t="s">
        <v>305</v>
      </c>
      <c r="D57" s="287"/>
      <c r="E57" s="311"/>
      <c r="F57" s="97"/>
      <c r="G57" s="78"/>
      <c r="H57" s="73"/>
      <c r="I57" s="54">
        <v>0</v>
      </c>
      <c r="J57" s="7" t="s">
        <v>55</v>
      </c>
      <c r="K57" s="7">
        <v>4</v>
      </c>
      <c r="L57" s="73">
        <v>57794</v>
      </c>
      <c r="M57" s="73"/>
      <c r="N57" s="73"/>
      <c r="O57" s="73"/>
      <c r="P57" s="73" t="str">
        <f>IF(I57=3,1,"")</f>
        <v/>
      </c>
      <c r="Q57" s="73" t="str">
        <f>IF(I57=2,1,"")</f>
        <v/>
      </c>
      <c r="R57" s="73" t="str">
        <f>IF(I57=1,1,"")</f>
        <v/>
      </c>
      <c r="S57" s="73"/>
      <c r="T57" s="73"/>
    </row>
    <row r="58" spans="1:20" ht="37.5" customHeight="1" thickBot="1" x14ac:dyDescent="0.2">
      <c r="A58" s="90"/>
      <c r="B58" s="96"/>
      <c r="C58" s="286" t="s">
        <v>306</v>
      </c>
      <c r="D58" s="287"/>
      <c r="E58" s="311"/>
      <c r="F58" s="97"/>
      <c r="G58" s="78"/>
      <c r="H58" s="73"/>
      <c r="I58" s="54">
        <v>0</v>
      </c>
      <c r="J58" s="7" t="s">
        <v>55</v>
      </c>
      <c r="K58" s="7">
        <v>5</v>
      </c>
      <c r="L58" s="73">
        <v>57795</v>
      </c>
      <c r="M58" s="73"/>
      <c r="N58" s="73"/>
      <c r="O58" s="73"/>
      <c r="P58" s="73" t="str">
        <f>IF(I58=3,1,"")</f>
        <v/>
      </c>
      <c r="Q58" s="73" t="str">
        <f>IF(I58=2,1,"")</f>
        <v/>
      </c>
      <c r="R58" s="73" t="str">
        <f>IF(I58=1,1,"")</f>
        <v/>
      </c>
      <c r="S58" s="73"/>
      <c r="T58" s="73"/>
    </row>
    <row r="59" spans="1:20" x14ac:dyDescent="0.15">
      <c r="A59" s="90"/>
      <c r="B59" s="91" t="s">
        <v>171</v>
      </c>
      <c r="C59" s="317" t="str">
        <f>IF((MIN(I62:I63)=0),"標準項目の「あり」「なし」を選択してください","")</f>
        <v>標準項目の「あり」「なし」を選択してください</v>
      </c>
      <c r="D59" s="317"/>
      <c r="E59" s="317"/>
      <c r="F59" s="318"/>
      <c r="H59" s="73"/>
      <c r="I59" s="54"/>
      <c r="J59" s="7" t="s">
        <v>66</v>
      </c>
      <c r="K59" s="7">
        <v>3</v>
      </c>
      <c r="L59" s="73">
        <v>16763</v>
      </c>
      <c r="M59" s="73"/>
      <c r="N59" s="73"/>
      <c r="O59" s="73"/>
      <c r="P59" s="73"/>
      <c r="Q59" s="73"/>
      <c r="R59" s="73"/>
      <c r="S59" s="73"/>
      <c r="T59" s="73"/>
    </row>
    <row r="60" spans="1:20" s="95" customFormat="1" ht="37.5" customHeight="1" x14ac:dyDescent="0.15">
      <c r="A60" s="92" t="s">
        <v>57</v>
      </c>
      <c r="B60" s="265" t="s">
        <v>307</v>
      </c>
      <c r="C60" s="266"/>
      <c r="D60" s="319" t="str">
        <f xml:space="preserve"> "評点（" &amp; REPT("○",COUNT(P62:P63)) &amp; REPT("●",COUNT(Q62:Q63)) &amp; "）"</f>
        <v>評点（）</v>
      </c>
      <c r="E60" s="319"/>
      <c r="F60" s="112" t="str">
        <f>IF(COUNT(R62:R63)&gt;0,"・非該当" &amp; COUNT(R62:R63),"")</f>
        <v/>
      </c>
      <c r="G60" s="78"/>
      <c r="H60" s="93"/>
      <c r="I60" s="94" t="str">
        <f>IF(MIN(I62:I63)=0,"",IF(COUNT(P62:Q63)=0,"-",IF(COUNT(P62:Q63)=COUNT(P62:P63),"A",IF(COUNT(P62:P63)=0,"C","B"))))</f>
        <v/>
      </c>
      <c r="J60" s="7" t="s">
        <v>51</v>
      </c>
      <c r="K60" s="94"/>
      <c r="L60" s="93"/>
      <c r="M60" s="93"/>
      <c r="N60" s="93"/>
      <c r="O60" s="93"/>
      <c r="P60" s="93"/>
      <c r="Q60" s="93"/>
      <c r="R60" s="93"/>
      <c r="S60" s="73"/>
      <c r="T60" s="93"/>
    </row>
    <row r="61" spans="1:20" x14ac:dyDescent="0.15">
      <c r="A61" s="90"/>
      <c r="B61" s="111" t="s">
        <v>52</v>
      </c>
      <c r="C61" s="308" t="s">
        <v>53</v>
      </c>
      <c r="D61" s="309"/>
      <c r="E61" s="309"/>
      <c r="F61" s="310"/>
      <c r="H61" s="73"/>
      <c r="I61" s="54"/>
      <c r="J61" s="7" t="s">
        <v>54</v>
      </c>
      <c r="K61" s="7"/>
      <c r="L61" s="73"/>
      <c r="M61" s="73"/>
      <c r="N61" s="73"/>
      <c r="O61" s="73"/>
      <c r="P61" s="73"/>
      <c r="Q61" s="73"/>
      <c r="R61" s="73"/>
      <c r="S61" s="73"/>
      <c r="T61" s="73"/>
    </row>
    <row r="62" spans="1:20" ht="37.5" customHeight="1" x14ac:dyDescent="0.15">
      <c r="A62" s="90"/>
      <c r="B62" s="96"/>
      <c r="C62" s="286" t="s">
        <v>308</v>
      </c>
      <c r="D62" s="287"/>
      <c r="E62" s="311"/>
      <c r="F62" s="97"/>
      <c r="G62" s="78"/>
      <c r="H62" s="73"/>
      <c r="I62" s="54">
        <v>0</v>
      </c>
      <c r="J62" s="7" t="s">
        <v>55</v>
      </c>
      <c r="K62" s="7">
        <v>1</v>
      </c>
      <c r="L62" s="73">
        <v>57796</v>
      </c>
      <c r="M62" s="73"/>
      <c r="N62" s="73"/>
      <c r="O62" s="73"/>
      <c r="P62" s="73" t="str">
        <f>IF(I62=3,1,"")</f>
        <v/>
      </c>
      <c r="Q62" s="73" t="str">
        <f>IF(I62=2,1,"")</f>
        <v/>
      </c>
      <c r="R62" s="73" t="str">
        <f>IF(I62=1,1,"")</f>
        <v/>
      </c>
      <c r="S62" s="73"/>
      <c r="T62" s="73"/>
    </row>
    <row r="63" spans="1:20" ht="37.5" customHeight="1" thickBot="1" x14ac:dyDescent="0.2">
      <c r="A63" s="90"/>
      <c r="B63" s="96"/>
      <c r="C63" s="286" t="s">
        <v>309</v>
      </c>
      <c r="D63" s="287"/>
      <c r="E63" s="311"/>
      <c r="F63" s="97"/>
      <c r="G63" s="78"/>
      <c r="H63" s="73"/>
      <c r="I63" s="54">
        <v>0</v>
      </c>
      <c r="J63" s="7" t="s">
        <v>55</v>
      </c>
      <c r="K63" s="7">
        <v>2</v>
      </c>
      <c r="L63" s="73">
        <v>57797</v>
      </c>
      <c r="M63" s="73"/>
      <c r="N63" s="73"/>
      <c r="O63" s="73"/>
      <c r="P63" s="73" t="str">
        <f>IF(I63=3,1,"")</f>
        <v/>
      </c>
      <c r="Q63" s="73" t="str">
        <f>IF(I63=2,1,"")</f>
        <v/>
      </c>
      <c r="R63" s="73" t="str">
        <f>IF(I63=1,1,"")</f>
        <v/>
      </c>
      <c r="S63" s="73"/>
      <c r="T63" s="73"/>
    </row>
    <row r="64" spans="1:20" x14ac:dyDescent="0.15">
      <c r="A64" s="90"/>
      <c r="B64" s="91" t="s">
        <v>254</v>
      </c>
      <c r="C64" s="317" t="str">
        <f>IF((MIN(I67:I68)=0),"標準項目の「あり」「なし」を選択してください","")</f>
        <v>標準項目の「あり」「なし」を選択してください</v>
      </c>
      <c r="D64" s="317"/>
      <c r="E64" s="317"/>
      <c r="F64" s="318"/>
      <c r="H64" s="73"/>
      <c r="I64" s="54"/>
      <c r="J64" s="7" t="s">
        <v>66</v>
      </c>
      <c r="K64" s="7">
        <v>4</v>
      </c>
      <c r="L64" s="73">
        <v>16764</v>
      </c>
      <c r="M64" s="73"/>
      <c r="N64" s="73"/>
      <c r="O64" s="73"/>
      <c r="P64" s="73"/>
      <c r="Q64" s="73"/>
      <c r="R64" s="73"/>
      <c r="S64" s="73"/>
      <c r="T64" s="73"/>
    </row>
    <row r="65" spans="1:20" s="95" customFormat="1" ht="37.5" customHeight="1" x14ac:dyDescent="0.15">
      <c r="A65" s="92" t="s">
        <v>57</v>
      </c>
      <c r="B65" s="265" t="s">
        <v>310</v>
      </c>
      <c r="C65" s="266"/>
      <c r="D65" s="319" t="str">
        <f xml:space="preserve"> "評点（" &amp; REPT("○",COUNT(P67:P68)) &amp; REPT("●",COUNT(Q67:Q68)) &amp; "）"</f>
        <v>評点（）</v>
      </c>
      <c r="E65" s="319"/>
      <c r="F65" s="112" t="str">
        <f>IF(COUNT(R67:R68)&gt;0,"・非該当" &amp; COUNT(R67:R68),"")</f>
        <v/>
      </c>
      <c r="G65" s="78"/>
      <c r="H65" s="93"/>
      <c r="I65" s="94" t="str">
        <f>IF(MIN(I67:I68)=0,"",IF(COUNT(P67:Q68)=0,"-",IF(COUNT(P67:Q68)=COUNT(P67:P68),"A",IF(COUNT(P67:P68)=0,"C","B"))))</f>
        <v/>
      </c>
      <c r="J65" s="7" t="s">
        <v>51</v>
      </c>
      <c r="K65" s="94"/>
      <c r="L65" s="93"/>
      <c r="M65" s="93"/>
      <c r="N65" s="93"/>
      <c r="O65" s="93"/>
      <c r="P65" s="93"/>
      <c r="Q65" s="93"/>
      <c r="R65" s="93"/>
      <c r="S65" s="73"/>
      <c r="T65" s="93"/>
    </row>
    <row r="66" spans="1:20" x14ac:dyDescent="0.15">
      <c r="A66" s="90"/>
      <c r="B66" s="111" t="s">
        <v>52</v>
      </c>
      <c r="C66" s="308" t="s">
        <v>53</v>
      </c>
      <c r="D66" s="309"/>
      <c r="E66" s="309"/>
      <c r="F66" s="310"/>
      <c r="H66" s="73"/>
      <c r="I66" s="54"/>
      <c r="J66" s="7" t="s">
        <v>54</v>
      </c>
      <c r="K66" s="7"/>
      <c r="L66" s="73"/>
      <c r="M66" s="73"/>
      <c r="N66" s="73"/>
      <c r="O66" s="73"/>
      <c r="P66" s="73"/>
      <c r="Q66" s="73"/>
      <c r="R66" s="73"/>
      <c r="S66" s="73"/>
      <c r="T66" s="73"/>
    </row>
    <row r="67" spans="1:20" ht="37.5" customHeight="1" x14ac:dyDescent="0.15">
      <c r="A67" s="90"/>
      <c r="B67" s="96"/>
      <c r="C67" s="286" t="s">
        <v>311</v>
      </c>
      <c r="D67" s="287"/>
      <c r="E67" s="311"/>
      <c r="F67" s="97"/>
      <c r="G67" s="78"/>
      <c r="H67" s="73"/>
      <c r="I67" s="54">
        <v>0</v>
      </c>
      <c r="J67" s="7" t="s">
        <v>55</v>
      </c>
      <c r="K67" s="7">
        <v>1</v>
      </c>
      <c r="L67" s="73">
        <v>57798</v>
      </c>
      <c r="M67" s="73"/>
      <c r="N67" s="73"/>
      <c r="O67" s="73"/>
      <c r="P67" s="73" t="str">
        <f>IF(I67=3,1,"")</f>
        <v/>
      </c>
      <c r="Q67" s="73" t="str">
        <f>IF(I67=2,1,"")</f>
        <v/>
      </c>
      <c r="R67" s="73" t="str">
        <f>IF(I67=1,1,"")</f>
        <v/>
      </c>
      <c r="S67" s="73"/>
      <c r="T67" s="73"/>
    </row>
    <row r="68" spans="1:20" ht="37.5" customHeight="1" thickBot="1" x14ac:dyDescent="0.2">
      <c r="A68" s="90"/>
      <c r="B68" s="96"/>
      <c r="C68" s="286" t="s">
        <v>312</v>
      </c>
      <c r="D68" s="287"/>
      <c r="E68" s="311"/>
      <c r="F68" s="97"/>
      <c r="G68" s="78"/>
      <c r="H68" s="73"/>
      <c r="I68" s="54">
        <v>0</v>
      </c>
      <c r="J68" s="7" t="s">
        <v>55</v>
      </c>
      <c r="K68" s="7">
        <v>2</v>
      </c>
      <c r="L68" s="73">
        <v>57799</v>
      </c>
      <c r="M68" s="73"/>
      <c r="N68" s="73"/>
      <c r="O68" s="73"/>
      <c r="P68" s="73" t="str">
        <f>IF(I68=3,1,"")</f>
        <v/>
      </c>
      <c r="Q68" s="73" t="str">
        <f>IF(I68=2,1,"")</f>
        <v/>
      </c>
      <c r="R68" s="73" t="str">
        <f>IF(I68=1,1,"")</f>
        <v/>
      </c>
      <c r="S68" s="73"/>
      <c r="T68" s="73"/>
    </row>
    <row r="69" spans="1:20" ht="20.25" customHeight="1" x14ac:dyDescent="0.15">
      <c r="A69" s="98"/>
      <c r="B69" s="312" t="s">
        <v>313</v>
      </c>
      <c r="C69" s="313"/>
      <c r="D69" s="314" t="str">
        <f>IF(AND(LEN(SBcase1_3)&lt;&gt;0,COUNT(R48:R68)=12),SBcheckB_3,(IF(LEN(SBcheckA_3)&lt;&gt;0,SBcheckA_3, SBcheckB_3)))</f>
        <v>サブカテゴリー3の講評を入力してください</v>
      </c>
      <c r="E69" s="314"/>
      <c r="F69" s="315"/>
      <c r="H69" s="73"/>
      <c r="I69" s="54"/>
      <c r="J69" s="7" t="s">
        <v>56</v>
      </c>
      <c r="K69" s="7"/>
      <c r="L69" s="73"/>
      <c r="M69" s="73"/>
      <c r="N69" s="73"/>
      <c r="O69" s="73"/>
      <c r="P69" s="73"/>
      <c r="Q69" s="73"/>
      <c r="R69" s="73"/>
      <c r="S69" s="73"/>
      <c r="T69" s="73"/>
    </row>
    <row r="70" spans="1:20" s="102" customFormat="1" ht="21" customHeight="1" x14ac:dyDescent="0.15">
      <c r="A70" s="109"/>
      <c r="B70" s="295"/>
      <c r="C70" s="296"/>
      <c r="D70" s="296"/>
      <c r="E70" s="296"/>
      <c r="F70" s="297"/>
      <c r="G70" s="2" t="str">
        <f>IF(LEN(B70)=0,"",IF(40-LEN(B70)&gt;0,"残り" &amp; 40-LEN(B70) &amp; "文字",IF(40-LEN(B70)=0,"","文字数がオーバーしています")))</f>
        <v/>
      </c>
      <c r="H70" s="99"/>
      <c r="I70" s="100"/>
      <c r="J70" s="7" t="s">
        <v>77</v>
      </c>
      <c r="K70" s="99"/>
      <c r="L70" s="99"/>
      <c r="M70" s="101"/>
      <c r="N70" s="101"/>
      <c r="O70" s="101"/>
      <c r="P70" s="101"/>
      <c r="Q70" s="101"/>
      <c r="R70" s="101"/>
      <c r="S70" s="73"/>
      <c r="T70" s="101"/>
    </row>
    <row r="71" spans="1:20" s="102" customFormat="1" ht="65.099999999999994" customHeight="1" x14ac:dyDescent="0.15">
      <c r="A71" s="110"/>
      <c r="B71" s="298"/>
      <c r="C71" s="299"/>
      <c r="D71" s="299"/>
      <c r="E71" s="299"/>
      <c r="F71" s="300"/>
      <c r="G71" s="2" t="str">
        <f>IF(LEN(B71)=0,"",IF(256-LEN(B71)&gt;0,"残り" &amp; 256-LEN(B71) &amp; "文字",IF(256-LEN(B71)=0,"","文字数がオーバーしています")))</f>
        <v/>
      </c>
      <c r="H71" s="99"/>
      <c r="I71" s="100"/>
      <c r="J71" s="7" t="s">
        <v>80</v>
      </c>
      <c r="K71" s="99"/>
      <c r="L71" s="99"/>
      <c r="M71" s="101"/>
      <c r="N71" s="101"/>
      <c r="O71" s="101"/>
      <c r="P71" s="101"/>
      <c r="Q71" s="101"/>
      <c r="R71" s="101"/>
      <c r="S71" s="73"/>
      <c r="T71" s="101"/>
    </row>
    <row r="72" spans="1:20" s="102" customFormat="1" ht="21" customHeight="1" x14ac:dyDescent="0.15">
      <c r="A72" s="110"/>
      <c r="B72" s="301"/>
      <c r="C72" s="302"/>
      <c r="D72" s="302"/>
      <c r="E72" s="302"/>
      <c r="F72" s="303"/>
      <c r="G72" s="2" t="str">
        <f>IF(LEN(B72)=0,"",IF(40-LEN(B72)&gt;0,"残り" &amp; 40-LEN(B72) &amp; "文字",IF(40-LEN(B72)=0,"","文字数がオーバーしています")))</f>
        <v/>
      </c>
      <c r="H72" s="99"/>
      <c r="I72" s="100"/>
      <c r="J72" s="7" t="s">
        <v>78</v>
      </c>
      <c r="K72" s="99"/>
      <c r="L72" s="99"/>
      <c r="M72" s="101"/>
      <c r="N72" s="101"/>
      <c r="O72" s="101"/>
      <c r="P72" s="101"/>
      <c r="Q72" s="101"/>
      <c r="R72" s="101"/>
      <c r="S72" s="73"/>
      <c r="T72" s="101"/>
    </row>
    <row r="73" spans="1:20" s="102" customFormat="1" ht="65.099999999999994" customHeight="1" x14ac:dyDescent="0.15">
      <c r="A73" s="110"/>
      <c r="B73" s="304"/>
      <c r="C73" s="304"/>
      <c r="D73" s="304"/>
      <c r="E73" s="304"/>
      <c r="F73" s="305"/>
      <c r="G73" s="2" t="str">
        <f>IF(LEN(B73)=0,"",IF(256-LEN(B73)&gt;0,"残り" &amp; 256-LEN(B73) &amp; "文字",IF(256-LEN(B73)=0,"","文字数がオーバーしています")))</f>
        <v/>
      </c>
      <c r="H73" s="99"/>
      <c r="I73" s="100"/>
      <c r="J73" s="7" t="s">
        <v>81</v>
      </c>
      <c r="K73" s="99"/>
      <c r="L73" s="99"/>
      <c r="M73" s="101"/>
      <c r="N73" s="101"/>
      <c r="O73" s="101"/>
      <c r="P73" s="101"/>
      <c r="Q73" s="101"/>
      <c r="R73" s="101"/>
      <c r="S73" s="73"/>
      <c r="T73" s="101"/>
    </row>
    <row r="74" spans="1:20" s="102" customFormat="1" ht="21" customHeight="1" x14ac:dyDescent="0.15">
      <c r="A74" s="110"/>
      <c r="B74" s="301"/>
      <c r="C74" s="302"/>
      <c r="D74" s="302"/>
      <c r="E74" s="302"/>
      <c r="F74" s="303"/>
      <c r="G74" s="2" t="str">
        <f>IF(LEN(B74)=0,"",IF(40-LEN(B74)&gt;0,"残り" &amp; 40-LEN(B74) &amp; "文字",IF(40-LEN(B74)=0,"","文字数がオーバーしています")))</f>
        <v/>
      </c>
      <c r="H74" s="99"/>
      <c r="I74" s="100"/>
      <c r="J74" s="7" t="s">
        <v>79</v>
      </c>
      <c r="K74" s="99"/>
      <c r="L74" s="99"/>
      <c r="M74" s="101"/>
      <c r="N74" s="101"/>
      <c r="O74" s="101"/>
      <c r="P74" s="101"/>
      <c r="Q74" s="101"/>
      <c r="R74" s="101"/>
      <c r="S74" s="73"/>
      <c r="T74" s="101"/>
    </row>
    <row r="75" spans="1:20" s="102" customFormat="1" ht="65.099999999999994" customHeight="1" thickBot="1" x14ac:dyDescent="0.2">
      <c r="A75" s="103"/>
      <c r="B75" s="306"/>
      <c r="C75" s="306"/>
      <c r="D75" s="306"/>
      <c r="E75" s="306"/>
      <c r="F75" s="307"/>
      <c r="G75" s="2" t="str">
        <f>IF(LEN(B75)=0,"",IF(256-LEN(B75)&gt;0,"残り" &amp; 256-LEN(B75) &amp; "文字",IF(256-LEN(B75)=0,"","文字数がオーバーしています")))</f>
        <v/>
      </c>
      <c r="H75" s="99"/>
      <c r="I75" s="100"/>
      <c r="J75" s="7" t="s">
        <v>82</v>
      </c>
      <c r="K75" s="99"/>
      <c r="L75" s="99"/>
      <c r="M75" s="101"/>
      <c r="N75" s="101"/>
      <c r="O75" s="101"/>
      <c r="P75" s="101"/>
      <c r="Q75" s="101"/>
      <c r="R75" s="101"/>
      <c r="S75" s="73"/>
      <c r="T75" s="101"/>
    </row>
    <row r="76" spans="1:20" ht="18" customHeight="1" thickTop="1" x14ac:dyDescent="0.15">
      <c r="A76" s="281">
        <v>5</v>
      </c>
      <c r="B76" s="283" t="s">
        <v>315</v>
      </c>
      <c r="C76" s="284"/>
      <c r="D76" s="284"/>
      <c r="E76" s="284"/>
      <c r="F76" s="285"/>
      <c r="H76" s="73"/>
      <c r="I76" s="54"/>
      <c r="J76" s="7" t="s">
        <v>56</v>
      </c>
      <c r="K76" s="7"/>
      <c r="L76" s="73"/>
      <c r="M76" s="73"/>
      <c r="N76" s="73"/>
      <c r="O76" s="73"/>
      <c r="P76" s="73"/>
      <c r="Q76" s="73"/>
      <c r="R76" s="73"/>
      <c r="S76" s="73"/>
      <c r="T76" s="73" t="s">
        <v>62</v>
      </c>
    </row>
    <row r="77" spans="1:20" s="83" customFormat="1" ht="30" customHeight="1" thickBot="1" x14ac:dyDescent="0.2">
      <c r="A77" s="282"/>
      <c r="B77" s="286" t="s">
        <v>314</v>
      </c>
      <c r="C77" s="287"/>
      <c r="D77" s="316" t="s">
        <v>83</v>
      </c>
      <c r="E77" s="316"/>
      <c r="F77" s="124" t="str">
        <f>IF(COUNT(P81:Q88) &gt; 0,COUNT(P81:P88) &amp; "／" &amp; COUNT(P81:Q88),"")</f>
        <v/>
      </c>
      <c r="G77" s="78"/>
      <c r="H77" s="79"/>
      <c r="I77" s="80"/>
      <c r="J77" s="81" t="s">
        <v>63</v>
      </c>
      <c r="K77" s="79">
        <v>5</v>
      </c>
      <c r="L77" s="79">
        <v>544</v>
      </c>
      <c r="M77" s="82"/>
      <c r="N77" s="82"/>
      <c r="O77" s="82"/>
      <c r="P77" s="82"/>
      <c r="Q77" s="82"/>
      <c r="R77" s="82"/>
      <c r="S77" s="73"/>
      <c r="T77" s="82"/>
    </row>
    <row r="78" spans="1:20" x14ac:dyDescent="0.15">
      <c r="A78" s="90"/>
      <c r="B78" s="91" t="s">
        <v>163</v>
      </c>
      <c r="C78" s="317" t="str">
        <f>IF((MIN(I81:I82)=0),"標準項目の「あり」「なし」を選択してください","")</f>
        <v>標準項目の「あり」「なし」を選択してください</v>
      </c>
      <c r="D78" s="317"/>
      <c r="E78" s="317"/>
      <c r="F78" s="318"/>
      <c r="H78" s="73"/>
      <c r="I78" s="54"/>
      <c r="J78" s="7" t="s">
        <v>66</v>
      </c>
      <c r="K78" s="7">
        <v>1</v>
      </c>
      <c r="L78" s="73">
        <v>16774</v>
      </c>
      <c r="M78" s="73"/>
      <c r="N78" s="73"/>
      <c r="O78" s="73"/>
      <c r="P78" s="73"/>
      <c r="Q78" s="73"/>
      <c r="R78" s="73"/>
      <c r="S78" s="73"/>
      <c r="T78" s="73"/>
    </row>
    <row r="79" spans="1:20" s="95" customFormat="1" ht="37.5" customHeight="1" x14ac:dyDescent="0.15">
      <c r="A79" s="92" t="s">
        <v>57</v>
      </c>
      <c r="B79" s="265" t="s">
        <v>316</v>
      </c>
      <c r="C79" s="266"/>
      <c r="D79" s="319" t="str">
        <f xml:space="preserve"> "評点（" &amp; REPT("○",COUNT(P81:P82)) &amp; REPT("●",COUNT(Q81:Q82)) &amp; "）"</f>
        <v>評点（）</v>
      </c>
      <c r="E79" s="319"/>
      <c r="F79" s="112" t="str">
        <f>IF(COUNT(R81:R82)&gt;0,"・非該当" &amp; COUNT(R81:R82),"")</f>
        <v/>
      </c>
      <c r="G79" s="78"/>
      <c r="H79" s="93"/>
      <c r="I79" s="94" t="str">
        <f>IF(MIN(I81:I82)=0,"",IF(COUNT(P81:Q82)=0,"-",IF(COUNT(P81:Q82)=COUNT(P81:P82),"A",IF(COUNT(P81:P82)=0,"C","B"))))</f>
        <v/>
      </c>
      <c r="J79" s="7" t="s">
        <v>51</v>
      </c>
      <c r="K79" s="94"/>
      <c r="L79" s="93"/>
      <c r="M79" s="93"/>
      <c r="N79" s="93"/>
      <c r="O79" s="93"/>
      <c r="P79" s="93"/>
      <c r="Q79" s="93"/>
      <c r="R79" s="93"/>
      <c r="S79" s="73"/>
      <c r="T79" s="93"/>
    </row>
    <row r="80" spans="1:20" x14ac:dyDescent="0.15">
      <c r="A80" s="90"/>
      <c r="B80" s="111" t="s">
        <v>52</v>
      </c>
      <c r="C80" s="308" t="s">
        <v>53</v>
      </c>
      <c r="D80" s="309"/>
      <c r="E80" s="309"/>
      <c r="F80" s="310"/>
      <c r="H80" s="73"/>
      <c r="I80" s="54"/>
      <c r="J80" s="7" t="s">
        <v>54</v>
      </c>
      <c r="K80" s="7"/>
      <c r="L80" s="73"/>
      <c r="M80" s="73"/>
      <c r="N80" s="73"/>
      <c r="O80" s="73"/>
      <c r="P80" s="73"/>
      <c r="Q80" s="73"/>
      <c r="R80" s="73"/>
      <c r="S80" s="73"/>
      <c r="T80" s="73"/>
    </row>
    <row r="81" spans="1:20" ht="37.5" customHeight="1" x14ac:dyDescent="0.15">
      <c r="A81" s="90"/>
      <c r="B81" s="96"/>
      <c r="C81" s="286" t="s">
        <v>317</v>
      </c>
      <c r="D81" s="287"/>
      <c r="E81" s="311"/>
      <c r="F81" s="97"/>
      <c r="G81" s="78"/>
      <c r="H81" s="73"/>
      <c r="I81" s="54">
        <v>0</v>
      </c>
      <c r="J81" s="7" t="s">
        <v>55</v>
      </c>
      <c r="K81" s="7">
        <v>1</v>
      </c>
      <c r="L81" s="73">
        <v>57836</v>
      </c>
      <c r="M81" s="73"/>
      <c r="N81" s="73"/>
      <c r="O81" s="73"/>
      <c r="P81" s="73" t="str">
        <f>IF(I81=3,1,"")</f>
        <v/>
      </c>
      <c r="Q81" s="73" t="str">
        <f>IF(I81=2,1,"")</f>
        <v/>
      </c>
      <c r="R81" s="73" t="str">
        <f>IF(I81=1,1,"")</f>
        <v/>
      </c>
      <c r="S81" s="73"/>
      <c r="T81" s="73"/>
    </row>
    <row r="82" spans="1:20" ht="37.5" customHeight="1" thickBot="1" x14ac:dyDescent="0.2">
      <c r="A82" s="90"/>
      <c r="B82" s="96"/>
      <c r="C82" s="286" t="s">
        <v>318</v>
      </c>
      <c r="D82" s="287"/>
      <c r="E82" s="311"/>
      <c r="F82" s="97"/>
      <c r="G82" s="78"/>
      <c r="H82" s="73"/>
      <c r="I82" s="54">
        <v>0</v>
      </c>
      <c r="J82" s="7" t="s">
        <v>55</v>
      </c>
      <c r="K82" s="7">
        <v>2</v>
      </c>
      <c r="L82" s="73">
        <v>57837</v>
      </c>
      <c r="M82" s="73"/>
      <c r="N82" s="73"/>
      <c r="O82" s="73"/>
      <c r="P82" s="73" t="str">
        <f>IF(I82=3,1,"")</f>
        <v/>
      </c>
      <c r="Q82" s="73" t="str">
        <f>IF(I82=2,1,"")</f>
        <v/>
      </c>
      <c r="R82" s="73" t="str">
        <f>IF(I82=1,1,"")</f>
        <v/>
      </c>
      <c r="S82" s="73"/>
      <c r="T82" s="73"/>
    </row>
    <row r="83" spans="1:20" x14ac:dyDescent="0.15">
      <c r="A83" s="90"/>
      <c r="B83" s="91" t="s">
        <v>167</v>
      </c>
      <c r="C83" s="317" t="str">
        <f>IF((MIN(I86:I88)=0),"標準項目の「あり」「なし」を選択してください","")</f>
        <v>標準項目の「あり」「なし」を選択してください</v>
      </c>
      <c r="D83" s="317"/>
      <c r="E83" s="317"/>
      <c r="F83" s="318"/>
      <c r="H83" s="73"/>
      <c r="I83" s="54"/>
      <c r="J83" s="7" t="s">
        <v>66</v>
      </c>
      <c r="K83" s="7">
        <v>2</v>
      </c>
      <c r="L83" s="73">
        <v>16775</v>
      </c>
      <c r="M83" s="73"/>
      <c r="N83" s="73"/>
      <c r="O83" s="73"/>
      <c r="P83" s="73"/>
      <c r="Q83" s="73"/>
      <c r="R83" s="73"/>
      <c r="S83" s="73"/>
      <c r="T83" s="73"/>
    </row>
    <row r="84" spans="1:20" s="95" customFormat="1" ht="37.5" customHeight="1" x14ac:dyDescent="0.15">
      <c r="A84" s="92" t="s">
        <v>57</v>
      </c>
      <c r="B84" s="265" t="s">
        <v>319</v>
      </c>
      <c r="C84" s="266"/>
      <c r="D84" s="319" t="str">
        <f xml:space="preserve"> "評点（" &amp; REPT("○",COUNT(P86:P88)) &amp; REPT("●",COUNT(Q86:Q88)) &amp; "）"</f>
        <v>評点（）</v>
      </c>
      <c r="E84" s="319"/>
      <c r="F84" s="112" t="str">
        <f>IF(COUNT(R86:R88)&gt;0,"・非該当" &amp; COUNT(R86:R88),"")</f>
        <v/>
      </c>
      <c r="G84" s="78"/>
      <c r="H84" s="93"/>
      <c r="I84" s="94" t="str">
        <f>IF(MIN(I86:I88)=0,"",IF(COUNT(P86:Q88)=0,"-",IF(COUNT(P86:Q88)=COUNT(P86:P88),"A",IF(COUNT(P86:P88)=0,"C","B"))))</f>
        <v/>
      </c>
      <c r="J84" s="7" t="s">
        <v>51</v>
      </c>
      <c r="K84" s="94"/>
      <c r="L84" s="93"/>
      <c r="M84" s="93"/>
      <c r="N84" s="93"/>
      <c r="O84" s="93"/>
      <c r="P84" s="93"/>
      <c r="Q84" s="93"/>
      <c r="R84" s="93"/>
      <c r="S84" s="73"/>
      <c r="T84" s="93"/>
    </row>
    <row r="85" spans="1:20" x14ac:dyDescent="0.15">
      <c r="A85" s="90"/>
      <c r="B85" s="111" t="s">
        <v>52</v>
      </c>
      <c r="C85" s="308" t="s">
        <v>53</v>
      </c>
      <c r="D85" s="309"/>
      <c r="E85" s="309"/>
      <c r="F85" s="310"/>
      <c r="H85" s="73"/>
      <c r="I85" s="54"/>
      <c r="J85" s="7" t="s">
        <v>54</v>
      </c>
      <c r="K85" s="7"/>
      <c r="L85" s="73"/>
      <c r="M85" s="73"/>
      <c r="N85" s="73"/>
      <c r="O85" s="73"/>
      <c r="P85" s="73"/>
      <c r="Q85" s="73"/>
      <c r="R85" s="73"/>
      <c r="S85" s="73"/>
      <c r="T85" s="73"/>
    </row>
    <row r="86" spans="1:20" ht="37.5" customHeight="1" x14ac:dyDescent="0.15">
      <c r="A86" s="90"/>
      <c r="B86" s="96"/>
      <c r="C86" s="286" t="s">
        <v>320</v>
      </c>
      <c r="D86" s="287"/>
      <c r="E86" s="311"/>
      <c r="F86" s="97"/>
      <c r="G86" s="78"/>
      <c r="H86" s="73"/>
      <c r="I86" s="54">
        <v>0</v>
      </c>
      <c r="J86" s="7" t="s">
        <v>55</v>
      </c>
      <c r="K86" s="7">
        <v>1</v>
      </c>
      <c r="L86" s="73">
        <v>57838</v>
      </c>
      <c r="M86" s="73"/>
      <c r="N86" s="73"/>
      <c r="O86" s="73"/>
      <c r="P86" s="73" t="str">
        <f>IF(I86=3,1,"")</f>
        <v/>
      </c>
      <c r="Q86" s="73" t="str">
        <f>IF(I86=2,1,"")</f>
        <v/>
      </c>
      <c r="R86" s="73" t="str">
        <f>IF(I86=1,1,"")</f>
        <v/>
      </c>
      <c r="S86" s="73"/>
      <c r="T86" s="73"/>
    </row>
    <row r="87" spans="1:20" ht="37.5" customHeight="1" x14ac:dyDescent="0.15">
      <c r="A87" s="90"/>
      <c r="B87" s="96"/>
      <c r="C87" s="286" t="s">
        <v>321</v>
      </c>
      <c r="D87" s="287"/>
      <c r="E87" s="311"/>
      <c r="F87" s="97"/>
      <c r="G87" s="78"/>
      <c r="H87" s="73"/>
      <c r="I87" s="54">
        <v>0</v>
      </c>
      <c r="J87" s="7" t="s">
        <v>55</v>
      </c>
      <c r="K87" s="7">
        <v>2</v>
      </c>
      <c r="L87" s="73">
        <v>57839</v>
      </c>
      <c r="M87" s="73"/>
      <c r="N87" s="73"/>
      <c r="O87" s="73"/>
      <c r="P87" s="73" t="str">
        <f>IF(I87=3,1,"")</f>
        <v/>
      </c>
      <c r="Q87" s="73" t="str">
        <f>IF(I87=2,1,"")</f>
        <v/>
      </c>
      <c r="R87" s="73" t="str">
        <f>IF(I87=1,1,"")</f>
        <v/>
      </c>
      <c r="S87" s="73"/>
      <c r="T87" s="73"/>
    </row>
    <row r="88" spans="1:20" ht="37.5" customHeight="1" thickBot="1" x14ac:dyDescent="0.2">
      <c r="A88" s="90"/>
      <c r="B88" s="96"/>
      <c r="C88" s="286" t="s">
        <v>322</v>
      </c>
      <c r="D88" s="287"/>
      <c r="E88" s="311"/>
      <c r="F88" s="97"/>
      <c r="G88" s="78"/>
      <c r="H88" s="73"/>
      <c r="I88" s="54">
        <v>0</v>
      </c>
      <c r="J88" s="7" t="s">
        <v>55</v>
      </c>
      <c r="K88" s="7">
        <v>3</v>
      </c>
      <c r="L88" s="73">
        <v>57840</v>
      </c>
      <c r="M88" s="73"/>
      <c r="N88" s="73"/>
      <c r="O88" s="73"/>
      <c r="P88" s="73" t="str">
        <f>IF(I88=3,1,"")</f>
        <v/>
      </c>
      <c r="Q88" s="73" t="str">
        <f>IF(I88=2,1,"")</f>
        <v/>
      </c>
      <c r="R88" s="73" t="str">
        <f>IF(I88=1,1,"")</f>
        <v/>
      </c>
      <c r="S88" s="73"/>
      <c r="T88" s="73"/>
    </row>
    <row r="89" spans="1:20" ht="20.25" customHeight="1" x14ac:dyDescent="0.15">
      <c r="A89" s="98"/>
      <c r="B89" s="312" t="s">
        <v>323</v>
      </c>
      <c r="C89" s="313"/>
      <c r="D89" s="314" t="str">
        <f>IF(AND(LEN(SBcase1_5)&lt;&gt;0,COUNT(R81:R88)=5),SBcheckB_5,(IF(LEN(SBcheckA_5)&lt;&gt;0,SBcheckA_5, SBcheckB_5)))</f>
        <v>サブカテゴリー5の講評を入力してください</v>
      </c>
      <c r="E89" s="314"/>
      <c r="F89" s="315"/>
      <c r="H89" s="73"/>
      <c r="I89" s="54"/>
      <c r="J89" s="7" t="s">
        <v>56</v>
      </c>
      <c r="K89" s="7"/>
      <c r="L89" s="73"/>
      <c r="M89" s="73"/>
      <c r="N89" s="73"/>
      <c r="O89" s="73"/>
      <c r="P89" s="73"/>
      <c r="Q89" s="73"/>
      <c r="R89" s="73"/>
      <c r="S89" s="73"/>
      <c r="T89" s="73"/>
    </row>
    <row r="90" spans="1:20" s="102" customFormat="1" ht="21" customHeight="1" x14ac:dyDescent="0.15">
      <c r="A90" s="109"/>
      <c r="B90" s="295"/>
      <c r="C90" s="296"/>
      <c r="D90" s="296"/>
      <c r="E90" s="296"/>
      <c r="F90" s="297"/>
      <c r="G90" s="2" t="str">
        <f>IF(LEN(B90)=0,"",IF(40-LEN(B90)&gt;0,"残り" &amp; 40-LEN(B90) &amp; "文字",IF(40-LEN(B90)=0,"","文字数がオーバーしています")))</f>
        <v/>
      </c>
      <c r="H90" s="99"/>
      <c r="I90" s="100"/>
      <c r="J90" s="7" t="s">
        <v>77</v>
      </c>
      <c r="K90" s="99"/>
      <c r="L90" s="99"/>
      <c r="M90" s="101"/>
      <c r="N90" s="101"/>
      <c r="O90" s="101"/>
      <c r="P90" s="101"/>
      <c r="Q90" s="101"/>
      <c r="R90" s="101"/>
      <c r="S90" s="73"/>
      <c r="T90" s="101"/>
    </row>
    <row r="91" spans="1:20" s="102" customFormat="1" ht="65.099999999999994" customHeight="1" x14ac:dyDescent="0.15">
      <c r="A91" s="110"/>
      <c r="B91" s="298"/>
      <c r="C91" s="299"/>
      <c r="D91" s="299"/>
      <c r="E91" s="299"/>
      <c r="F91" s="300"/>
      <c r="G91" s="2" t="str">
        <f>IF(LEN(B91)=0,"",IF(256-LEN(B91)&gt;0,"残り" &amp; 256-LEN(B91) &amp; "文字",IF(256-LEN(B91)=0,"","文字数がオーバーしています")))</f>
        <v/>
      </c>
      <c r="H91" s="99"/>
      <c r="I91" s="100"/>
      <c r="J91" s="7" t="s">
        <v>80</v>
      </c>
      <c r="K91" s="99"/>
      <c r="L91" s="99"/>
      <c r="M91" s="101"/>
      <c r="N91" s="101"/>
      <c r="O91" s="101"/>
      <c r="P91" s="101"/>
      <c r="Q91" s="101"/>
      <c r="R91" s="101"/>
      <c r="S91" s="73"/>
      <c r="T91" s="101"/>
    </row>
    <row r="92" spans="1:20" s="102" customFormat="1" ht="21" customHeight="1" x14ac:dyDescent="0.15">
      <c r="A92" s="110"/>
      <c r="B92" s="301"/>
      <c r="C92" s="302"/>
      <c r="D92" s="302"/>
      <c r="E92" s="302"/>
      <c r="F92" s="303"/>
      <c r="G92" s="2" t="str">
        <f>IF(LEN(B92)=0,"",IF(40-LEN(B92)&gt;0,"残り" &amp; 40-LEN(B92) &amp; "文字",IF(40-LEN(B92)=0,"","文字数がオーバーしています")))</f>
        <v/>
      </c>
      <c r="H92" s="99"/>
      <c r="I92" s="100"/>
      <c r="J92" s="7" t="s">
        <v>78</v>
      </c>
      <c r="K92" s="99"/>
      <c r="L92" s="99"/>
      <c r="M92" s="101"/>
      <c r="N92" s="101"/>
      <c r="O92" s="101"/>
      <c r="P92" s="101"/>
      <c r="Q92" s="101"/>
      <c r="R92" s="101"/>
      <c r="S92" s="73"/>
      <c r="T92" s="101"/>
    </row>
    <row r="93" spans="1:20" s="102" customFormat="1" ht="65.099999999999994" customHeight="1" x14ac:dyDescent="0.15">
      <c r="A93" s="110"/>
      <c r="B93" s="304"/>
      <c r="C93" s="304"/>
      <c r="D93" s="304"/>
      <c r="E93" s="304"/>
      <c r="F93" s="305"/>
      <c r="G93" s="2" t="str">
        <f>IF(LEN(B93)=0,"",IF(256-LEN(B93)&gt;0,"残り" &amp; 256-LEN(B93) &amp; "文字",IF(256-LEN(B93)=0,"","文字数がオーバーしています")))</f>
        <v/>
      </c>
      <c r="H93" s="99"/>
      <c r="I93" s="100"/>
      <c r="J93" s="7" t="s">
        <v>81</v>
      </c>
      <c r="K93" s="99"/>
      <c r="L93" s="99"/>
      <c r="M93" s="101"/>
      <c r="N93" s="101"/>
      <c r="O93" s="101"/>
      <c r="P93" s="101"/>
      <c r="Q93" s="101"/>
      <c r="R93" s="101"/>
      <c r="S93" s="73"/>
      <c r="T93" s="101"/>
    </row>
    <row r="94" spans="1:20" s="102" customFormat="1" ht="21" customHeight="1" x14ac:dyDescent="0.15">
      <c r="A94" s="110"/>
      <c r="B94" s="301"/>
      <c r="C94" s="302"/>
      <c r="D94" s="302"/>
      <c r="E94" s="302"/>
      <c r="F94" s="303"/>
      <c r="G94" s="2" t="str">
        <f>IF(LEN(B94)=0,"",IF(40-LEN(B94)&gt;0,"残り" &amp; 40-LEN(B94) &amp; "文字",IF(40-LEN(B94)=0,"","文字数がオーバーしています")))</f>
        <v/>
      </c>
      <c r="H94" s="99"/>
      <c r="I94" s="100"/>
      <c r="J94" s="7" t="s">
        <v>79</v>
      </c>
      <c r="K94" s="99"/>
      <c r="L94" s="99"/>
      <c r="M94" s="101"/>
      <c r="N94" s="101"/>
      <c r="O94" s="101"/>
      <c r="P94" s="101"/>
      <c r="Q94" s="101"/>
      <c r="R94" s="101"/>
      <c r="S94" s="73"/>
      <c r="T94" s="101"/>
    </row>
    <row r="95" spans="1:20" s="102" customFormat="1" ht="65.099999999999994" customHeight="1" thickBot="1" x14ac:dyDescent="0.2">
      <c r="A95" s="103"/>
      <c r="B95" s="306"/>
      <c r="C95" s="306"/>
      <c r="D95" s="306"/>
      <c r="E95" s="306"/>
      <c r="F95" s="307"/>
      <c r="G95" s="2" t="str">
        <f>IF(LEN(B95)=0,"",IF(256-LEN(B95)&gt;0,"残り" &amp; 256-LEN(B95) &amp; "文字",IF(256-LEN(B95)=0,"","文字数がオーバーしています")))</f>
        <v/>
      </c>
      <c r="H95" s="99"/>
      <c r="I95" s="100"/>
      <c r="J95" s="7" t="s">
        <v>82</v>
      </c>
      <c r="K95" s="99"/>
      <c r="L95" s="99"/>
      <c r="M95" s="101"/>
      <c r="N95" s="101"/>
      <c r="O95" s="101"/>
      <c r="P95" s="101"/>
      <c r="Q95" s="101"/>
      <c r="R95" s="101"/>
      <c r="S95" s="73"/>
      <c r="T95" s="101"/>
    </row>
    <row r="96" spans="1:20" ht="18" customHeight="1" thickTop="1" x14ac:dyDescent="0.15">
      <c r="A96" s="281">
        <v>6</v>
      </c>
      <c r="B96" s="283" t="s">
        <v>325</v>
      </c>
      <c r="C96" s="284"/>
      <c r="D96" s="284"/>
      <c r="E96" s="284"/>
      <c r="F96" s="285"/>
      <c r="H96" s="73"/>
      <c r="I96" s="54"/>
      <c r="J96" s="7" t="s">
        <v>56</v>
      </c>
      <c r="K96" s="7"/>
      <c r="L96" s="73"/>
      <c r="M96" s="73"/>
      <c r="N96" s="73"/>
      <c r="O96" s="73"/>
      <c r="P96" s="73"/>
      <c r="Q96" s="73"/>
      <c r="R96" s="73"/>
      <c r="S96" s="73"/>
      <c r="T96" s="73" t="s">
        <v>62</v>
      </c>
    </row>
    <row r="97" spans="1:20" s="83" customFormat="1" ht="30" customHeight="1" thickBot="1" x14ac:dyDescent="0.2">
      <c r="A97" s="282"/>
      <c r="B97" s="286" t="s">
        <v>324</v>
      </c>
      <c r="C97" s="287"/>
      <c r="D97" s="316" t="s">
        <v>83</v>
      </c>
      <c r="E97" s="316"/>
      <c r="F97" s="124" t="str">
        <f>IF(COUNT(P101:Q108) &gt; 0,COUNT(P101:P108) &amp; "／" &amp; COUNT(P101:Q108),"")</f>
        <v/>
      </c>
      <c r="G97" s="78"/>
      <c r="H97" s="79"/>
      <c r="I97" s="80"/>
      <c r="J97" s="81" t="s">
        <v>63</v>
      </c>
      <c r="K97" s="79">
        <v>6</v>
      </c>
      <c r="L97" s="79">
        <v>545</v>
      </c>
      <c r="M97" s="82"/>
      <c r="N97" s="82"/>
      <c r="O97" s="82"/>
      <c r="P97" s="82"/>
      <c r="Q97" s="82"/>
      <c r="R97" s="82"/>
      <c r="S97" s="73"/>
      <c r="T97" s="82"/>
    </row>
    <row r="98" spans="1:20" x14ac:dyDescent="0.15">
      <c r="A98" s="90"/>
      <c r="B98" s="91" t="s">
        <v>163</v>
      </c>
      <c r="C98" s="317" t="str">
        <f>IF((MIN(I101:I103)=0),"標準項目の「あり」「なし」を選択してください","")</f>
        <v>標準項目の「あり」「なし」を選択してください</v>
      </c>
      <c r="D98" s="317"/>
      <c r="E98" s="317"/>
      <c r="F98" s="318"/>
      <c r="H98" s="73"/>
      <c r="I98" s="54"/>
      <c r="J98" s="7" t="s">
        <v>66</v>
      </c>
      <c r="K98" s="7">
        <v>1</v>
      </c>
      <c r="L98" s="73">
        <v>16776</v>
      </c>
      <c r="M98" s="73"/>
      <c r="N98" s="73"/>
      <c r="O98" s="73"/>
      <c r="P98" s="73"/>
      <c r="Q98" s="73"/>
      <c r="R98" s="73"/>
      <c r="S98" s="73"/>
      <c r="T98" s="73"/>
    </row>
    <row r="99" spans="1:20" s="95" customFormat="1" ht="37.5" customHeight="1" x14ac:dyDescent="0.15">
      <c r="A99" s="92" t="s">
        <v>57</v>
      </c>
      <c r="B99" s="265" t="s">
        <v>326</v>
      </c>
      <c r="C99" s="266"/>
      <c r="D99" s="319" t="str">
        <f xml:space="preserve"> "評点（" &amp; REPT("○",COUNT(P101:P103)) &amp; REPT("●",COUNT(Q101:Q103)) &amp; "）"</f>
        <v>評点（）</v>
      </c>
      <c r="E99" s="319"/>
      <c r="F99" s="112" t="str">
        <f>IF(COUNT(R101:R103)&gt;0,"・非該当" &amp; COUNT(R101:R103),"")</f>
        <v/>
      </c>
      <c r="G99" s="78"/>
      <c r="H99" s="93"/>
      <c r="I99" s="94" t="str">
        <f>IF(MIN(I101:I103)=0,"",IF(COUNT(P101:Q103)=0,"-",IF(COUNT(P101:Q103)=COUNT(P101:P103),"A",IF(COUNT(P101:P103)=0,"C","B"))))</f>
        <v/>
      </c>
      <c r="J99" s="7" t="s">
        <v>51</v>
      </c>
      <c r="K99" s="94"/>
      <c r="L99" s="93"/>
      <c r="M99" s="93"/>
      <c r="N99" s="93"/>
      <c r="O99" s="93"/>
      <c r="P99" s="93"/>
      <c r="Q99" s="93"/>
      <c r="R99" s="93"/>
      <c r="S99" s="73"/>
      <c r="T99" s="93"/>
    </row>
    <row r="100" spans="1:20" x14ac:dyDescent="0.15">
      <c r="A100" s="90"/>
      <c r="B100" s="111" t="s">
        <v>52</v>
      </c>
      <c r="C100" s="308" t="s">
        <v>53</v>
      </c>
      <c r="D100" s="309"/>
      <c r="E100" s="309"/>
      <c r="F100" s="310"/>
      <c r="H100" s="73"/>
      <c r="I100" s="54"/>
      <c r="J100" s="7" t="s">
        <v>54</v>
      </c>
      <c r="K100" s="7"/>
      <c r="L100" s="73"/>
      <c r="M100" s="73"/>
      <c r="N100" s="73"/>
      <c r="O100" s="73"/>
      <c r="P100" s="73"/>
      <c r="Q100" s="73"/>
      <c r="R100" s="73"/>
      <c r="S100" s="73"/>
      <c r="T100" s="73"/>
    </row>
    <row r="101" spans="1:20" ht="37.5" customHeight="1" x14ac:dyDescent="0.15">
      <c r="A101" s="90"/>
      <c r="B101" s="96"/>
      <c r="C101" s="286" t="s">
        <v>327</v>
      </c>
      <c r="D101" s="287"/>
      <c r="E101" s="311"/>
      <c r="F101" s="97"/>
      <c r="G101" s="78"/>
      <c r="H101" s="73"/>
      <c r="I101" s="54">
        <v>0</v>
      </c>
      <c r="J101" s="7" t="s">
        <v>55</v>
      </c>
      <c r="K101" s="7">
        <v>1</v>
      </c>
      <c r="L101" s="73">
        <v>57841</v>
      </c>
      <c r="M101" s="73"/>
      <c r="N101" s="73"/>
      <c r="O101" s="73"/>
      <c r="P101" s="73" t="str">
        <f>IF(I101=3,1,"")</f>
        <v/>
      </c>
      <c r="Q101" s="73" t="str">
        <f>IF(I101=2,1,"")</f>
        <v/>
      </c>
      <c r="R101" s="73" t="str">
        <f>IF(I101=1,1,"")</f>
        <v/>
      </c>
      <c r="S101" s="73"/>
      <c r="T101" s="73"/>
    </row>
    <row r="102" spans="1:20" ht="37.5" customHeight="1" x14ac:dyDescent="0.15">
      <c r="A102" s="90"/>
      <c r="B102" s="96"/>
      <c r="C102" s="286" t="s">
        <v>328</v>
      </c>
      <c r="D102" s="287"/>
      <c r="E102" s="311"/>
      <c r="F102" s="97"/>
      <c r="G102" s="78"/>
      <c r="H102" s="73"/>
      <c r="I102" s="54">
        <v>0</v>
      </c>
      <c r="J102" s="7" t="s">
        <v>55</v>
      </c>
      <c r="K102" s="7">
        <v>2</v>
      </c>
      <c r="L102" s="73">
        <v>57842</v>
      </c>
      <c r="M102" s="73"/>
      <c r="N102" s="73"/>
      <c r="O102" s="73"/>
      <c r="P102" s="73" t="str">
        <f>IF(I102=3,1,"")</f>
        <v/>
      </c>
      <c r="Q102" s="73" t="str">
        <f>IF(I102=2,1,"")</f>
        <v/>
      </c>
      <c r="R102" s="73" t="str">
        <f>IF(I102=1,1,"")</f>
        <v/>
      </c>
      <c r="S102" s="73"/>
      <c r="T102" s="73"/>
    </row>
    <row r="103" spans="1:20" ht="37.5" customHeight="1" thickBot="1" x14ac:dyDescent="0.2">
      <c r="A103" s="90"/>
      <c r="B103" s="96"/>
      <c r="C103" s="286" t="s">
        <v>329</v>
      </c>
      <c r="D103" s="287"/>
      <c r="E103" s="311"/>
      <c r="F103" s="97"/>
      <c r="G103" s="78"/>
      <c r="H103" s="73"/>
      <c r="I103" s="54">
        <v>0</v>
      </c>
      <c r="J103" s="7" t="s">
        <v>55</v>
      </c>
      <c r="K103" s="7">
        <v>3</v>
      </c>
      <c r="L103" s="73">
        <v>57843</v>
      </c>
      <c r="M103" s="73"/>
      <c r="N103" s="73"/>
      <c r="O103" s="73"/>
      <c r="P103" s="73" t="str">
        <f>IF(I103=3,1,"")</f>
        <v/>
      </c>
      <c r="Q103" s="73" t="str">
        <f>IF(I103=2,1,"")</f>
        <v/>
      </c>
      <c r="R103" s="73" t="str">
        <f>IF(I103=1,1,"")</f>
        <v/>
      </c>
      <c r="S103" s="73"/>
      <c r="T103" s="73"/>
    </row>
    <row r="104" spans="1:20" x14ac:dyDescent="0.15">
      <c r="A104" s="90"/>
      <c r="B104" s="91" t="s">
        <v>167</v>
      </c>
      <c r="C104" s="317" t="str">
        <f>IF((MIN(I107:I108)=0),"標準項目の「あり」「なし」を選択してください","")</f>
        <v>標準項目の「あり」「なし」を選択してください</v>
      </c>
      <c r="D104" s="317"/>
      <c r="E104" s="317"/>
      <c r="F104" s="318"/>
      <c r="H104" s="73"/>
      <c r="I104" s="54"/>
      <c r="J104" s="7" t="s">
        <v>66</v>
      </c>
      <c r="K104" s="7">
        <v>2</v>
      </c>
      <c r="L104" s="73">
        <v>16777</v>
      </c>
      <c r="M104" s="73"/>
      <c r="N104" s="73"/>
      <c r="O104" s="73"/>
      <c r="P104" s="73"/>
      <c r="Q104" s="73"/>
      <c r="R104" s="73"/>
      <c r="S104" s="73"/>
      <c r="T104" s="73"/>
    </row>
    <row r="105" spans="1:20" s="95" customFormat="1" ht="37.5" customHeight="1" x14ac:dyDescent="0.15">
      <c r="A105" s="92" t="s">
        <v>57</v>
      </c>
      <c r="B105" s="265" t="s">
        <v>330</v>
      </c>
      <c r="C105" s="266"/>
      <c r="D105" s="319" t="str">
        <f xml:space="preserve"> "評点（" &amp; REPT("○",COUNT(P107:P108)) &amp; REPT("●",COUNT(Q107:Q108)) &amp; "）"</f>
        <v>評点（）</v>
      </c>
      <c r="E105" s="319"/>
      <c r="F105" s="112" t="str">
        <f>IF(COUNT(R107:R108)&gt;0,"・非該当" &amp; COUNT(R107:R108),"")</f>
        <v/>
      </c>
      <c r="G105" s="78"/>
      <c r="H105" s="93"/>
      <c r="I105" s="94" t="str">
        <f>IF(MIN(I107:I108)=0,"",IF(COUNT(P107:Q108)=0,"-",IF(COUNT(P107:Q108)=COUNT(P107:P108),"A",IF(COUNT(P107:P108)=0,"C","B"))))</f>
        <v/>
      </c>
      <c r="J105" s="7" t="s">
        <v>51</v>
      </c>
      <c r="K105" s="94"/>
      <c r="L105" s="93"/>
      <c r="M105" s="93"/>
      <c r="N105" s="93"/>
      <c r="O105" s="93"/>
      <c r="P105" s="93"/>
      <c r="Q105" s="93"/>
      <c r="R105" s="93"/>
      <c r="S105" s="73"/>
      <c r="T105" s="93"/>
    </row>
    <row r="106" spans="1:20" x14ac:dyDescent="0.15">
      <c r="A106" s="90"/>
      <c r="B106" s="111" t="s">
        <v>52</v>
      </c>
      <c r="C106" s="308" t="s">
        <v>53</v>
      </c>
      <c r="D106" s="309"/>
      <c r="E106" s="309"/>
      <c r="F106" s="310"/>
      <c r="H106" s="73"/>
      <c r="I106" s="54"/>
      <c r="J106" s="7" t="s">
        <v>54</v>
      </c>
      <c r="K106" s="7"/>
      <c r="L106" s="73"/>
      <c r="M106" s="73"/>
      <c r="N106" s="73"/>
      <c r="O106" s="73"/>
      <c r="P106" s="73"/>
      <c r="Q106" s="73"/>
      <c r="R106" s="73"/>
      <c r="S106" s="73"/>
      <c r="T106" s="73"/>
    </row>
    <row r="107" spans="1:20" ht="37.5" customHeight="1" x14ac:dyDescent="0.15">
      <c r="A107" s="90"/>
      <c r="B107" s="96"/>
      <c r="C107" s="286" t="s">
        <v>331</v>
      </c>
      <c r="D107" s="287"/>
      <c r="E107" s="311"/>
      <c r="F107" s="97"/>
      <c r="G107" s="78"/>
      <c r="H107" s="73"/>
      <c r="I107" s="54">
        <v>0</v>
      </c>
      <c r="J107" s="7" t="s">
        <v>55</v>
      </c>
      <c r="K107" s="7">
        <v>1</v>
      </c>
      <c r="L107" s="73">
        <v>57844</v>
      </c>
      <c r="M107" s="73"/>
      <c r="N107" s="73"/>
      <c r="O107" s="73"/>
      <c r="P107" s="73" t="str">
        <f>IF(I107=3,1,"")</f>
        <v/>
      </c>
      <c r="Q107" s="73" t="str">
        <f>IF(I107=2,1,"")</f>
        <v/>
      </c>
      <c r="R107" s="73" t="str">
        <f>IF(I107=1,1,"")</f>
        <v/>
      </c>
      <c r="S107" s="73"/>
      <c r="T107" s="73"/>
    </row>
    <row r="108" spans="1:20" ht="37.5" customHeight="1" thickBot="1" x14ac:dyDescent="0.2">
      <c r="A108" s="90"/>
      <c r="B108" s="96"/>
      <c r="C108" s="286" t="s">
        <v>332</v>
      </c>
      <c r="D108" s="287"/>
      <c r="E108" s="311"/>
      <c r="F108" s="97"/>
      <c r="G108" s="78"/>
      <c r="H108" s="73"/>
      <c r="I108" s="54">
        <v>0</v>
      </c>
      <c r="J108" s="7" t="s">
        <v>55</v>
      </c>
      <c r="K108" s="7">
        <v>2</v>
      </c>
      <c r="L108" s="73">
        <v>57845</v>
      </c>
      <c r="M108" s="73"/>
      <c r="N108" s="73"/>
      <c r="O108" s="73"/>
      <c r="P108" s="73" t="str">
        <f>IF(I108=3,1,"")</f>
        <v/>
      </c>
      <c r="Q108" s="73" t="str">
        <f>IF(I108=2,1,"")</f>
        <v/>
      </c>
      <c r="R108" s="73" t="str">
        <f>IF(I108=1,1,"")</f>
        <v/>
      </c>
      <c r="S108" s="73"/>
      <c r="T108" s="73"/>
    </row>
    <row r="109" spans="1:20" ht="20.25" customHeight="1" x14ac:dyDescent="0.15">
      <c r="A109" s="98"/>
      <c r="B109" s="312" t="s">
        <v>333</v>
      </c>
      <c r="C109" s="313"/>
      <c r="D109" s="314" t="str">
        <f>IF(AND(LEN(SBcase1_6)&lt;&gt;0,COUNT(R101:R108)=5),SBcheckB_6,(IF(LEN(SBcheckA_6)&lt;&gt;0,SBcheckA_6, SBcheckB_6)))</f>
        <v>サブカテゴリー6の講評を入力してください</v>
      </c>
      <c r="E109" s="314"/>
      <c r="F109" s="315"/>
      <c r="H109" s="73"/>
      <c r="I109" s="54"/>
      <c r="J109" s="7" t="s">
        <v>56</v>
      </c>
      <c r="K109" s="7"/>
      <c r="L109" s="73"/>
      <c r="M109" s="73"/>
      <c r="N109" s="73"/>
      <c r="O109" s="73"/>
      <c r="P109" s="73"/>
      <c r="Q109" s="73"/>
      <c r="R109" s="73"/>
      <c r="S109" s="73"/>
      <c r="T109" s="73"/>
    </row>
    <row r="110" spans="1:20" s="102" customFormat="1" ht="21" customHeight="1" x14ac:dyDescent="0.15">
      <c r="A110" s="109"/>
      <c r="B110" s="295"/>
      <c r="C110" s="296"/>
      <c r="D110" s="296"/>
      <c r="E110" s="296"/>
      <c r="F110" s="297"/>
      <c r="G110" s="2" t="str">
        <f>IF(LEN(B110)=0,"",IF(40-LEN(B110)&gt;0,"残り" &amp; 40-LEN(B110) &amp; "文字",IF(40-LEN(B110)=0,"","文字数がオーバーしています")))</f>
        <v/>
      </c>
      <c r="H110" s="99"/>
      <c r="I110" s="100"/>
      <c r="J110" s="7" t="s">
        <v>77</v>
      </c>
      <c r="K110" s="99"/>
      <c r="L110" s="99"/>
      <c r="M110" s="101"/>
      <c r="N110" s="101"/>
      <c r="O110" s="101"/>
      <c r="P110" s="101"/>
      <c r="Q110" s="101"/>
      <c r="R110" s="101"/>
      <c r="S110" s="73"/>
      <c r="T110" s="101"/>
    </row>
    <row r="111" spans="1:20" s="102" customFormat="1" ht="65.099999999999994" customHeight="1" x14ac:dyDescent="0.15">
      <c r="A111" s="110"/>
      <c r="B111" s="298"/>
      <c r="C111" s="299"/>
      <c r="D111" s="299"/>
      <c r="E111" s="299"/>
      <c r="F111" s="300"/>
      <c r="G111" s="2" t="str">
        <f>IF(LEN(B111)=0,"",IF(256-LEN(B111)&gt;0,"残り" &amp; 256-LEN(B111) &amp; "文字",IF(256-LEN(B111)=0,"","文字数がオーバーしています")))</f>
        <v/>
      </c>
      <c r="H111" s="99"/>
      <c r="I111" s="100"/>
      <c r="J111" s="7" t="s">
        <v>80</v>
      </c>
      <c r="K111" s="99"/>
      <c r="L111" s="99"/>
      <c r="M111" s="101"/>
      <c r="N111" s="101"/>
      <c r="O111" s="101"/>
      <c r="P111" s="101"/>
      <c r="Q111" s="101"/>
      <c r="R111" s="101"/>
      <c r="S111" s="73"/>
      <c r="T111" s="101"/>
    </row>
    <row r="112" spans="1:20" s="102" customFormat="1" ht="21" customHeight="1" x14ac:dyDescent="0.15">
      <c r="A112" s="110"/>
      <c r="B112" s="301"/>
      <c r="C112" s="302"/>
      <c r="D112" s="302"/>
      <c r="E112" s="302"/>
      <c r="F112" s="303"/>
      <c r="G112" s="2" t="str">
        <f>IF(LEN(B112)=0,"",IF(40-LEN(B112)&gt;0,"残り" &amp; 40-LEN(B112) &amp; "文字",IF(40-LEN(B112)=0,"","文字数がオーバーしています")))</f>
        <v/>
      </c>
      <c r="H112" s="99"/>
      <c r="I112" s="100"/>
      <c r="J112" s="7" t="s">
        <v>78</v>
      </c>
      <c r="K112" s="99"/>
      <c r="L112" s="99"/>
      <c r="M112" s="101"/>
      <c r="N112" s="101"/>
      <c r="O112" s="101"/>
      <c r="P112" s="101"/>
      <c r="Q112" s="101"/>
      <c r="R112" s="101"/>
      <c r="S112" s="73"/>
      <c r="T112" s="101"/>
    </row>
    <row r="113" spans="1:20" s="102" customFormat="1" ht="65.099999999999994" customHeight="1" x14ac:dyDescent="0.15">
      <c r="A113" s="110"/>
      <c r="B113" s="304"/>
      <c r="C113" s="304"/>
      <c r="D113" s="304"/>
      <c r="E113" s="304"/>
      <c r="F113" s="305"/>
      <c r="G113" s="2" t="str">
        <f>IF(LEN(B113)=0,"",IF(256-LEN(B113)&gt;0,"残り" &amp; 256-LEN(B113) &amp; "文字",IF(256-LEN(B113)=0,"","文字数がオーバーしています")))</f>
        <v/>
      </c>
      <c r="H113" s="99"/>
      <c r="I113" s="100"/>
      <c r="J113" s="7" t="s">
        <v>81</v>
      </c>
      <c r="K113" s="99"/>
      <c r="L113" s="99"/>
      <c r="M113" s="101"/>
      <c r="N113" s="101"/>
      <c r="O113" s="101"/>
      <c r="P113" s="101"/>
      <c r="Q113" s="101"/>
      <c r="R113" s="101"/>
      <c r="S113" s="73"/>
      <c r="T113" s="101"/>
    </row>
    <row r="114" spans="1:20" s="102" customFormat="1" ht="21" customHeight="1" x14ac:dyDescent="0.15">
      <c r="A114" s="110"/>
      <c r="B114" s="301"/>
      <c r="C114" s="302"/>
      <c r="D114" s="302"/>
      <c r="E114" s="302"/>
      <c r="F114" s="303"/>
      <c r="G114" s="2" t="str">
        <f>IF(LEN(B114)=0,"",IF(40-LEN(B114)&gt;0,"残り" &amp; 40-LEN(B114) &amp; "文字",IF(40-LEN(B114)=0,"","文字数がオーバーしています")))</f>
        <v/>
      </c>
      <c r="H114" s="99"/>
      <c r="I114" s="100"/>
      <c r="J114" s="7" t="s">
        <v>79</v>
      </c>
      <c r="K114" s="99"/>
      <c r="L114" s="99"/>
      <c r="M114" s="101"/>
      <c r="N114" s="101"/>
      <c r="O114" s="101"/>
      <c r="P114" s="101"/>
      <c r="Q114" s="101"/>
      <c r="R114" s="101"/>
      <c r="S114" s="73"/>
      <c r="T114" s="101"/>
    </row>
    <row r="115" spans="1:20" s="102" customFormat="1" ht="65.099999999999994" customHeight="1" thickBot="1" x14ac:dyDescent="0.2">
      <c r="A115" s="103"/>
      <c r="B115" s="306"/>
      <c r="C115" s="306"/>
      <c r="D115" s="306"/>
      <c r="E115" s="306"/>
      <c r="F115" s="307"/>
      <c r="G115" s="2" t="str">
        <f>IF(LEN(B115)=0,"",IF(256-LEN(B115)&gt;0,"残り" &amp; 256-LEN(B115) &amp; "文字",IF(256-LEN(B115)=0,"","文字数がオーバーしています")))</f>
        <v/>
      </c>
      <c r="H115" s="99"/>
      <c r="I115" s="100"/>
      <c r="J115" s="7" t="s">
        <v>82</v>
      </c>
      <c r="K115" s="99"/>
      <c r="L115" s="99"/>
      <c r="M115" s="101"/>
      <c r="N115" s="101"/>
      <c r="O115" s="101"/>
      <c r="P115" s="101"/>
      <c r="Q115" s="101"/>
      <c r="R115" s="101"/>
      <c r="S115" s="73"/>
      <c r="T115" s="101"/>
    </row>
    <row r="116" spans="1:20" ht="14.25" thickTop="1" x14ac:dyDescent="0.15">
      <c r="F116" s="26"/>
      <c r="G116" s="26"/>
      <c r="H116" s="7"/>
      <c r="I116" s="54"/>
      <c r="J116" s="7"/>
      <c r="K116" s="7"/>
      <c r="L116" s="7"/>
      <c r="M116" s="73"/>
      <c r="N116" s="73"/>
      <c r="O116" s="73"/>
      <c r="P116" s="73"/>
      <c r="Q116" s="73"/>
      <c r="R116" s="73"/>
      <c r="S116" s="73"/>
      <c r="T116" s="73"/>
    </row>
    <row r="117" spans="1:20" x14ac:dyDescent="0.15">
      <c r="F117" s="26"/>
      <c r="G117" s="26"/>
      <c r="H117" s="7"/>
      <c r="I117" s="54"/>
      <c r="J117" s="7"/>
      <c r="K117" s="7"/>
      <c r="L117" s="7"/>
      <c r="M117" s="73"/>
      <c r="N117" s="73"/>
      <c r="O117" s="73"/>
      <c r="P117" s="73"/>
      <c r="Q117" s="73"/>
      <c r="R117" s="73"/>
      <c r="S117" s="73"/>
      <c r="T117" s="73"/>
    </row>
    <row r="118" spans="1:20" ht="15" customHeight="1" thickBot="1" x14ac:dyDescent="0.2">
      <c r="A118" s="108" t="s">
        <v>59</v>
      </c>
      <c r="B118" s="72" t="s">
        <v>74</v>
      </c>
      <c r="C118" s="74"/>
      <c r="D118" s="74"/>
      <c r="E118" s="76"/>
      <c r="H118" s="73"/>
      <c r="I118" s="54"/>
      <c r="J118" s="7"/>
      <c r="K118" s="7"/>
      <c r="L118" s="73"/>
      <c r="M118" s="73"/>
      <c r="N118" s="73"/>
      <c r="O118" s="73"/>
      <c r="P118" s="73"/>
      <c r="Q118" s="73"/>
      <c r="R118" s="73"/>
      <c r="S118" s="73"/>
      <c r="T118" s="73" t="s">
        <v>68</v>
      </c>
    </row>
    <row r="119" spans="1:20" s="11" customFormat="1" ht="17.25" customHeight="1" x14ac:dyDescent="0.15">
      <c r="A119" s="84"/>
      <c r="B119" s="289" t="s">
        <v>334</v>
      </c>
      <c r="C119" s="290"/>
      <c r="D119" s="290"/>
      <c r="E119" s="290"/>
      <c r="F119" s="291"/>
      <c r="G119" s="85"/>
      <c r="H119" s="86"/>
      <c r="I119" s="87"/>
      <c r="J119" s="7" t="s">
        <v>64</v>
      </c>
      <c r="K119" s="86"/>
      <c r="L119" s="86"/>
      <c r="M119" s="88"/>
      <c r="N119" s="88"/>
      <c r="O119" s="88"/>
      <c r="P119" s="88"/>
      <c r="Q119" s="88"/>
      <c r="R119" s="88"/>
      <c r="S119" s="73"/>
      <c r="T119" s="88"/>
    </row>
    <row r="120" spans="1:20" s="83" customFormat="1" ht="30" customHeight="1" thickBot="1" x14ac:dyDescent="0.2">
      <c r="A120" s="161"/>
      <c r="B120" s="323" t="s">
        <v>335</v>
      </c>
      <c r="C120" s="324"/>
      <c r="D120" s="325" t="s">
        <v>83</v>
      </c>
      <c r="E120" s="325"/>
      <c r="F120" s="162" t="str">
        <f>IF(COUNT(P124:Q239) &gt; 0,COUNT(P124:P239) &amp; "／" &amp; COUNT(P124:Q239),"")</f>
        <v/>
      </c>
      <c r="G120" s="78"/>
      <c r="H120" s="79"/>
      <c r="I120" s="80"/>
      <c r="J120" s="81" t="s">
        <v>65</v>
      </c>
      <c r="K120" s="79"/>
      <c r="L120" s="79"/>
      <c r="M120" s="82"/>
      <c r="N120" s="82"/>
      <c r="O120" s="82"/>
      <c r="P120" s="82"/>
      <c r="Q120" s="82"/>
      <c r="R120" s="82"/>
      <c r="S120" s="73"/>
      <c r="T120" s="82"/>
    </row>
    <row r="121" spans="1:20" ht="14.25" thickTop="1" x14ac:dyDescent="0.15">
      <c r="A121" s="90">
        <v>1</v>
      </c>
      <c r="B121" s="91" t="s">
        <v>163</v>
      </c>
      <c r="C121" s="317" t="str">
        <f>IF((MIN(I124:I129)=0),"標準項目の「あり」「なし」を選択してください","")</f>
        <v>標準項目の「あり」「なし」を選択してください</v>
      </c>
      <c r="D121" s="317"/>
      <c r="E121" s="317"/>
      <c r="F121" s="318"/>
      <c r="H121" s="73"/>
      <c r="I121" s="54"/>
      <c r="J121" s="7" t="s">
        <v>66</v>
      </c>
      <c r="K121" s="7"/>
      <c r="L121" s="73"/>
      <c r="M121" s="73"/>
      <c r="N121" s="73"/>
      <c r="O121" s="73"/>
      <c r="P121" s="73"/>
      <c r="Q121" s="73"/>
      <c r="R121" s="73"/>
      <c r="S121" s="73"/>
      <c r="T121" s="73"/>
    </row>
    <row r="122" spans="1:20" s="95" customFormat="1" ht="37.5" customHeight="1" x14ac:dyDescent="0.15">
      <c r="A122" s="92" t="s">
        <v>57</v>
      </c>
      <c r="B122" s="265" t="s">
        <v>336</v>
      </c>
      <c r="C122" s="266"/>
      <c r="D122" s="319" t="str">
        <f xml:space="preserve"> "評点（" &amp; REPT("○",COUNT(P124:P129)) &amp; REPT("●",COUNT(Q124:Q129)) &amp; "）"</f>
        <v>評点（）</v>
      </c>
      <c r="E122" s="319"/>
      <c r="F122" s="112" t="str">
        <f>IF(COUNT(R124:R129)&gt;0,"・非該当" &amp; COUNT(R124:R129),"")</f>
        <v/>
      </c>
      <c r="G122" s="78"/>
      <c r="H122" s="93"/>
      <c r="I122" s="94" t="str">
        <f>IF(MIN(I124:I129)=0,"",IF(COUNT(P124:Q129)=0,"-",IF(COUNT(P124:Q129)=COUNT(P124:P129),"A",IF(COUNT(P124:P129)=0,"C","B"))))</f>
        <v/>
      </c>
      <c r="J122" s="7" t="s">
        <v>51</v>
      </c>
      <c r="K122" s="94">
        <v>1</v>
      </c>
      <c r="L122" s="93">
        <v>16765</v>
      </c>
      <c r="M122" s="93"/>
      <c r="N122" s="93"/>
      <c r="O122" s="93"/>
      <c r="P122" s="93"/>
      <c r="Q122" s="93"/>
      <c r="R122" s="93"/>
      <c r="S122" s="73"/>
      <c r="T122" s="93"/>
    </row>
    <row r="123" spans="1:20" x14ac:dyDescent="0.15">
      <c r="A123" s="90"/>
      <c r="B123" s="111" t="s">
        <v>52</v>
      </c>
      <c r="C123" s="308" t="s">
        <v>53</v>
      </c>
      <c r="D123" s="309"/>
      <c r="E123" s="309"/>
      <c r="F123" s="310"/>
      <c r="H123" s="73"/>
      <c r="I123" s="54"/>
      <c r="J123" s="7" t="s">
        <v>54</v>
      </c>
      <c r="K123" s="7"/>
      <c r="L123" s="73"/>
      <c r="M123" s="73"/>
      <c r="N123" s="73"/>
      <c r="O123" s="73"/>
      <c r="P123" s="73"/>
      <c r="Q123" s="73"/>
      <c r="R123" s="73"/>
      <c r="S123" s="73"/>
      <c r="T123" s="73"/>
    </row>
    <row r="124" spans="1:20" ht="37.5" customHeight="1" x14ac:dyDescent="0.15">
      <c r="A124" s="90"/>
      <c r="B124" s="96"/>
      <c r="C124" s="286" t="s">
        <v>337</v>
      </c>
      <c r="D124" s="287"/>
      <c r="E124" s="311"/>
      <c r="F124" s="97"/>
      <c r="G124" s="78"/>
      <c r="H124" s="73"/>
      <c r="I124" s="54">
        <v>0</v>
      </c>
      <c r="J124" s="7" t="s">
        <v>55</v>
      </c>
      <c r="K124" s="7">
        <v>1</v>
      </c>
      <c r="L124" s="73">
        <v>57800</v>
      </c>
      <c r="M124" s="73"/>
      <c r="N124" s="73"/>
      <c r="O124" s="73"/>
      <c r="P124" s="73" t="str">
        <f t="shared" ref="P124:P129" si="0">IF(I124=3,1,"")</f>
        <v/>
      </c>
      <c r="Q124" s="73" t="str">
        <f t="shared" ref="Q124:Q129" si="1">IF(I124=2,1,"")</f>
        <v/>
      </c>
      <c r="R124" s="73" t="str">
        <f t="shared" ref="R124:R129" si="2">IF(I124=1,1,"")</f>
        <v/>
      </c>
      <c r="S124" s="73"/>
      <c r="T124" s="73"/>
    </row>
    <row r="125" spans="1:20" ht="37.5" customHeight="1" x14ac:dyDescent="0.15">
      <c r="A125" s="90"/>
      <c r="B125" s="96"/>
      <c r="C125" s="286" t="s">
        <v>338</v>
      </c>
      <c r="D125" s="287"/>
      <c r="E125" s="311"/>
      <c r="F125" s="97"/>
      <c r="G125" s="78"/>
      <c r="H125" s="73"/>
      <c r="I125" s="54">
        <v>0</v>
      </c>
      <c r="J125" s="7" t="s">
        <v>55</v>
      </c>
      <c r="K125" s="7">
        <v>2</v>
      </c>
      <c r="L125" s="73">
        <v>57801</v>
      </c>
      <c r="M125" s="73"/>
      <c r="N125" s="73"/>
      <c r="O125" s="73"/>
      <c r="P125" s="73" t="str">
        <f t="shared" si="0"/>
        <v/>
      </c>
      <c r="Q125" s="73" t="str">
        <f t="shared" si="1"/>
        <v/>
      </c>
      <c r="R125" s="73" t="str">
        <f t="shared" si="2"/>
        <v/>
      </c>
      <c r="S125" s="73"/>
      <c r="T125" s="73"/>
    </row>
    <row r="126" spans="1:20" ht="37.5" customHeight="1" x14ac:dyDescent="0.15">
      <c r="A126" s="90"/>
      <c r="B126" s="96"/>
      <c r="C126" s="286" t="s">
        <v>339</v>
      </c>
      <c r="D126" s="287"/>
      <c r="E126" s="311"/>
      <c r="F126" s="97"/>
      <c r="G126" s="78"/>
      <c r="H126" s="73"/>
      <c r="I126" s="54">
        <v>0</v>
      </c>
      <c r="J126" s="7" t="s">
        <v>55</v>
      </c>
      <c r="K126" s="7">
        <v>3</v>
      </c>
      <c r="L126" s="73">
        <v>57802</v>
      </c>
      <c r="M126" s="73"/>
      <c r="N126" s="73"/>
      <c r="O126" s="73"/>
      <c r="P126" s="73" t="str">
        <f t="shared" si="0"/>
        <v/>
      </c>
      <c r="Q126" s="73" t="str">
        <f t="shared" si="1"/>
        <v/>
      </c>
      <c r="R126" s="73" t="str">
        <f t="shared" si="2"/>
        <v/>
      </c>
      <c r="S126" s="73"/>
      <c r="T126" s="73"/>
    </row>
    <row r="127" spans="1:20" ht="37.5" customHeight="1" x14ac:dyDescent="0.15">
      <c r="A127" s="90"/>
      <c r="B127" s="96"/>
      <c r="C127" s="286" t="s">
        <v>340</v>
      </c>
      <c r="D127" s="287"/>
      <c r="E127" s="311"/>
      <c r="F127" s="97"/>
      <c r="G127" s="78"/>
      <c r="H127" s="73"/>
      <c r="I127" s="54">
        <v>0</v>
      </c>
      <c r="J127" s="7" t="s">
        <v>55</v>
      </c>
      <c r="K127" s="7">
        <v>4</v>
      </c>
      <c r="L127" s="73">
        <v>57803</v>
      </c>
      <c r="M127" s="73"/>
      <c r="N127" s="73"/>
      <c r="O127" s="73"/>
      <c r="P127" s="73" t="str">
        <f t="shared" si="0"/>
        <v/>
      </c>
      <c r="Q127" s="73" t="str">
        <f t="shared" si="1"/>
        <v/>
      </c>
      <c r="R127" s="73" t="str">
        <f t="shared" si="2"/>
        <v/>
      </c>
      <c r="S127" s="73"/>
      <c r="T127" s="73"/>
    </row>
    <row r="128" spans="1:20" ht="37.5" customHeight="1" x14ac:dyDescent="0.15">
      <c r="A128" s="90"/>
      <c r="B128" s="96"/>
      <c r="C128" s="286" t="s">
        <v>341</v>
      </c>
      <c r="D128" s="287"/>
      <c r="E128" s="311"/>
      <c r="F128" s="97"/>
      <c r="G128" s="78"/>
      <c r="H128" s="73"/>
      <c r="I128" s="54">
        <v>0</v>
      </c>
      <c r="J128" s="7" t="s">
        <v>55</v>
      </c>
      <c r="K128" s="7">
        <v>5</v>
      </c>
      <c r="L128" s="73">
        <v>57804</v>
      </c>
      <c r="M128" s="73"/>
      <c r="N128" s="73"/>
      <c r="O128" s="73"/>
      <c r="P128" s="73" t="str">
        <f t="shared" si="0"/>
        <v/>
      </c>
      <c r="Q128" s="73" t="str">
        <f t="shared" si="1"/>
        <v/>
      </c>
      <c r="R128" s="73" t="str">
        <f t="shared" si="2"/>
        <v/>
      </c>
      <c r="S128" s="73"/>
      <c r="T128" s="73"/>
    </row>
    <row r="129" spans="1:20" ht="37.5" customHeight="1" thickBot="1" x14ac:dyDescent="0.2">
      <c r="A129" s="90"/>
      <c r="B129" s="96"/>
      <c r="C129" s="286" t="s">
        <v>342</v>
      </c>
      <c r="D129" s="287"/>
      <c r="E129" s="311"/>
      <c r="F129" s="97"/>
      <c r="G129" s="78"/>
      <c r="H129" s="73"/>
      <c r="I129" s="54">
        <v>0</v>
      </c>
      <c r="J129" s="7" t="s">
        <v>55</v>
      </c>
      <c r="K129" s="7">
        <v>6</v>
      </c>
      <c r="L129" s="73">
        <v>57805</v>
      </c>
      <c r="M129" s="73"/>
      <c r="N129" s="73"/>
      <c r="O129" s="73"/>
      <c r="P129" s="73" t="str">
        <f t="shared" si="0"/>
        <v/>
      </c>
      <c r="Q129" s="73" t="str">
        <f t="shared" si="1"/>
        <v/>
      </c>
      <c r="R129" s="73" t="str">
        <f t="shared" si="2"/>
        <v/>
      </c>
      <c r="S129" s="73"/>
      <c r="T129" s="73"/>
    </row>
    <row r="130" spans="1:20" ht="20.25" customHeight="1" x14ac:dyDescent="0.15">
      <c r="A130" s="98"/>
      <c r="B130" s="312" t="s">
        <v>343</v>
      </c>
      <c r="C130" s="313"/>
      <c r="D130" s="314" t="str">
        <f>IF(AND(LEN(SBcaseB1_1)&lt;&gt;0,COUNT(R123:R129)=6),SBcheckBB_1,(IF(LEN(SBcheckBA_1)&lt;&gt;0,SBcheckBA_1, SBcheckBB_1)))</f>
        <v>評価項目1の講評を入力してください</v>
      </c>
      <c r="E130" s="314"/>
      <c r="F130" s="315"/>
      <c r="H130" s="73"/>
      <c r="I130" s="54"/>
      <c r="J130" s="7" t="s">
        <v>56</v>
      </c>
      <c r="K130" s="7"/>
      <c r="L130" s="73"/>
      <c r="M130" s="73"/>
      <c r="N130" s="73"/>
      <c r="O130" s="73"/>
      <c r="P130" s="73"/>
      <c r="Q130" s="73"/>
      <c r="R130" s="73"/>
      <c r="S130" s="73"/>
      <c r="T130" s="73"/>
    </row>
    <row r="131" spans="1:20" s="102" customFormat="1" ht="21" customHeight="1" x14ac:dyDescent="0.15">
      <c r="A131" s="109"/>
      <c r="B131" s="295"/>
      <c r="C131" s="296"/>
      <c r="D131" s="296"/>
      <c r="E131" s="296"/>
      <c r="F131" s="297"/>
      <c r="G131" s="2" t="str">
        <f>IF(LEN(B131)=0,"",IF(40-LEN(B131)&gt;0,"残り" &amp; 40-LEN(B131) &amp; "文字",IF(40-LEN(B131)=0,"","文字数がオーバーしています")))</f>
        <v/>
      </c>
      <c r="H131" s="99"/>
      <c r="I131" s="100"/>
      <c r="J131" s="7" t="s">
        <v>77</v>
      </c>
      <c r="K131" s="99"/>
      <c r="L131" s="99"/>
      <c r="M131" s="101"/>
      <c r="N131" s="101"/>
      <c r="O131" s="101"/>
      <c r="P131" s="101"/>
      <c r="Q131" s="101"/>
      <c r="R131" s="101"/>
      <c r="S131" s="73"/>
      <c r="T131" s="101"/>
    </row>
    <row r="132" spans="1:20" s="102" customFormat="1" ht="65.099999999999994" customHeight="1" x14ac:dyDescent="0.15">
      <c r="A132" s="110"/>
      <c r="B132" s="298"/>
      <c r="C132" s="299"/>
      <c r="D132" s="299"/>
      <c r="E132" s="299"/>
      <c r="F132" s="300"/>
      <c r="G132" s="2" t="str">
        <f>IF(LEN(B132)=0,"",IF(256-LEN(B132)&gt;0,"残り" &amp; 256-LEN(B132) &amp; "文字",IF(256-LEN(B132)=0,"","文字数がオーバーしています")))</f>
        <v/>
      </c>
      <c r="H132" s="99"/>
      <c r="I132" s="100"/>
      <c r="J132" s="7" t="s">
        <v>80</v>
      </c>
      <c r="K132" s="99"/>
      <c r="L132" s="99"/>
      <c r="M132" s="101"/>
      <c r="N132" s="101"/>
      <c r="O132" s="101"/>
      <c r="P132" s="101"/>
      <c r="Q132" s="101"/>
      <c r="R132" s="101"/>
      <c r="S132" s="73"/>
      <c r="T132" s="101"/>
    </row>
    <row r="133" spans="1:20" s="102" customFormat="1" ht="21" customHeight="1" x14ac:dyDescent="0.15">
      <c r="A133" s="110"/>
      <c r="B133" s="301"/>
      <c r="C133" s="302"/>
      <c r="D133" s="302"/>
      <c r="E133" s="302"/>
      <c r="F133" s="303"/>
      <c r="G133" s="2" t="str">
        <f>IF(LEN(B133)=0,"",IF(40-LEN(B133)&gt;0,"残り" &amp; 40-LEN(B133) &amp; "文字",IF(40-LEN(B133)=0,"","文字数がオーバーしています")))</f>
        <v/>
      </c>
      <c r="H133" s="99"/>
      <c r="I133" s="100"/>
      <c r="J133" s="7" t="s">
        <v>78</v>
      </c>
      <c r="K133" s="99"/>
      <c r="L133" s="99"/>
      <c r="M133" s="101"/>
      <c r="N133" s="101"/>
      <c r="O133" s="101"/>
      <c r="P133" s="101"/>
      <c r="Q133" s="101"/>
      <c r="R133" s="101"/>
      <c r="S133" s="73"/>
      <c r="T133" s="101"/>
    </row>
    <row r="134" spans="1:20" s="102" customFormat="1" ht="65.099999999999994" customHeight="1" x14ac:dyDescent="0.15">
      <c r="A134" s="110"/>
      <c r="B134" s="304"/>
      <c r="C134" s="304"/>
      <c r="D134" s="304"/>
      <c r="E134" s="304"/>
      <c r="F134" s="305"/>
      <c r="G134" s="2" t="str">
        <f>IF(LEN(B134)=0,"",IF(256-LEN(B134)&gt;0,"残り" &amp; 256-LEN(B134) &amp; "文字",IF(256-LEN(B134)=0,"","文字数がオーバーしています")))</f>
        <v/>
      </c>
      <c r="H134" s="99"/>
      <c r="I134" s="100"/>
      <c r="J134" s="7" t="s">
        <v>81</v>
      </c>
      <c r="K134" s="99"/>
      <c r="L134" s="99"/>
      <c r="M134" s="101"/>
      <c r="N134" s="101"/>
      <c r="O134" s="101"/>
      <c r="P134" s="101"/>
      <c r="Q134" s="101"/>
      <c r="R134" s="101"/>
      <c r="S134" s="73"/>
      <c r="T134" s="101"/>
    </row>
    <row r="135" spans="1:20" s="102" customFormat="1" ht="21" customHeight="1" x14ac:dyDescent="0.15">
      <c r="A135" s="110"/>
      <c r="B135" s="301"/>
      <c r="C135" s="302"/>
      <c r="D135" s="302"/>
      <c r="E135" s="302"/>
      <c r="F135" s="303"/>
      <c r="G135" s="2" t="str">
        <f>IF(LEN(B135)=0,"",IF(40-LEN(B135)&gt;0,"残り" &amp; 40-LEN(B135) &amp; "文字",IF(40-LEN(B135)=0,"","文字数がオーバーしています")))</f>
        <v/>
      </c>
      <c r="H135" s="99"/>
      <c r="I135" s="100"/>
      <c r="J135" s="7" t="s">
        <v>79</v>
      </c>
      <c r="K135" s="99"/>
      <c r="L135" s="99"/>
      <c r="M135" s="101"/>
      <c r="N135" s="101"/>
      <c r="O135" s="101"/>
      <c r="P135" s="101"/>
      <c r="Q135" s="101"/>
      <c r="R135" s="101"/>
      <c r="S135" s="73"/>
      <c r="T135" s="101"/>
    </row>
    <row r="136" spans="1:20" s="102" customFormat="1" ht="65.099999999999994" customHeight="1" thickBot="1" x14ac:dyDescent="0.2">
      <c r="A136" s="103"/>
      <c r="B136" s="306"/>
      <c r="C136" s="306"/>
      <c r="D136" s="306"/>
      <c r="E136" s="306"/>
      <c r="F136" s="307"/>
      <c r="G136" s="2" t="str">
        <f>IF(LEN(B136)=0,"",IF(256-LEN(B136)&gt;0,"残り" &amp; 256-LEN(B136) &amp; "文字",IF(256-LEN(B136)=0,"","文字数がオーバーしています")))</f>
        <v/>
      </c>
      <c r="H136" s="99"/>
      <c r="I136" s="100"/>
      <c r="J136" s="7" t="s">
        <v>82</v>
      </c>
      <c r="K136" s="99"/>
      <c r="L136" s="99"/>
      <c r="M136" s="101"/>
      <c r="N136" s="101"/>
      <c r="O136" s="101"/>
      <c r="P136" s="101"/>
      <c r="Q136" s="101"/>
      <c r="R136" s="101"/>
      <c r="S136" s="73"/>
      <c r="T136" s="101"/>
    </row>
    <row r="137" spans="1:20" ht="14.25" thickTop="1" x14ac:dyDescent="0.15">
      <c r="A137" s="90">
        <v>2</v>
      </c>
      <c r="B137" s="91" t="s">
        <v>167</v>
      </c>
      <c r="C137" s="317" t="str">
        <f>IF((MIN(I140:I143)=0),"標準項目の「あり」「なし」を選択してください","")</f>
        <v>標準項目の「あり」「なし」を選択してください</v>
      </c>
      <c r="D137" s="317"/>
      <c r="E137" s="317"/>
      <c r="F137" s="318"/>
      <c r="H137" s="73"/>
      <c r="I137" s="54"/>
      <c r="J137" s="7" t="s">
        <v>66</v>
      </c>
      <c r="K137" s="7"/>
      <c r="L137" s="73"/>
      <c r="M137" s="73"/>
      <c r="N137" s="73"/>
      <c r="O137" s="73"/>
      <c r="P137" s="73"/>
      <c r="Q137" s="73"/>
      <c r="R137" s="73"/>
      <c r="S137" s="73"/>
      <c r="T137" s="73"/>
    </row>
    <row r="138" spans="1:20" s="95" customFormat="1" ht="37.5" customHeight="1" x14ac:dyDescent="0.15">
      <c r="A138" s="92" t="s">
        <v>57</v>
      </c>
      <c r="B138" s="265" t="s">
        <v>344</v>
      </c>
      <c r="C138" s="266"/>
      <c r="D138" s="319" t="str">
        <f xml:space="preserve"> "評点（" &amp; REPT("○",COUNT(P140:P143)) &amp; REPT("●",COUNT(Q140:Q143)) &amp; "）"</f>
        <v>評点（）</v>
      </c>
      <c r="E138" s="319"/>
      <c r="F138" s="112" t="str">
        <f>IF(COUNT(R140:R143)&gt;0,"・非該当" &amp; COUNT(R140:R143),"")</f>
        <v/>
      </c>
      <c r="G138" s="78"/>
      <c r="H138" s="93"/>
      <c r="I138" s="94" t="str">
        <f>IF(MIN(I140:I143)=0,"",IF(COUNT(P140:Q143)=0,"-",IF(COUNT(P140:Q143)=COUNT(P140:P143),"A",IF(COUNT(P140:P143)=0,"C","B"))))</f>
        <v/>
      </c>
      <c r="J138" s="7" t="s">
        <v>51</v>
      </c>
      <c r="K138" s="94">
        <v>2</v>
      </c>
      <c r="L138" s="93">
        <v>16766</v>
      </c>
      <c r="M138" s="93"/>
      <c r="N138" s="93"/>
      <c r="O138" s="93"/>
      <c r="P138" s="93"/>
      <c r="Q138" s="93"/>
      <c r="R138" s="93"/>
      <c r="S138" s="73"/>
      <c r="T138" s="93"/>
    </row>
    <row r="139" spans="1:20" x14ac:dyDescent="0.15">
      <c r="A139" s="90"/>
      <c r="B139" s="111" t="s">
        <v>52</v>
      </c>
      <c r="C139" s="308" t="s">
        <v>53</v>
      </c>
      <c r="D139" s="309"/>
      <c r="E139" s="309"/>
      <c r="F139" s="310"/>
      <c r="H139" s="73"/>
      <c r="I139" s="54"/>
      <c r="J139" s="7" t="s">
        <v>54</v>
      </c>
      <c r="K139" s="7"/>
      <c r="L139" s="73"/>
      <c r="M139" s="73"/>
      <c r="N139" s="73"/>
      <c r="O139" s="73"/>
      <c r="P139" s="73"/>
      <c r="Q139" s="73"/>
      <c r="R139" s="73"/>
      <c r="S139" s="73"/>
      <c r="T139" s="73"/>
    </row>
    <row r="140" spans="1:20" ht="37.5" customHeight="1" x14ac:dyDescent="0.15">
      <c r="A140" s="90"/>
      <c r="B140" s="96"/>
      <c r="C140" s="286" t="s">
        <v>345</v>
      </c>
      <c r="D140" s="287"/>
      <c r="E140" s="311"/>
      <c r="F140" s="97"/>
      <c r="G140" s="78"/>
      <c r="H140" s="73"/>
      <c r="I140" s="54">
        <v>0</v>
      </c>
      <c r="J140" s="7" t="s">
        <v>55</v>
      </c>
      <c r="K140" s="7">
        <v>1</v>
      </c>
      <c r="L140" s="73">
        <v>57806</v>
      </c>
      <c r="M140" s="73"/>
      <c r="N140" s="73"/>
      <c r="O140" s="73"/>
      <c r="P140" s="73" t="str">
        <f>IF(I140=3,1,"")</f>
        <v/>
      </c>
      <c r="Q140" s="73" t="str">
        <f>IF(I140=2,1,"")</f>
        <v/>
      </c>
      <c r="R140" s="73" t="str">
        <f>IF(I140=1,1,"")</f>
        <v/>
      </c>
      <c r="S140" s="73"/>
      <c r="T140" s="73"/>
    </row>
    <row r="141" spans="1:20" ht="37.5" customHeight="1" x14ac:dyDescent="0.15">
      <c r="A141" s="90"/>
      <c r="B141" s="96"/>
      <c r="C141" s="286" t="s">
        <v>346</v>
      </c>
      <c r="D141" s="287"/>
      <c r="E141" s="311"/>
      <c r="F141" s="97"/>
      <c r="G141" s="78"/>
      <c r="H141" s="73"/>
      <c r="I141" s="54">
        <v>0</v>
      </c>
      <c r="J141" s="7" t="s">
        <v>55</v>
      </c>
      <c r="K141" s="7">
        <v>2</v>
      </c>
      <c r="L141" s="73">
        <v>57807</v>
      </c>
      <c r="M141" s="73"/>
      <c r="N141" s="73"/>
      <c r="O141" s="73"/>
      <c r="P141" s="73" t="str">
        <f>IF(I141=3,1,"")</f>
        <v/>
      </c>
      <c r="Q141" s="73" t="str">
        <f>IF(I141=2,1,"")</f>
        <v/>
      </c>
      <c r="R141" s="73" t="str">
        <f>IF(I141=1,1,"")</f>
        <v/>
      </c>
      <c r="S141" s="73"/>
      <c r="T141" s="73"/>
    </row>
    <row r="142" spans="1:20" ht="37.5" customHeight="1" x14ac:dyDescent="0.15">
      <c r="A142" s="90"/>
      <c r="B142" s="96"/>
      <c r="C142" s="286" t="s">
        <v>347</v>
      </c>
      <c r="D142" s="287"/>
      <c r="E142" s="311"/>
      <c r="F142" s="97"/>
      <c r="G142" s="78"/>
      <c r="H142" s="73"/>
      <c r="I142" s="54">
        <v>0</v>
      </c>
      <c r="J142" s="7" t="s">
        <v>55</v>
      </c>
      <c r="K142" s="7">
        <v>3</v>
      </c>
      <c r="L142" s="73">
        <v>57808</v>
      </c>
      <c r="M142" s="73"/>
      <c r="N142" s="73"/>
      <c r="O142" s="73"/>
      <c r="P142" s="73" t="str">
        <f>IF(I142=3,1,"")</f>
        <v/>
      </c>
      <c r="Q142" s="73" t="str">
        <f>IF(I142=2,1,"")</f>
        <v/>
      </c>
      <c r="R142" s="73" t="str">
        <f>IF(I142=1,1,"")</f>
        <v/>
      </c>
      <c r="S142" s="73"/>
      <c r="T142" s="73"/>
    </row>
    <row r="143" spans="1:20" ht="37.5" customHeight="1" thickBot="1" x14ac:dyDescent="0.2">
      <c r="A143" s="90"/>
      <c r="B143" s="96"/>
      <c r="C143" s="286" t="s">
        <v>348</v>
      </c>
      <c r="D143" s="287"/>
      <c r="E143" s="311"/>
      <c r="F143" s="97"/>
      <c r="G143" s="78"/>
      <c r="H143" s="73"/>
      <c r="I143" s="54">
        <v>0</v>
      </c>
      <c r="J143" s="7" t="s">
        <v>55</v>
      </c>
      <c r="K143" s="7">
        <v>4</v>
      </c>
      <c r="L143" s="73">
        <v>57809</v>
      </c>
      <c r="M143" s="73"/>
      <c r="N143" s="73"/>
      <c r="O143" s="73"/>
      <c r="P143" s="73" t="str">
        <f>IF(I143=3,1,"")</f>
        <v/>
      </c>
      <c r="Q143" s="73" t="str">
        <f>IF(I143=2,1,"")</f>
        <v/>
      </c>
      <c r="R143" s="73" t="str">
        <f>IF(I143=1,1,"")</f>
        <v/>
      </c>
      <c r="S143" s="73"/>
      <c r="T143" s="73"/>
    </row>
    <row r="144" spans="1:20" ht="20.25" customHeight="1" x14ac:dyDescent="0.15">
      <c r="A144" s="98"/>
      <c r="B144" s="312" t="s">
        <v>349</v>
      </c>
      <c r="C144" s="313"/>
      <c r="D144" s="314" t="str">
        <f>IF(AND(LEN(SBcaseB1_2)&lt;&gt;0,COUNT(R139:R143)=4),SBcheckBB_2,(IF(LEN(SBcheckBA_2)&lt;&gt;0,SBcheckBA_2, SBcheckBB_2)))</f>
        <v>評価項目2の講評を入力してください</v>
      </c>
      <c r="E144" s="314"/>
      <c r="F144" s="315"/>
      <c r="H144" s="73"/>
      <c r="I144" s="54"/>
      <c r="J144" s="7" t="s">
        <v>56</v>
      </c>
      <c r="K144" s="7"/>
      <c r="L144" s="73"/>
      <c r="M144" s="73"/>
      <c r="N144" s="73"/>
      <c r="O144" s="73"/>
      <c r="P144" s="73"/>
      <c r="Q144" s="73"/>
      <c r="R144" s="73"/>
      <c r="S144" s="73"/>
      <c r="T144" s="73"/>
    </row>
    <row r="145" spans="1:20" s="102" customFormat="1" ht="21" customHeight="1" x14ac:dyDescent="0.15">
      <c r="A145" s="109"/>
      <c r="B145" s="295"/>
      <c r="C145" s="296"/>
      <c r="D145" s="296"/>
      <c r="E145" s="296"/>
      <c r="F145" s="297"/>
      <c r="G145" s="2" t="str">
        <f>IF(LEN(B145)=0,"",IF(40-LEN(B145)&gt;0,"残り" &amp; 40-LEN(B145) &amp; "文字",IF(40-LEN(B145)=0,"","文字数がオーバーしています")))</f>
        <v/>
      </c>
      <c r="H145" s="99"/>
      <c r="I145" s="100"/>
      <c r="J145" s="7" t="s">
        <v>77</v>
      </c>
      <c r="K145" s="99"/>
      <c r="L145" s="99"/>
      <c r="M145" s="101"/>
      <c r="N145" s="101"/>
      <c r="O145" s="101"/>
      <c r="P145" s="101"/>
      <c r="Q145" s="101"/>
      <c r="R145" s="101"/>
      <c r="S145" s="73"/>
      <c r="T145" s="101"/>
    </row>
    <row r="146" spans="1:20" s="102" customFormat="1" ht="65.099999999999994" customHeight="1" x14ac:dyDescent="0.15">
      <c r="A146" s="110"/>
      <c r="B146" s="298"/>
      <c r="C146" s="299"/>
      <c r="D146" s="299"/>
      <c r="E146" s="299"/>
      <c r="F146" s="300"/>
      <c r="G146" s="2" t="str">
        <f>IF(LEN(B146)=0,"",IF(256-LEN(B146)&gt;0,"残り" &amp; 256-LEN(B146) &amp; "文字",IF(256-LEN(B146)=0,"","文字数がオーバーしています")))</f>
        <v/>
      </c>
      <c r="H146" s="99"/>
      <c r="I146" s="100"/>
      <c r="J146" s="7" t="s">
        <v>80</v>
      </c>
      <c r="K146" s="99"/>
      <c r="L146" s="99"/>
      <c r="M146" s="101"/>
      <c r="N146" s="101"/>
      <c r="O146" s="101"/>
      <c r="P146" s="101"/>
      <c r="Q146" s="101"/>
      <c r="R146" s="101"/>
      <c r="S146" s="73"/>
      <c r="T146" s="101"/>
    </row>
    <row r="147" spans="1:20" s="102" customFormat="1" ht="21" customHeight="1" x14ac:dyDescent="0.15">
      <c r="A147" s="110"/>
      <c r="B147" s="301"/>
      <c r="C147" s="302"/>
      <c r="D147" s="302"/>
      <c r="E147" s="302"/>
      <c r="F147" s="303"/>
      <c r="G147" s="2" t="str">
        <f>IF(LEN(B147)=0,"",IF(40-LEN(B147)&gt;0,"残り" &amp; 40-LEN(B147) &amp; "文字",IF(40-LEN(B147)=0,"","文字数がオーバーしています")))</f>
        <v/>
      </c>
      <c r="H147" s="99"/>
      <c r="I147" s="100"/>
      <c r="J147" s="7" t="s">
        <v>78</v>
      </c>
      <c r="K147" s="99"/>
      <c r="L147" s="99"/>
      <c r="M147" s="101"/>
      <c r="N147" s="101"/>
      <c r="O147" s="101"/>
      <c r="P147" s="101"/>
      <c r="Q147" s="101"/>
      <c r="R147" s="101"/>
      <c r="S147" s="73"/>
      <c r="T147" s="101"/>
    </row>
    <row r="148" spans="1:20" s="102" customFormat="1" ht="65.099999999999994" customHeight="1" x14ac:dyDescent="0.15">
      <c r="A148" s="110"/>
      <c r="B148" s="304"/>
      <c r="C148" s="304"/>
      <c r="D148" s="304"/>
      <c r="E148" s="304"/>
      <c r="F148" s="305"/>
      <c r="G148" s="2" t="str">
        <f>IF(LEN(B148)=0,"",IF(256-LEN(B148)&gt;0,"残り" &amp; 256-LEN(B148) &amp; "文字",IF(256-LEN(B148)=0,"","文字数がオーバーしています")))</f>
        <v/>
      </c>
      <c r="H148" s="99"/>
      <c r="I148" s="100"/>
      <c r="J148" s="7" t="s">
        <v>81</v>
      </c>
      <c r="K148" s="99"/>
      <c r="L148" s="99"/>
      <c r="M148" s="101"/>
      <c r="N148" s="101"/>
      <c r="O148" s="101"/>
      <c r="P148" s="101"/>
      <c r="Q148" s="101"/>
      <c r="R148" s="101"/>
      <c r="S148" s="73"/>
      <c r="T148" s="101"/>
    </row>
    <row r="149" spans="1:20" s="102" customFormat="1" ht="21" customHeight="1" x14ac:dyDescent="0.15">
      <c r="A149" s="110"/>
      <c r="B149" s="301"/>
      <c r="C149" s="302"/>
      <c r="D149" s="302"/>
      <c r="E149" s="302"/>
      <c r="F149" s="303"/>
      <c r="G149" s="2" t="str">
        <f>IF(LEN(B149)=0,"",IF(40-LEN(B149)&gt;0,"残り" &amp; 40-LEN(B149) &amp; "文字",IF(40-LEN(B149)=0,"","文字数がオーバーしています")))</f>
        <v/>
      </c>
      <c r="H149" s="99"/>
      <c r="I149" s="100"/>
      <c r="J149" s="7" t="s">
        <v>79</v>
      </c>
      <c r="K149" s="99"/>
      <c r="L149" s="99"/>
      <c r="M149" s="101"/>
      <c r="N149" s="101"/>
      <c r="O149" s="101"/>
      <c r="P149" s="101"/>
      <c r="Q149" s="101"/>
      <c r="R149" s="101"/>
      <c r="S149" s="73"/>
      <c r="T149" s="101"/>
    </row>
    <row r="150" spans="1:20" s="102" customFormat="1" ht="65.099999999999994" customHeight="1" thickBot="1" x14ac:dyDescent="0.2">
      <c r="A150" s="103"/>
      <c r="B150" s="306"/>
      <c r="C150" s="306"/>
      <c r="D150" s="306"/>
      <c r="E150" s="306"/>
      <c r="F150" s="307"/>
      <c r="G150" s="2" t="str">
        <f>IF(LEN(B150)=0,"",IF(256-LEN(B150)&gt;0,"残り" &amp; 256-LEN(B150) &amp; "文字",IF(256-LEN(B150)=0,"","文字数がオーバーしています")))</f>
        <v/>
      </c>
      <c r="H150" s="99"/>
      <c r="I150" s="100"/>
      <c r="J150" s="7" t="s">
        <v>82</v>
      </c>
      <c r="K150" s="99"/>
      <c r="L150" s="99"/>
      <c r="M150" s="101"/>
      <c r="N150" s="101"/>
      <c r="O150" s="101"/>
      <c r="P150" s="101"/>
      <c r="Q150" s="101"/>
      <c r="R150" s="101"/>
      <c r="S150" s="73"/>
      <c r="T150" s="101"/>
    </row>
    <row r="151" spans="1:20" ht="14.25" thickTop="1" x14ac:dyDescent="0.15">
      <c r="A151" s="90">
        <v>3</v>
      </c>
      <c r="B151" s="91" t="s">
        <v>171</v>
      </c>
      <c r="C151" s="317" t="str">
        <f>IF((MIN(I154:I159)=0),"標準項目の「あり」「なし」を選択してください","")</f>
        <v>標準項目の「あり」「なし」を選択してください</v>
      </c>
      <c r="D151" s="317"/>
      <c r="E151" s="317"/>
      <c r="F151" s="318"/>
      <c r="H151" s="73"/>
      <c r="I151" s="54"/>
      <c r="J151" s="7" t="s">
        <v>66</v>
      </c>
      <c r="K151" s="7"/>
      <c r="L151" s="73"/>
      <c r="M151" s="73"/>
      <c r="N151" s="73"/>
      <c r="O151" s="73"/>
      <c r="P151" s="73"/>
      <c r="Q151" s="73"/>
      <c r="R151" s="73"/>
      <c r="S151" s="73"/>
      <c r="T151" s="73"/>
    </row>
    <row r="152" spans="1:20" s="95" customFormat="1" ht="37.5" customHeight="1" x14ac:dyDescent="0.15">
      <c r="A152" s="92" t="s">
        <v>57</v>
      </c>
      <c r="B152" s="265" t="s">
        <v>350</v>
      </c>
      <c r="C152" s="266"/>
      <c r="D152" s="319" t="str">
        <f xml:space="preserve"> "評点（" &amp; REPT("○",COUNT(P154:P159)) &amp; REPT("●",COUNT(Q154:Q159)) &amp; "）"</f>
        <v>評点（）</v>
      </c>
      <c r="E152" s="319"/>
      <c r="F152" s="112" t="str">
        <f>IF(COUNT(R154:R159)&gt;0,"・非該当" &amp; COUNT(R154:R159),"")</f>
        <v/>
      </c>
      <c r="G152" s="78"/>
      <c r="H152" s="93"/>
      <c r="I152" s="94" t="str">
        <f>IF(MIN(I154:I159)=0,"",IF(COUNT(P154:Q159)=0,"-",IF(COUNT(P154:Q159)=COUNT(P154:P159),"A",IF(COUNT(P154:P159)=0,"C","B"))))</f>
        <v/>
      </c>
      <c r="J152" s="7" t="s">
        <v>51</v>
      </c>
      <c r="K152" s="94">
        <v>3</v>
      </c>
      <c r="L152" s="93">
        <v>16767</v>
      </c>
      <c r="M152" s="93"/>
      <c r="N152" s="93"/>
      <c r="O152" s="93"/>
      <c r="P152" s="93"/>
      <c r="Q152" s="93"/>
      <c r="R152" s="93"/>
      <c r="S152" s="73"/>
      <c r="T152" s="93"/>
    </row>
    <row r="153" spans="1:20" x14ac:dyDescent="0.15">
      <c r="A153" s="90"/>
      <c r="B153" s="111" t="s">
        <v>52</v>
      </c>
      <c r="C153" s="308" t="s">
        <v>53</v>
      </c>
      <c r="D153" s="309"/>
      <c r="E153" s="309"/>
      <c r="F153" s="310"/>
      <c r="H153" s="73"/>
      <c r="I153" s="54"/>
      <c r="J153" s="7" t="s">
        <v>54</v>
      </c>
      <c r="K153" s="7"/>
      <c r="L153" s="73"/>
      <c r="M153" s="73"/>
      <c r="N153" s="73"/>
      <c r="O153" s="73"/>
      <c r="P153" s="73"/>
      <c r="Q153" s="73"/>
      <c r="R153" s="73"/>
      <c r="S153" s="73"/>
      <c r="T153" s="73"/>
    </row>
    <row r="154" spans="1:20" ht="37.5" customHeight="1" x14ac:dyDescent="0.15">
      <c r="A154" s="90"/>
      <c r="B154" s="96"/>
      <c r="C154" s="286" t="s">
        <v>351</v>
      </c>
      <c r="D154" s="287"/>
      <c r="E154" s="311"/>
      <c r="F154" s="97"/>
      <c r="G154" s="78"/>
      <c r="H154" s="73"/>
      <c r="I154" s="54">
        <v>0</v>
      </c>
      <c r="J154" s="7" t="s">
        <v>55</v>
      </c>
      <c r="K154" s="7">
        <v>1</v>
      </c>
      <c r="L154" s="73">
        <v>57810</v>
      </c>
      <c r="M154" s="73"/>
      <c r="N154" s="73"/>
      <c r="O154" s="73"/>
      <c r="P154" s="73" t="str">
        <f t="shared" ref="P154:P159" si="3">IF(I154=3,1,"")</f>
        <v/>
      </c>
      <c r="Q154" s="73" t="str">
        <f t="shared" ref="Q154:Q159" si="4">IF(I154=2,1,"")</f>
        <v/>
      </c>
      <c r="R154" s="73" t="str">
        <f t="shared" ref="R154:R159" si="5">IF(I154=1,1,"")</f>
        <v/>
      </c>
      <c r="S154" s="73"/>
      <c r="T154" s="73"/>
    </row>
    <row r="155" spans="1:20" ht="37.5" customHeight="1" x14ac:dyDescent="0.15">
      <c r="A155" s="90"/>
      <c r="B155" s="96"/>
      <c r="C155" s="286" t="s">
        <v>352</v>
      </c>
      <c r="D155" s="287"/>
      <c r="E155" s="311"/>
      <c r="F155" s="97"/>
      <c r="G155" s="78"/>
      <c r="H155" s="73"/>
      <c r="I155" s="54">
        <v>0</v>
      </c>
      <c r="J155" s="7" t="s">
        <v>55</v>
      </c>
      <c r="K155" s="7">
        <v>2</v>
      </c>
      <c r="L155" s="73">
        <v>57811</v>
      </c>
      <c r="M155" s="73"/>
      <c r="N155" s="73"/>
      <c r="O155" s="73"/>
      <c r="P155" s="73" t="str">
        <f t="shared" si="3"/>
        <v/>
      </c>
      <c r="Q155" s="73" t="str">
        <f t="shared" si="4"/>
        <v/>
      </c>
      <c r="R155" s="73" t="str">
        <f t="shared" si="5"/>
        <v/>
      </c>
      <c r="S155" s="73"/>
      <c r="T155" s="73"/>
    </row>
    <row r="156" spans="1:20" ht="37.5" customHeight="1" x14ac:dyDescent="0.15">
      <c r="A156" s="90"/>
      <c r="B156" s="96"/>
      <c r="C156" s="286" t="s">
        <v>353</v>
      </c>
      <c r="D156" s="287"/>
      <c r="E156" s="311"/>
      <c r="F156" s="97"/>
      <c r="G156" s="78"/>
      <c r="H156" s="73"/>
      <c r="I156" s="54">
        <v>0</v>
      </c>
      <c r="J156" s="7" t="s">
        <v>55</v>
      </c>
      <c r="K156" s="7">
        <v>3</v>
      </c>
      <c r="L156" s="73">
        <v>57812</v>
      </c>
      <c r="M156" s="73"/>
      <c r="N156" s="73"/>
      <c r="O156" s="73"/>
      <c r="P156" s="73" t="str">
        <f t="shared" si="3"/>
        <v/>
      </c>
      <c r="Q156" s="73" t="str">
        <f t="shared" si="4"/>
        <v/>
      </c>
      <c r="R156" s="73" t="str">
        <f t="shared" si="5"/>
        <v/>
      </c>
      <c r="S156" s="73"/>
      <c r="T156" s="73"/>
    </row>
    <row r="157" spans="1:20" ht="37.5" customHeight="1" x14ac:dyDescent="0.15">
      <c r="A157" s="90"/>
      <c r="B157" s="96"/>
      <c r="C157" s="286" t="s">
        <v>354</v>
      </c>
      <c r="D157" s="287"/>
      <c r="E157" s="311"/>
      <c r="F157" s="97"/>
      <c r="G157" s="78"/>
      <c r="H157" s="73"/>
      <c r="I157" s="54">
        <v>0</v>
      </c>
      <c r="J157" s="7" t="s">
        <v>55</v>
      </c>
      <c r="K157" s="7">
        <v>4</v>
      </c>
      <c r="L157" s="73">
        <v>57813</v>
      </c>
      <c r="M157" s="73"/>
      <c r="N157" s="73"/>
      <c r="O157" s="73"/>
      <c r="P157" s="73" t="str">
        <f t="shared" si="3"/>
        <v/>
      </c>
      <c r="Q157" s="73" t="str">
        <f t="shared" si="4"/>
        <v/>
      </c>
      <c r="R157" s="73" t="str">
        <f t="shared" si="5"/>
        <v/>
      </c>
      <c r="S157" s="73"/>
      <c r="T157" s="73"/>
    </row>
    <row r="158" spans="1:20" ht="37.5" customHeight="1" x14ac:dyDescent="0.15">
      <c r="A158" s="90"/>
      <c r="B158" s="96"/>
      <c r="C158" s="286" t="s">
        <v>355</v>
      </c>
      <c r="D158" s="287"/>
      <c r="E158" s="311"/>
      <c r="F158" s="97"/>
      <c r="G158" s="78"/>
      <c r="H158" s="73"/>
      <c r="I158" s="54">
        <v>0</v>
      </c>
      <c r="J158" s="7" t="s">
        <v>55</v>
      </c>
      <c r="K158" s="7">
        <v>5</v>
      </c>
      <c r="L158" s="73">
        <v>57814</v>
      </c>
      <c r="M158" s="73"/>
      <c r="N158" s="73"/>
      <c r="O158" s="73"/>
      <c r="P158" s="73" t="str">
        <f t="shared" si="3"/>
        <v/>
      </c>
      <c r="Q158" s="73" t="str">
        <f t="shared" si="4"/>
        <v/>
      </c>
      <c r="R158" s="73" t="str">
        <f t="shared" si="5"/>
        <v/>
      </c>
      <c r="S158" s="73"/>
      <c r="T158" s="73"/>
    </row>
    <row r="159" spans="1:20" ht="37.5" customHeight="1" thickBot="1" x14ac:dyDescent="0.2">
      <c r="A159" s="90"/>
      <c r="B159" s="96"/>
      <c r="C159" s="286" t="s">
        <v>356</v>
      </c>
      <c r="D159" s="287"/>
      <c r="E159" s="311"/>
      <c r="F159" s="97"/>
      <c r="G159" s="78"/>
      <c r="H159" s="73"/>
      <c r="I159" s="54">
        <v>0</v>
      </c>
      <c r="J159" s="7" t="s">
        <v>55</v>
      </c>
      <c r="K159" s="7">
        <v>6</v>
      </c>
      <c r="L159" s="73">
        <v>57815</v>
      </c>
      <c r="M159" s="73"/>
      <c r="N159" s="73"/>
      <c r="O159" s="73"/>
      <c r="P159" s="73" t="str">
        <f t="shared" si="3"/>
        <v/>
      </c>
      <c r="Q159" s="73" t="str">
        <f t="shared" si="4"/>
        <v/>
      </c>
      <c r="R159" s="73" t="str">
        <f t="shared" si="5"/>
        <v/>
      </c>
      <c r="S159" s="73"/>
      <c r="T159" s="73"/>
    </row>
    <row r="160" spans="1:20" ht="20.25" customHeight="1" x14ac:dyDescent="0.15">
      <c r="A160" s="98"/>
      <c r="B160" s="312" t="s">
        <v>357</v>
      </c>
      <c r="C160" s="313"/>
      <c r="D160" s="314" t="str">
        <f>IF(AND(LEN(SBcaseB1_3)&lt;&gt;0,COUNT(R153:R159)=6),SBcheckBB_3,(IF(LEN(SBcheckBA_3)&lt;&gt;0,SBcheckBA_3, SBcheckBB_3)))</f>
        <v>評価項目3の講評を入力してください</v>
      </c>
      <c r="E160" s="314"/>
      <c r="F160" s="315"/>
      <c r="H160" s="73"/>
      <c r="I160" s="54"/>
      <c r="J160" s="7" t="s">
        <v>56</v>
      </c>
      <c r="K160" s="7"/>
      <c r="L160" s="73"/>
      <c r="M160" s="73"/>
      <c r="N160" s="73"/>
      <c r="O160" s="73"/>
      <c r="P160" s="73"/>
      <c r="Q160" s="73"/>
      <c r="R160" s="73"/>
      <c r="S160" s="73"/>
      <c r="T160" s="73"/>
    </row>
    <row r="161" spans="1:20" s="102" customFormat="1" ht="21" customHeight="1" x14ac:dyDescent="0.15">
      <c r="A161" s="109"/>
      <c r="B161" s="295"/>
      <c r="C161" s="296"/>
      <c r="D161" s="296"/>
      <c r="E161" s="296"/>
      <c r="F161" s="297"/>
      <c r="G161" s="2" t="str">
        <f>IF(LEN(B161)=0,"",IF(40-LEN(B161)&gt;0,"残り" &amp; 40-LEN(B161) &amp; "文字",IF(40-LEN(B161)=0,"","文字数がオーバーしています")))</f>
        <v/>
      </c>
      <c r="H161" s="99"/>
      <c r="I161" s="100"/>
      <c r="J161" s="7" t="s">
        <v>77</v>
      </c>
      <c r="K161" s="99"/>
      <c r="L161" s="99"/>
      <c r="M161" s="101"/>
      <c r="N161" s="101"/>
      <c r="O161" s="101"/>
      <c r="P161" s="101"/>
      <c r="Q161" s="101"/>
      <c r="R161" s="101"/>
      <c r="S161" s="73"/>
      <c r="T161" s="101"/>
    </row>
    <row r="162" spans="1:20" s="102" customFormat="1" ht="65.099999999999994" customHeight="1" x14ac:dyDescent="0.15">
      <c r="A162" s="110"/>
      <c r="B162" s="298"/>
      <c r="C162" s="299"/>
      <c r="D162" s="299"/>
      <c r="E162" s="299"/>
      <c r="F162" s="300"/>
      <c r="G162" s="2" t="str">
        <f>IF(LEN(B162)=0,"",IF(256-LEN(B162)&gt;0,"残り" &amp; 256-LEN(B162) &amp; "文字",IF(256-LEN(B162)=0,"","文字数がオーバーしています")))</f>
        <v/>
      </c>
      <c r="H162" s="99"/>
      <c r="I162" s="100"/>
      <c r="J162" s="7" t="s">
        <v>80</v>
      </c>
      <c r="K162" s="99"/>
      <c r="L162" s="99"/>
      <c r="M162" s="101"/>
      <c r="N162" s="101"/>
      <c r="O162" s="101"/>
      <c r="P162" s="101"/>
      <c r="Q162" s="101"/>
      <c r="R162" s="101"/>
      <c r="S162" s="73"/>
      <c r="T162" s="101"/>
    </row>
    <row r="163" spans="1:20" s="102" customFormat="1" ht="21" customHeight="1" x14ac:dyDescent="0.15">
      <c r="A163" s="110"/>
      <c r="B163" s="301"/>
      <c r="C163" s="302"/>
      <c r="D163" s="302"/>
      <c r="E163" s="302"/>
      <c r="F163" s="303"/>
      <c r="G163" s="2" t="str">
        <f>IF(LEN(B163)=0,"",IF(40-LEN(B163)&gt;0,"残り" &amp; 40-LEN(B163) &amp; "文字",IF(40-LEN(B163)=0,"","文字数がオーバーしています")))</f>
        <v/>
      </c>
      <c r="H163" s="99"/>
      <c r="I163" s="100"/>
      <c r="J163" s="7" t="s">
        <v>78</v>
      </c>
      <c r="K163" s="99"/>
      <c r="L163" s="99"/>
      <c r="M163" s="101"/>
      <c r="N163" s="101"/>
      <c r="O163" s="101"/>
      <c r="P163" s="101"/>
      <c r="Q163" s="101"/>
      <c r="R163" s="101"/>
      <c r="S163" s="73"/>
      <c r="T163" s="101"/>
    </row>
    <row r="164" spans="1:20" s="102" customFormat="1" ht="65.099999999999994" customHeight="1" x14ac:dyDescent="0.15">
      <c r="A164" s="110"/>
      <c r="B164" s="304"/>
      <c r="C164" s="304"/>
      <c r="D164" s="304"/>
      <c r="E164" s="304"/>
      <c r="F164" s="305"/>
      <c r="G164" s="2" t="str">
        <f>IF(LEN(B164)=0,"",IF(256-LEN(B164)&gt;0,"残り" &amp; 256-LEN(B164) &amp; "文字",IF(256-LEN(B164)=0,"","文字数がオーバーしています")))</f>
        <v/>
      </c>
      <c r="H164" s="99"/>
      <c r="I164" s="100"/>
      <c r="J164" s="7" t="s">
        <v>81</v>
      </c>
      <c r="K164" s="99"/>
      <c r="L164" s="99"/>
      <c r="M164" s="101"/>
      <c r="N164" s="101"/>
      <c r="O164" s="101"/>
      <c r="P164" s="101"/>
      <c r="Q164" s="101"/>
      <c r="R164" s="101"/>
      <c r="S164" s="73"/>
      <c r="T164" s="101"/>
    </row>
    <row r="165" spans="1:20" s="102" customFormat="1" ht="21" customHeight="1" x14ac:dyDescent="0.15">
      <c r="A165" s="110"/>
      <c r="B165" s="301"/>
      <c r="C165" s="302"/>
      <c r="D165" s="302"/>
      <c r="E165" s="302"/>
      <c r="F165" s="303"/>
      <c r="G165" s="2" t="str">
        <f>IF(LEN(B165)=0,"",IF(40-LEN(B165)&gt;0,"残り" &amp; 40-LEN(B165) &amp; "文字",IF(40-LEN(B165)=0,"","文字数がオーバーしています")))</f>
        <v/>
      </c>
      <c r="H165" s="99"/>
      <c r="I165" s="100"/>
      <c r="J165" s="7" t="s">
        <v>79</v>
      </c>
      <c r="K165" s="99"/>
      <c r="L165" s="99"/>
      <c r="M165" s="101"/>
      <c r="N165" s="101"/>
      <c r="O165" s="101"/>
      <c r="P165" s="101"/>
      <c r="Q165" s="101"/>
      <c r="R165" s="101"/>
      <c r="S165" s="73"/>
      <c r="T165" s="101"/>
    </row>
    <row r="166" spans="1:20" s="102" customFormat="1" ht="65.099999999999994" customHeight="1" thickBot="1" x14ac:dyDescent="0.2">
      <c r="A166" s="103"/>
      <c r="B166" s="306"/>
      <c r="C166" s="306"/>
      <c r="D166" s="306"/>
      <c r="E166" s="306"/>
      <c r="F166" s="307"/>
      <c r="G166" s="2" t="str">
        <f>IF(LEN(B166)=0,"",IF(256-LEN(B166)&gt;0,"残り" &amp; 256-LEN(B166) &amp; "文字",IF(256-LEN(B166)=0,"","文字数がオーバーしています")))</f>
        <v/>
      </c>
      <c r="H166" s="99"/>
      <c r="I166" s="100"/>
      <c r="J166" s="7" t="s">
        <v>82</v>
      </c>
      <c r="K166" s="99"/>
      <c r="L166" s="99"/>
      <c r="M166" s="101"/>
      <c r="N166" s="101"/>
      <c r="O166" s="101"/>
      <c r="P166" s="101"/>
      <c r="Q166" s="101"/>
      <c r="R166" s="101"/>
      <c r="S166" s="73"/>
      <c r="T166" s="101"/>
    </row>
    <row r="167" spans="1:20" ht="14.25" thickTop="1" x14ac:dyDescent="0.15">
      <c r="A167" s="90">
        <v>4</v>
      </c>
      <c r="B167" s="91" t="s">
        <v>254</v>
      </c>
      <c r="C167" s="317" t="str">
        <f>IF((MIN(I170:I172)=0),"標準項目の「あり」「なし」を選択してください","")</f>
        <v>標準項目の「あり」「なし」を選択してください</v>
      </c>
      <c r="D167" s="317"/>
      <c r="E167" s="317"/>
      <c r="F167" s="318"/>
      <c r="H167" s="73"/>
      <c r="I167" s="54"/>
      <c r="J167" s="7" t="s">
        <v>66</v>
      </c>
      <c r="K167" s="7"/>
      <c r="L167" s="73"/>
      <c r="M167" s="73"/>
      <c r="N167" s="73"/>
      <c r="O167" s="73"/>
      <c r="P167" s="73"/>
      <c r="Q167" s="73"/>
      <c r="R167" s="73"/>
      <c r="S167" s="73"/>
      <c r="T167" s="73"/>
    </row>
    <row r="168" spans="1:20" s="95" customFormat="1" ht="37.5" customHeight="1" x14ac:dyDescent="0.15">
      <c r="A168" s="92" t="s">
        <v>57</v>
      </c>
      <c r="B168" s="265" t="s">
        <v>358</v>
      </c>
      <c r="C168" s="266"/>
      <c r="D168" s="319" t="str">
        <f xml:space="preserve"> "評点（" &amp; REPT("○",COUNT(P170:P172)) &amp; REPT("●",COUNT(Q170:Q172)) &amp; "）"</f>
        <v>評点（）</v>
      </c>
      <c r="E168" s="319"/>
      <c r="F168" s="112" t="str">
        <f>IF(COUNT(R170:R172)&gt;0,"・非該当" &amp; COUNT(R170:R172),"")</f>
        <v/>
      </c>
      <c r="G168" s="78"/>
      <c r="H168" s="93"/>
      <c r="I168" s="94" t="str">
        <f>IF(MIN(I170:I172)=0,"",IF(COUNT(P170:Q172)=0,"-",IF(COUNT(P170:Q172)=COUNT(P170:P172),"A",IF(COUNT(P170:P172)=0,"C","B"))))</f>
        <v/>
      </c>
      <c r="J168" s="7" t="s">
        <v>51</v>
      </c>
      <c r="K168" s="94">
        <v>4</v>
      </c>
      <c r="L168" s="93">
        <v>16768</v>
      </c>
      <c r="M168" s="93"/>
      <c r="N168" s="93"/>
      <c r="O168" s="93"/>
      <c r="P168" s="93"/>
      <c r="Q168" s="93"/>
      <c r="R168" s="93"/>
      <c r="S168" s="73"/>
      <c r="T168" s="93"/>
    </row>
    <row r="169" spans="1:20" x14ac:dyDescent="0.15">
      <c r="A169" s="90"/>
      <c r="B169" s="111" t="s">
        <v>52</v>
      </c>
      <c r="C169" s="308" t="s">
        <v>53</v>
      </c>
      <c r="D169" s="309"/>
      <c r="E169" s="309"/>
      <c r="F169" s="310"/>
      <c r="H169" s="73"/>
      <c r="I169" s="54"/>
      <c r="J169" s="7" t="s">
        <v>54</v>
      </c>
      <c r="K169" s="7"/>
      <c r="L169" s="73"/>
      <c r="M169" s="73"/>
      <c r="N169" s="73"/>
      <c r="O169" s="73"/>
      <c r="P169" s="73"/>
      <c r="Q169" s="73"/>
      <c r="R169" s="73"/>
      <c r="S169" s="73"/>
      <c r="T169" s="73"/>
    </row>
    <row r="170" spans="1:20" ht="37.5" customHeight="1" x14ac:dyDescent="0.15">
      <c r="A170" s="90"/>
      <c r="B170" s="96"/>
      <c r="C170" s="286" t="s">
        <v>359</v>
      </c>
      <c r="D170" s="287"/>
      <c r="E170" s="311"/>
      <c r="F170" s="97"/>
      <c r="G170" s="78"/>
      <c r="H170" s="73"/>
      <c r="I170" s="54">
        <v>0</v>
      </c>
      <c r="J170" s="7" t="s">
        <v>55</v>
      </c>
      <c r="K170" s="7">
        <v>1</v>
      </c>
      <c r="L170" s="73">
        <v>57816</v>
      </c>
      <c r="M170" s="73"/>
      <c r="N170" s="73"/>
      <c r="O170" s="73"/>
      <c r="P170" s="73" t="str">
        <f>IF(I170=3,1,"")</f>
        <v/>
      </c>
      <c r="Q170" s="73" t="str">
        <f>IF(I170=2,1,"")</f>
        <v/>
      </c>
      <c r="R170" s="73" t="str">
        <f>IF(I170=1,1,"")</f>
        <v/>
      </c>
      <c r="S170" s="73"/>
      <c r="T170" s="73"/>
    </row>
    <row r="171" spans="1:20" ht="37.5" customHeight="1" x14ac:dyDescent="0.15">
      <c r="A171" s="90"/>
      <c r="B171" s="96"/>
      <c r="C171" s="286" t="s">
        <v>360</v>
      </c>
      <c r="D171" s="287"/>
      <c r="E171" s="311"/>
      <c r="F171" s="97"/>
      <c r="G171" s="78"/>
      <c r="H171" s="73"/>
      <c r="I171" s="54">
        <v>0</v>
      </c>
      <c r="J171" s="7" t="s">
        <v>55</v>
      </c>
      <c r="K171" s="7">
        <v>2</v>
      </c>
      <c r="L171" s="73">
        <v>57817</v>
      </c>
      <c r="M171" s="73"/>
      <c r="N171" s="73"/>
      <c r="O171" s="73"/>
      <c r="P171" s="73" t="str">
        <f>IF(I171=3,1,"")</f>
        <v/>
      </c>
      <c r="Q171" s="73" t="str">
        <f>IF(I171=2,1,"")</f>
        <v/>
      </c>
      <c r="R171" s="73" t="str">
        <f>IF(I171=1,1,"")</f>
        <v/>
      </c>
      <c r="S171" s="73"/>
      <c r="T171" s="73"/>
    </row>
    <row r="172" spans="1:20" ht="37.5" customHeight="1" thickBot="1" x14ac:dyDescent="0.2">
      <c r="A172" s="90"/>
      <c r="B172" s="96"/>
      <c r="C172" s="286" t="s">
        <v>361</v>
      </c>
      <c r="D172" s="287"/>
      <c r="E172" s="311"/>
      <c r="F172" s="97"/>
      <c r="G172" s="78"/>
      <c r="H172" s="73"/>
      <c r="I172" s="54">
        <v>0</v>
      </c>
      <c r="J172" s="7" t="s">
        <v>55</v>
      </c>
      <c r="K172" s="7">
        <v>3</v>
      </c>
      <c r="L172" s="73">
        <v>57818</v>
      </c>
      <c r="M172" s="73"/>
      <c r="N172" s="73"/>
      <c r="O172" s="73"/>
      <c r="P172" s="73" t="str">
        <f>IF(I172=3,1,"")</f>
        <v/>
      </c>
      <c r="Q172" s="73" t="str">
        <f>IF(I172=2,1,"")</f>
        <v/>
      </c>
      <c r="R172" s="73" t="str">
        <f>IF(I172=1,1,"")</f>
        <v/>
      </c>
      <c r="S172" s="73"/>
      <c r="T172" s="73"/>
    </row>
    <row r="173" spans="1:20" ht="20.25" customHeight="1" x14ac:dyDescent="0.15">
      <c r="A173" s="98"/>
      <c r="B173" s="312" t="s">
        <v>362</v>
      </c>
      <c r="C173" s="313"/>
      <c r="D173" s="314" t="str">
        <f>IF(AND(LEN(SBcaseB1_4)&lt;&gt;0,COUNT(R169:R172)=3),SBcheckBB_4,(IF(LEN(SBcheckBA_4)&lt;&gt;0,SBcheckBA_4, SBcheckBB_4)))</f>
        <v>評価項目4の講評を入力してください</v>
      </c>
      <c r="E173" s="314"/>
      <c r="F173" s="315"/>
      <c r="H173" s="73"/>
      <c r="I173" s="54"/>
      <c r="J173" s="7" t="s">
        <v>56</v>
      </c>
      <c r="K173" s="7"/>
      <c r="L173" s="73"/>
      <c r="M173" s="73"/>
      <c r="N173" s="73"/>
      <c r="O173" s="73"/>
      <c r="P173" s="73"/>
      <c r="Q173" s="73"/>
      <c r="R173" s="73"/>
      <c r="S173" s="73"/>
      <c r="T173" s="73"/>
    </row>
    <row r="174" spans="1:20" s="102" customFormat="1" ht="21" customHeight="1" x14ac:dyDescent="0.15">
      <c r="A174" s="109"/>
      <c r="B174" s="295"/>
      <c r="C174" s="296"/>
      <c r="D174" s="296"/>
      <c r="E174" s="296"/>
      <c r="F174" s="297"/>
      <c r="G174" s="2" t="str">
        <f>IF(LEN(B174)=0,"",IF(40-LEN(B174)&gt;0,"残り" &amp; 40-LEN(B174) &amp; "文字",IF(40-LEN(B174)=0,"","文字数がオーバーしています")))</f>
        <v/>
      </c>
      <c r="H174" s="99"/>
      <c r="I174" s="100"/>
      <c r="J174" s="7" t="s">
        <v>77</v>
      </c>
      <c r="K174" s="99"/>
      <c r="L174" s="99"/>
      <c r="M174" s="101"/>
      <c r="N174" s="101"/>
      <c r="O174" s="101"/>
      <c r="P174" s="101"/>
      <c r="Q174" s="101"/>
      <c r="R174" s="101"/>
      <c r="S174" s="73"/>
      <c r="T174" s="101"/>
    </row>
    <row r="175" spans="1:20" s="102" customFormat="1" ht="65.099999999999994" customHeight="1" x14ac:dyDescent="0.15">
      <c r="A175" s="110"/>
      <c r="B175" s="298"/>
      <c r="C175" s="299"/>
      <c r="D175" s="299"/>
      <c r="E175" s="299"/>
      <c r="F175" s="300"/>
      <c r="G175" s="2" t="str">
        <f>IF(LEN(B175)=0,"",IF(256-LEN(B175)&gt;0,"残り" &amp; 256-LEN(B175) &amp; "文字",IF(256-LEN(B175)=0,"","文字数がオーバーしています")))</f>
        <v/>
      </c>
      <c r="H175" s="99"/>
      <c r="I175" s="100"/>
      <c r="J175" s="7" t="s">
        <v>80</v>
      </c>
      <c r="K175" s="99"/>
      <c r="L175" s="99"/>
      <c r="M175" s="101"/>
      <c r="N175" s="101"/>
      <c r="O175" s="101"/>
      <c r="P175" s="101"/>
      <c r="Q175" s="101"/>
      <c r="R175" s="101"/>
      <c r="S175" s="73"/>
      <c r="T175" s="101"/>
    </row>
    <row r="176" spans="1:20" s="102" customFormat="1" ht="21" customHeight="1" x14ac:dyDescent="0.15">
      <c r="A176" s="110"/>
      <c r="B176" s="301"/>
      <c r="C176" s="302"/>
      <c r="D176" s="302"/>
      <c r="E176" s="302"/>
      <c r="F176" s="303"/>
      <c r="G176" s="2" t="str">
        <f>IF(LEN(B176)=0,"",IF(40-LEN(B176)&gt;0,"残り" &amp; 40-LEN(B176) &amp; "文字",IF(40-LEN(B176)=0,"","文字数がオーバーしています")))</f>
        <v/>
      </c>
      <c r="H176" s="99"/>
      <c r="I176" s="100"/>
      <c r="J176" s="7" t="s">
        <v>78</v>
      </c>
      <c r="K176" s="99"/>
      <c r="L176" s="99"/>
      <c r="M176" s="101"/>
      <c r="N176" s="101"/>
      <c r="O176" s="101"/>
      <c r="P176" s="101"/>
      <c r="Q176" s="101"/>
      <c r="R176" s="101"/>
      <c r="S176" s="73"/>
      <c r="T176" s="101"/>
    </row>
    <row r="177" spans="1:20" s="102" customFormat="1" ht="65.099999999999994" customHeight="1" x14ac:dyDescent="0.15">
      <c r="A177" s="110"/>
      <c r="B177" s="304"/>
      <c r="C177" s="304"/>
      <c r="D177" s="304"/>
      <c r="E177" s="304"/>
      <c r="F177" s="305"/>
      <c r="G177" s="2" t="str">
        <f>IF(LEN(B177)=0,"",IF(256-LEN(B177)&gt;0,"残り" &amp; 256-LEN(B177) &amp; "文字",IF(256-LEN(B177)=0,"","文字数がオーバーしています")))</f>
        <v/>
      </c>
      <c r="H177" s="99"/>
      <c r="I177" s="100"/>
      <c r="J177" s="7" t="s">
        <v>81</v>
      </c>
      <c r="K177" s="99"/>
      <c r="L177" s="99"/>
      <c r="M177" s="101"/>
      <c r="N177" s="101"/>
      <c r="O177" s="101"/>
      <c r="P177" s="101"/>
      <c r="Q177" s="101"/>
      <c r="R177" s="101"/>
      <c r="S177" s="73"/>
      <c r="T177" s="101"/>
    </row>
    <row r="178" spans="1:20" s="102" customFormat="1" ht="21" customHeight="1" x14ac:dyDescent="0.15">
      <c r="A178" s="110"/>
      <c r="B178" s="301"/>
      <c r="C178" s="302"/>
      <c r="D178" s="302"/>
      <c r="E178" s="302"/>
      <c r="F178" s="303"/>
      <c r="G178" s="2" t="str">
        <f>IF(LEN(B178)=0,"",IF(40-LEN(B178)&gt;0,"残り" &amp; 40-LEN(B178) &amp; "文字",IF(40-LEN(B178)=0,"","文字数がオーバーしています")))</f>
        <v/>
      </c>
      <c r="H178" s="99"/>
      <c r="I178" s="100"/>
      <c r="J178" s="7" t="s">
        <v>79</v>
      </c>
      <c r="K178" s="99"/>
      <c r="L178" s="99"/>
      <c r="M178" s="101"/>
      <c r="N178" s="101"/>
      <c r="O178" s="101"/>
      <c r="P178" s="101"/>
      <c r="Q178" s="101"/>
      <c r="R178" s="101"/>
      <c r="S178" s="73"/>
      <c r="T178" s="101"/>
    </row>
    <row r="179" spans="1:20" s="102" customFormat="1" ht="65.099999999999994" customHeight="1" thickBot="1" x14ac:dyDescent="0.2">
      <c r="A179" s="103"/>
      <c r="B179" s="306"/>
      <c r="C179" s="306"/>
      <c r="D179" s="306"/>
      <c r="E179" s="306"/>
      <c r="F179" s="307"/>
      <c r="G179" s="2" t="str">
        <f>IF(LEN(B179)=0,"",IF(256-LEN(B179)&gt;0,"残り" &amp; 256-LEN(B179) &amp; "文字",IF(256-LEN(B179)=0,"","文字数がオーバーしています")))</f>
        <v/>
      </c>
      <c r="H179" s="99"/>
      <c r="I179" s="100"/>
      <c r="J179" s="7" t="s">
        <v>82</v>
      </c>
      <c r="K179" s="99"/>
      <c r="L179" s="99"/>
      <c r="M179" s="101"/>
      <c r="N179" s="101"/>
      <c r="O179" s="101"/>
      <c r="P179" s="101"/>
      <c r="Q179" s="101"/>
      <c r="R179" s="101"/>
      <c r="S179" s="73"/>
      <c r="T179" s="101"/>
    </row>
    <row r="180" spans="1:20" ht="14.25" thickTop="1" x14ac:dyDescent="0.15">
      <c r="A180" s="90">
        <v>5</v>
      </c>
      <c r="B180" s="91" t="s">
        <v>364</v>
      </c>
      <c r="C180" s="317" t="str">
        <f>IF((MIN(I183:I184)=0),"標準項目の「あり」「なし」を選択してください","")</f>
        <v>標準項目の「あり」「なし」を選択してください</v>
      </c>
      <c r="D180" s="317"/>
      <c r="E180" s="317"/>
      <c r="F180" s="318"/>
      <c r="H180" s="73"/>
      <c r="I180" s="54"/>
      <c r="J180" s="7" t="s">
        <v>66</v>
      </c>
      <c r="K180" s="7"/>
      <c r="L180" s="73"/>
      <c r="M180" s="73"/>
      <c r="N180" s="73"/>
      <c r="O180" s="73"/>
      <c r="P180" s="73"/>
      <c r="Q180" s="73"/>
      <c r="R180" s="73"/>
      <c r="S180" s="73"/>
      <c r="T180" s="73"/>
    </row>
    <row r="181" spans="1:20" s="95" customFormat="1" ht="37.5" customHeight="1" x14ac:dyDescent="0.15">
      <c r="A181" s="92" t="s">
        <v>57</v>
      </c>
      <c r="B181" s="265" t="s">
        <v>363</v>
      </c>
      <c r="C181" s="266"/>
      <c r="D181" s="319" t="str">
        <f xml:space="preserve"> "評点（" &amp; REPT("○",COUNT(P183:P184)) &amp; REPT("●",COUNT(Q183:Q184)) &amp; "）"</f>
        <v>評点（）</v>
      </c>
      <c r="E181" s="319"/>
      <c r="F181" s="112" t="str">
        <f>IF(COUNT(R183:R184)&gt;0,"・非該当" &amp; COUNT(R183:R184),"")</f>
        <v/>
      </c>
      <c r="G181" s="78"/>
      <c r="H181" s="93"/>
      <c r="I181" s="94" t="str">
        <f>IF(MIN(I183:I184)=0,"",IF(COUNT(P183:Q184)=0,"-",IF(COUNT(P183:Q184)=COUNT(P183:P184),"A",IF(COUNT(P183:P184)=0,"C","B"))))</f>
        <v/>
      </c>
      <c r="J181" s="7" t="s">
        <v>51</v>
      </c>
      <c r="K181" s="94">
        <v>5</v>
      </c>
      <c r="L181" s="93">
        <v>16769</v>
      </c>
      <c r="M181" s="93"/>
      <c r="N181" s="93"/>
      <c r="O181" s="93"/>
      <c r="P181" s="93"/>
      <c r="Q181" s="93"/>
      <c r="R181" s="93"/>
      <c r="S181" s="73"/>
      <c r="T181" s="93"/>
    </row>
    <row r="182" spans="1:20" x14ac:dyDescent="0.15">
      <c r="A182" s="90"/>
      <c r="B182" s="111" t="s">
        <v>52</v>
      </c>
      <c r="C182" s="308" t="s">
        <v>53</v>
      </c>
      <c r="D182" s="309"/>
      <c r="E182" s="309"/>
      <c r="F182" s="310"/>
      <c r="H182" s="73"/>
      <c r="I182" s="54"/>
      <c r="J182" s="7" t="s">
        <v>54</v>
      </c>
      <c r="K182" s="7"/>
      <c r="L182" s="73"/>
      <c r="M182" s="73"/>
      <c r="N182" s="73"/>
      <c r="O182" s="73"/>
      <c r="P182" s="73"/>
      <c r="Q182" s="73"/>
      <c r="R182" s="73"/>
      <c r="S182" s="73"/>
      <c r="T182" s="73"/>
    </row>
    <row r="183" spans="1:20" ht="37.5" customHeight="1" x14ac:dyDescent="0.15">
      <c r="A183" s="90"/>
      <c r="B183" s="96"/>
      <c r="C183" s="286" t="s">
        <v>365</v>
      </c>
      <c r="D183" s="287"/>
      <c r="E183" s="311"/>
      <c r="F183" s="97"/>
      <c r="G183" s="78"/>
      <c r="H183" s="73"/>
      <c r="I183" s="54">
        <v>0</v>
      </c>
      <c r="J183" s="7" t="s">
        <v>55</v>
      </c>
      <c r="K183" s="7">
        <v>1</v>
      </c>
      <c r="L183" s="73">
        <v>57819</v>
      </c>
      <c r="M183" s="73"/>
      <c r="N183" s="73"/>
      <c r="O183" s="73"/>
      <c r="P183" s="73" t="str">
        <f>IF(I183=3,1,"")</f>
        <v/>
      </c>
      <c r="Q183" s="73" t="str">
        <f>IF(I183=2,1,"")</f>
        <v/>
      </c>
      <c r="R183" s="73" t="str">
        <f>IF(I183=1,1,"")</f>
        <v/>
      </c>
      <c r="S183" s="73"/>
      <c r="T183" s="73"/>
    </row>
    <row r="184" spans="1:20" ht="37.5" customHeight="1" thickBot="1" x14ac:dyDescent="0.2">
      <c r="A184" s="90"/>
      <c r="B184" s="96"/>
      <c r="C184" s="286" t="s">
        <v>366</v>
      </c>
      <c r="D184" s="287"/>
      <c r="E184" s="311"/>
      <c r="F184" s="97"/>
      <c r="G184" s="78"/>
      <c r="H184" s="73"/>
      <c r="I184" s="54">
        <v>0</v>
      </c>
      <c r="J184" s="7" t="s">
        <v>55</v>
      </c>
      <c r="K184" s="7">
        <v>2</v>
      </c>
      <c r="L184" s="73">
        <v>57820</v>
      </c>
      <c r="M184" s="73"/>
      <c r="N184" s="73"/>
      <c r="O184" s="73"/>
      <c r="P184" s="73" t="str">
        <f>IF(I184=3,1,"")</f>
        <v/>
      </c>
      <c r="Q184" s="73" t="str">
        <f>IF(I184=2,1,"")</f>
        <v/>
      </c>
      <c r="R184" s="73" t="str">
        <f>IF(I184=1,1,"")</f>
        <v/>
      </c>
      <c r="S184" s="73"/>
      <c r="T184" s="73"/>
    </row>
    <row r="185" spans="1:20" ht="20.25" customHeight="1" x14ac:dyDescent="0.15">
      <c r="A185" s="98"/>
      <c r="B185" s="312" t="s">
        <v>367</v>
      </c>
      <c r="C185" s="313"/>
      <c r="D185" s="314" t="str">
        <f>IF(AND(LEN(SBcaseB1_5)&lt;&gt;0,COUNT(R182:R184)=2),SBcheckBB_5,(IF(LEN(SBcheckBA_5)&lt;&gt;0,SBcheckBA_5, SBcheckBB_5)))</f>
        <v>評価項目5の講評を入力してください</v>
      </c>
      <c r="E185" s="314"/>
      <c r="F185" s="315"/>
      <c r="H185" s="73"/>
      <c r="I185" s="54"/>
      <c r="J185" s="7" t="s">
        <v>56</v>
      </c>
      <c r="K185" s="7"/>
      <c r="L185" s="73"/>
      <c r="M185" s="73"/>
      <c r="N185" s="73"/>
      <c r="O185" s="73"/>
      <c r="P185" s="73"/>
      <c r="Q185" s="73"/>
      <c r="R185" s="73"/>
      <c r="S185" s="73"/>
      <c r="T185" s="73"/>
    </row>
    <row r="186" spans="1:20" s="102" customFormat="1" ht="21" customHeight="1" x14ac:dyDescent="0.15">
      <c r="A186" s="109"/>
      <c r="B186" s="295"/>
      <c r="C186" s="296"/>
      <c r="D186" s="296"/>
      <c r="E186" s="296"/>
      <c r="F186" s="297"/>
      <c r="G186" s="2" t="str">
        <f>IF(LEN(B186)=0,"",IF(40-LEN(B186)&gt;0,"残り" &amp; 40-LEN(B186) &amp; "文字",IF(40-LEN(B186)=0,"","文字数がオーバーしています")))</f>
        <v/>
      </c>
      <c r="H186" s="99"/>
      <c r="I186" s="100"/>
      <c r="J186" s="7" t="s">
        <v>77</v>
      </c>
      <c r="K186" s="99"/>
      <c r="L186" s="99"/>
      <c r="M186" s="101"/>
      <c r="N186" s="101"/>
      <c r="O186" s="101"/>
      <c r="P186" s="101"/>
      <c r="Q186" s="101"/>
      <c r="R186" s="101"/>
      <c r="S186" s="73"/>
      <c r="T186" s="101"/>
    </row>
    <row r="187" spans="1:20" s="102" customFormat="1" ht="65.099999999999994" customHeight="1" x14ac:dyDescent="0.15">
      <c r="A187" s="110"/>
      <c r="B187" s="298"/>
      <c r="C187" s="299"/>
      <c r="D187" s="299"/>
      <c r="E187" s="299"/>
      <c r="F187" s="300"/>
      <c r="G187" s="2" t="str">
        <f>IF(LEN(B187)=0,"",IF(256-LEN(B187)&gt;0,"残り" &amp; 256-LEN(B187) &amp; "文字",IF(256-LEN(B187)=0,"","文字数がオーバーしています")))</f>
        <v/>
      </c>
      <c r="H187" s="99"/>
      <c r="I187" s="100"/>
      <c r="J187" s="7" t="s">
        <v>80</v>
      </c>
      <c r="K187" s="99"/>
      <c r="L187" s="99"/>
      <c r="M187" s="101"/>
      <c r="N187" s="101"/>
      <c r="O187" s="101"/>
      <c r="P187" s="101"/>
      <c r="Q187" s="101"/>
      <c r="R187" s="101"/>
      <c r="S187" s="73"/>
      <c r="T187" s="101"/>
    </row>
    <row r="188" spans="1:20" s="102" customFormat="1" ht="21" customHeight="1" x14ac:dyDescent="0.15">
      <c r="A188" s="110"/>
      <c r="B188" s="301"/>
      <c r="C188" s="302"/>
      <c r="D188" s="302"/>
      <c r="E188" s="302"/>
      <c r="F188" s="303"/>
      <c r="G188" s="2" t="str">
        <f>IF(LEN(B188)=0,"",IF(40-LEN(B188)&gt;0,"残り" &amp; 40-LEN(B188) &amp; "文字",IF(40-LEN(B188)=0,"","文字数がオーバーしています")))</f>
        <v/>
      </c>
      <c r="H188" s="99"/>
      <c r="I188" s="100"/>
      <c r="J188" s="7" t="s">
        <v>78</v>
      </c>
      <c r="K188" s="99"/>
      <c r="L188" s="99"/>
      <c r="M188" s="101"/>
      <c r="N188" s="101"/>
      <c r="O188" s="101"/>
      <c r="P188" s="101"/>
      <c r="Q188" s="101"/>
      <c r="R188" s="101"/>
      <c r="S188" s="73"/>
      <c r="T188" s="101"/>
    </row>
    <row r="189" spans="1:20" s="102" customFormat="1" ht="65.099999999999994" customHeight="1" x14ac:dyDescent="0.15">
      <c r="A189" s="110"/>
      <c r="B189" s="304"/>
      <c r="C189" s="304"/>
      <c r="D189" s="304"/>
      <c r="E189" s="304"/>
      <c r="F189" s="305"/>
      <c r="G189" s="2" t="str">
        <f>IF(LEN(B189)=0,"",IF(256-LEN(B189)&gt;0,"残り" &amp; 256-LEN(B189) &amp; "文字",IF(256-LEN(B189)=0,"","文字数がオーバーしています")))</f>
        <v/>
      </c>
      <c r="H189" s="99"/>
      <c r="I189" s="100"/>
      <c r="J189" s="7" t="s">
        <v>81</v>
      </c>
      <c r="K189" s="99"/>
      <c r="L189" s="99"/>
      <c r="M189" s="101"/>
      <c r="N189" s="101"/>
      <c r="O189" s="101"/>
      <c r="P189" s="101"/>
      <c r="Q189" s="101"/>
      <c r="R189" s="101"/>
      <c r="S189" s="73"/>
      <c r="T189" s="101"/>
    </row>
    <row r="190" spans="1:20" s="102" customFormat="1" ht="21" customHeight="1" x14ac:dyDescent="0.15">
      <c r="A190" s="110"/>
      <c r="B190" s="301"/>
      <c r="C190" s="302"/>
      <c r="D190" s="302"/>
      <c r="E190" s="302"/>
      <c r="F190" s="303"/>
      <c r="G190" s="2" t="str">
        <f>IF(LEN(B190)=0,"",IF(40-LEN(B190)&gt;0,"残り" &amp; 40-LEN(B190) &amp; "文字",IF(40-LEN(B190)=0,"","文字数がオーバーしています")))</f>
        <v/>
      </c>
      <c r="H190" s="99"/>
      <c r="I190" s="100"/>
      <c r="J190" s="7" t="s">
        <v>79</v>
      </c>
      <c r="K190" s="99"/>
      <c r="L190" s="99"/>
      <c r="M190" s="101"/>
      <c r="N190" s="101"/>
      <c r="O190" s="101"/>
      <c r="P190" s="101"/>
      <c r="Q190" s="101"/>
      <c r="R190" s="101"/>
      <c r="S190" s="73"/>
      <c r="T190" s="101"/>
    </row>
    <row r="191" spans="1:20" s="102" customFormat="1" ht="65.099999999999994" customHeight="1" thickBot="1" x14ac:dyDescent="0.2">
      <c r="A191" s="103"/>
      <c r="B191" s="306"/>
      <c r="C191" s="306"/>
      <c r="D191" s="306"/>
      <c r="E191" s="306"/>
      <c r="F191" s="307"/>
      <c r="G191" s="2" t="str">
        <f>IF(LEN(B191)=0,"",IF(256-LEN(B191)&gt;0,"残り" &amp; 256-LEN(B191) &amp; "文字",IF(256-LEN(B191)=0,"","文字数がオーバーしています")))</f>
        <v/>
      </c>
      <c r="H191" s="99"/>
      <c r="I191" s="100"/>
      <c r="J191" s="7" t="s">
        <v>82</v>
      </c>
      <c r="K191" s="99"/>
      <c r="L191" s="99"/>
      <c r="M191" s="101"/>
      <c r="N191" s="101"/>
      <c r="O191" s="101"/>
      <c r="P191" s="101"/>
      <c r="Q191" s="101"/>
      <c r="R191" s="101"/>
      <c r="S191" s="73"/>
      <c r="T191" s="101"/>
    </row>
    <row r="192" spans="1:20" ht="14.25" thickTop="1" x14ac:dyDescent="0.15">
      <c r="A192" s="90">
        <v>6</v>
      </c>
      <c r="B192" s="91" t="s">
        <v>369</v>
      </c>
      <c r="C192" s="317" t="str">
        <f>IF((MIN(I195:I198)=0),"標準項目の「あり」「なし」を選択してください","")</f>
        <v>標準項目の「あり」「なし」を選択してください</v>
      </c>
      <c r="D192" s="317"/>
      <c r="E192" s="317"/>
      <c r="F192" s="318"/>
      <c r="H192" s="73"/>
      <c r="I192" s="54"/>
      <c r="J192" s="7" t="s">
        <v>66</v>
      </c>
      <c r="K192" s="7"/>
      <c r="L192" s="73"/>
      <c r="M192" s="73"/>
      <c r="N192" s="73"/>
      <c r="O192" s="73"/>
      <c r="P192" s="73"/>
      <c r="Q192" s="73"/>
      <c r="R192" s="73"/>
      <c r="S192" s="73"/>
      <c r="T192" s="73"/>
    </row>
    <row r="193" spans="1:20" s="95" customFormat="1" ht="37.5" customHeight="1" x14ac:dyDescent="0.15">
      <c r="A193" s="92" t="s">
        <v>57</v>
      </c>
      <c r="B193" s="265" t="s">
        <v>368</v>
      </c>
      <c r="C193" s="266"/>
      <c r="D193" s="319" t="str">
        <f xml:space="preserve"> "評点（" &amp; REPT("○",COUNT(P195:P198)) &amp; REPT("●",COUNT(Q195:Q198)) &amp; "）"</f>
        <v>評点（）</v>
      </c>
      <c r="E193" s="319"/>
      <c r="F193" s="112" t="str">
        <f>IF(COUNT(R195:R198)&gt;0,"・非該当" &amp; COUNT(R195:R198),"")</f>
        <v/>
      </c>
      <c r="G193" s="78"/>
      <c r="H193" s="93"/>
      <c r="I193" s="94" t="str">
        <f>IF(MIN(I195:I198)=0,"",IF(COUNT(P195:Q198)=0,"-",IF(COUNT(P195:Q198)=COUNT(P195:P198),"A",IF(COUNT(P195:P198)=0,"C","B"))))</f>
        <v/>
      </c>
      <c r="J193" s="7" t="s">
        <v>51</v>
      </c>
      <c r="K193" s="94">
        <v>6</v>
      </c>
      <c r="L193" s="93">
        <v>16770</v>
      </c>
      <c r="M193" s="93"/>
      <c r="N193" s="93"/>
      <c r="O193" s="93"/>
      <c r="P193" s="93"/>
      <c r="Q193" s="93"/>
      <c r="R193" s="93"/>
      <c r="S193" s="73"/>
      <c r="T193" s="93"/>
    </row>
    <row r="194" spans="1:20" x14ac:dyDescent="0.15">
      <c r="A194" s="90"/>
      <c r="B194" s="111" t="s">
        <v>52</v>
      </c>
      <c r="C194" s="308" t="s">
        <v>53</v>
      </c>
      <c r="D194" s="309"/>
      <c r="E194" s="309"/>
      <c r="F194" s="310"/>
      <c r="H194" s="73"/>
      <c r="I194" s="54"/>
      <c r="J194" s="7" t="s">
        <v>54</v>
      </c>
      <c r="K194" s="7"/>
      <c r="L194" s="73"/>
      <c r="M194" s="73"/>
      <c r="N194" s="73"/>
      <c r="O194" s="73"/>
      <c r="P194" s="73"/>
      <c r="Q194" s="73"/>
      <c r="R194" s="73"/>
      <c r="S194" s="73"/>
      <c r="T194" s="73"/>
    </row>
    <row r="195" spans="1:20" ht="37.5" customHeight="1" x14ac:dyDescent="0.15">
      <c r="A195" s="90"/>
      <c r="B195" s="96"/>
      <c r="C195" s="286" t="s">
        <v>370</v>
      </c>
      <c r="D195" s="287"/>
      <c r="E195" s="311"/>
      <c r="F195" s="97"/>
      <c r="G195" s="78"/>
      <c r="H195" s="73"/>
      <c r="I195" s="54">
        <v>0</v>
      </c>
      <c r="J195" s="7" t="s">
        <v>55</v>
      </c>
      <c r="K195" s="7">
        <v>1</v>
      </c>
      <c r="L195" s="73">
        <v>57821</v>
      </c>
      <c r="M195" s="73"/>
      <c r="N195" s="73"/>
      <c r="O195" s="73"/>
      <c r="P195" s="73" t="str">
        <f>IF(I195=3,1,"")</f>
        <v/>
      </c>
      <c r="Q195" s="73" t="str">
        <f>IF(I195=2,1,"")</f>
        <v/>
      </c>
      <c r="R195" s="73" t="str">
        <f>IF(I195=1,1,"")</f>
        <v/>
      </c>
      <c r="S195" s="73"/>
      <c r="T195" s="73"/>
    </row>
    <row r="196" spans="1:20" ht="37.5" customHeight="1" x14ac:dyDescent="0.15">
      <c r="A196" s="90"/>
      <c r="B196" s="96"/>
      <c r="C196" s="286" t="s">
        <v>371</v>
      </c>
      <c r="D196" s="287"/>
      <c r="E196" s="311"/>
      <c r="F196" s="97"/>
      <c r="G196" s="78"/>
      <c r="H196" s="73"/>
      <c r="I196" s="54">
        <v>0</v>
      </c>
      <c r="J196" s="7" t="s">
        <v>55</v>
      </c>
      <c r="K196" s="7">
        <v>2</v>
      </c>
      <c r="L196" s="73">
        <v>57822</v>
      </c>
      <c r="M196" s="73"/>
      <c r="N196" s="73"/>
      <c r="O196" s="73"/>
      <c r="P196" s="73" t="str">
        <f>IF(I196=3,1,"")</f>
        <v/>
      </c>
      <c r="Q196" s="73" t="str">
        <f>IF(I196=2,1,"")</f>
        <v/>
      </c>
      <c r="R196" s="73" t="str">
        <f>IF(I196=1,1,"")</f>
        <v/>
      </c>
      <c r="S196" s="73"/>
      <c r="T196" s="73"/>
    </row>
    <row r="197" spans="1:20" ht="37.5" customHeight="1" x14ac:dyDescent="0.15">
      <c r="A197" s="90"/>
      <c r="B197" s="96"/>
      <c r="C197" s="286" t="s">
        <v>372</v>
      </c>
      <c r="D197" s="287"/>
      <c r="E197" s="311"/>
      <c r="F197" s="97"/>
      <c r="G197" s="78"/>
      <c r="H197" s="73"/>
      <c r="I197" s="54">
        <v>0</v>
      </c>
      <c r="J197" s="7" t="s">
        <v>55</v>
      </c>
      <c r="K197" s="7">
        <v>3</v>
      </c>
      <c r="L197" s="73">
        <v>57823</v>
      </c>
      <c r="M197" s="73"/>
      <c r="N197" s="73"/>
      <c r="O197" s="73"/>
      <c r="P197" s="73" t="str">
        <f>IF(I197=3,1,"")</f>
        <v/>
      </c>
      <c r="Q197" s="73" t="str">
        <f>IF(I197=2,1,"")</f>
        <v/>
      </c>
      <c r="R197" s="73" t="str">
        <f>IF(I197=1,1,"")</f>
        <v/>
      </c>
      <c r="S197" s="73"/>
      <c r="T197" s="73"/>
    </row>
    <row r="198" spans="1:20" ht="37.5" customHeight="1" thickBot="1" x14ac:dyDescent="0.2">
      <c r="A198" s="90"/>
      <c r="B198" s="96"/>
      <c r="C198" s="286" t="s">
        <v>373</v>
      </c>
      <c r="D198" s="287"/>
      <c r="E198" s="311"/>
      <c r="F198" s="97"/>
      <c r="G198" s="78"/>
      <c r="H198" s="73"/>
      <c r="I198" s="54">
        <v>0</v>
      </c>
      <c r="J198" s="7" t="s">
        <v>55</v>
      </c>
      <c r="K198" s="7">
        <v>4</v>
      </c>
      <c r="L198" s="73">
        <v>57824</v>
      </c>
      <c r="M198" s="73"/>
      <c r="N198" s="73"/>
      <c r="O198" s="73"/>
      <c r="P198" s="73" t="str">
        <f>IF(I198=3,1,"")</f>
        <v/>
      </c>
      <c r="Q198" s="73" t="str">
        <f>IF(I198=2,1,"")</f>
        <v/>
      </c>
      <c r="R198" s="73" t="str">
        <f>IF(I198=1,1,"")</f>
        <v/>
      </c>
      <c r="S198" s="73"/>
      <c r="T198" s="73"/>
    </row>
    <row r="199" spans="1:20" ht="20.25" customHeight="1" x14ac:dyDescent="0.15">
      <c r="A199" s="98"/>
      <c r="B199" s="312" t="s">
        <v>374</v>
      </c>
      <c r="C199" s="313"/>
      <c r="D199" s="314" t="str">
        <f>IF(AND(LEN(SBcaseB1_6)&lt;&gt;0,COUNT(R194:R198)=4),SBcheckBB_6,(IF(LEN(SBcheckBA_6)&lt;&gt;0,SBcheckBA_6, SBcheckBB_6)))</f>
        <v>評価項目6の講評を入力してください</v>
      </c>
      <c r="E199" s="314"/>
      <c r="F199" s="315"/>
      <c r="H199" s="73"/>
      <c r="I199" s="54"/>
      <c r="J199" s="7" t="s">
        <v>56</v>
      </c>
      <c r="K199" s="7"/>
      <c r="L199" s="73"/>
      <c r="M199" s="73"/>
      <c r="N199" s="73"/>
      <c r="O199" s="73"/>
      <c r="P199" s="73"/>
      <c r="Q199" s="73"/>
      <c r="R199" s="73"/>
      <c r="S199" s="73"/>
      <c r="T199" s="73"/>
    </row>
    <row r="200" spans="1:20" s="102" customFormat="1" ht="21" customHeight="1" x14ac:dyDescent="0.15">
      <c r="A200" s="109"/>
      <c r="B200" s="295"/>
      <c r="C200" s="296"/>
      <c r="D200" s="296"/>
      <c r="E200" s="296"/>
      <c r="F200" s="297"/>
      <c r="G200" s="2" t="str">
        <f>IF(LEN(B200)=0,"",IF(40-LEN(B200)&gt;0,"残り" &amp; 40-LEN(B200) &amp; "文字",IF(40-LEN(B200)=0,"","文字数がオーバーしています")))</f>
        <v/>
      </c>
      <c r="H200" s="99"/>
      <c r="I200" s="100"/>
      <c r="J200" s="7" t="s">
        <v>77</v>
      </c>
      <c r="K200" s="99"/>
      <c r="L200" s="99"/>
      <c r="M200" s="101"/>
      <c r="N200" s="101"/>
      <c r="O200" s="101"/>
      <c r="P200" s="101"/>
      <c r="Q200" s="101"/>
      <c r="R200" s="101"/>
      <c r="S200" s="73"/>
      <c r="T200" s="101"/>
    </row>
    <row r="201" spans="1:20" s="102" customFormat="1" ht="65.099999999999994" customHeight="1" x14ac:dyDescent="0.15">
      <c r="A201" s="110"/>
      <c r="B201" s="298"/>
      <c r="C201" s="299"/>
      <c r="D201" s="299"/>
      <c r="E201" s="299"/>
      <c r="F201" s="300"/>
      <c r="G201" s="2" t="str">
        <f>IF(LEN(B201)=0,"",IF(256-LEN(B201)&gt;0,"残り" &amp; 256-LEN(B201) &amp; "文字",IF(256-LEN(B201)=0,"","文字数がオーバーしています")))</f>
        <v/>
      </c>
      <c r="H201" s="99"/>
      <c r="I201" s="100"/>
      <c r="J201" s="7" t="s">
        <v>80</v>
      </c>
      <c r="K201" s="99"/>
      <c r="L201" s="99"/>
      <c r="M201" s="101"/>
      <c r="N201" s="101"/>
      <c r="O201" s="101"/>
      <c r="P201" s="101"/>
      <c r="Q201" s="101"/>
      <c r="R201" s="101"/>
      <c r="S201" s="73"/>
      <c r="T201" s="101"/>
    </row>
    <row r="202" spans="1:20" s="102" customFormat="1" ht="21" customHeight="1" x14ac:dyDescent="0.15">
      <c r="A202" s="110"/>
      <c r="B202" s="301"/>
      <c r="C202" s="302"/>
      <c r="D202" s="302"/>
      <c r="E202" s="302"/>
      <c r="F202" s="303"/>
      <c r="G202" s="2" t="str">
        <f>IF(LEN(B202)=0,"",IF(40-LEN(B202)&gt;0,"残り" &amp; 40-LEN(B202) &amp; "文字",IF(40-LEN(B202)=0,"","文字数がオーバーしています")))</f>
        <v/>
      </c>
      <c r="H202" s="99"/>
      <c r="I202" s="100"/>
      <c r="J202" s="7" t="s">
        <v>78</v>
      </c>
      <c r="K202" s="99"/>
      <c r="L202" s="99"/>
      <c r="M202" s="101"/>
      <c r="N202" s="101"/>
      <c r="O202" s="101"/>
      <c r="P202" s="101"/>
      <c r="Q202" s="101"/>
      <c r="R202" s="101"/>
      <c r="S202" s="73"/>
      <c r="T202" s="101"/>
    </row>
    <row r="203" spans="1:20" s="102" customFormat="1" ht="65.099999999999994" customHeight="1" x14ac:dyDescent="0.15">
      <c r="A203" s="110"/>
      <c r="B203" s="304"/>
      <c r="C203" s="304"/>
      <c r="D203" s="304"/>
      <c r="E203" s="304"/>
      <c r="F203" s="305"/>
      <c r="G203" s="2" t="str">
        <f>IF(LEN(B203)=0,"",IF(256-LEN(B203)&gt;0,"残り" &amp; 256-LEN(B203) &amp; "文字",IF(256-LEN(B203)=0,"","文字数がオーバーしています")))</f>
        <v/>
      </c>
      <c r="H203" s="99"/>
      <c r="I203" s="100"/>
      <c r="J203" s="7" t="s">
        <v>81</v>
      </c>
      <c r="K203" s="99"/>
      <c r="L203" s="99"/>
      <c r="M203" s="101"/>
      <c r="N203" s="101"/>
      <c r="O203" s="101"/>
      <c r="P203" s="101"/>
      <c r="Q203" s="101"/>
      <c r="R203" s="101"/>
      <c r="S203" s="73"/>
      <c r="T203" s="101"/>
    </row>
    <row r="204" spans="1:20" s="102" customFormat="1" ht="21" customHeight="1" x14ac:dyDescent="0.15">
      <c r="A204" s="110"/>
      <c r="B204" s="301"/>
      <c r="C204" s="302"/>
      <c r="D204" s="302"/>
      <c r="E204" s="302"/>
      <c r="F204" s="303"/>
      <c r="G204" s="2" t="str">
        <f>IF(LEN(B204)=0,"",IF(40-LEN(B204)&gt;0,"残り" &amp; 40-LEN(B204) &amp; "文字",IF(40-LEN(B204)=0,"","文字数がオーバーしています")))</f>
        <v/>
      </c>
      <c r="H204" s="99"/>
      <c r="I204" s="100"/>
      <c r="J204" s="7" t="s">
        <v>79</v>
      </c>
      <c r="K204" s="99"/>
      <c r="L204" s="99"/>
      <c r="M204" s="101"/>
      <c r="N204" s="101"/>
      <c r="O204" s="101"/>
      <c r="P204" s="101"/>
      <c r="Q204" s="101"/>
      <c r="R204" s="101"/>
      <c r="S204" s="73"/>
      <c r="T204" s="101"/>
    </row>
    <row r="205" spans="1:20" s="102" customFormat="1" ht="65.099999999999994" customHeight="1" thickBot="1" x14ac:dyDescent="0.2">
      <c r="A205" s="103"/>
      <c r="B205" s="306"/>
      <c r="C205" s="306"/>
      <c r="D205" s="306"/>
      <c r="E205" s="306"/>
      <c r="F205" s="307"/>
      <c r="G205" s="2" t="str">
        <f>IF(LEN(B205)=0,"",IF(256-LEN(B205)&gt;0,"残り" &amp; 256-LEN(B205) &amp; "文字",IF(256-LEN(B205)=0,"","文字数がオーバーしています")))</f>
        <v/>
      </c>
      <c r="H205" s="99"/>
      <c r="I205" s="100"/>
      <c r="J205" s="7" t="s">
        <v>82</v>
      </c>
      <c r="K205" s="99"/>
      <c r="L205" s="99"/>
      <c r="M205" s="101"/>
      <c r="N205" s="101"/>
      <c r="O205" s="101"/>
      <c r="P205" s="101"/>
      <c r="Q205" s="101"/>
      <c r="R205" s="101"/>
      <c r="S205" s="73"/>
      <c r="T205" s="101"/>
    </row>
    <row r="206" spans="1:20" ht="14.25" thickTop="1" x14ac:dyDescent="0.15">
      <c r="A206" s="90">
        <v>7</v>
      </c>
      <c r="B206" s="91" t="s">
        <v>376</v>
      </c>
      <c r="C206" s="317" t="str">
        <f>IF((MIN(I209:I212)=0),"標準項目の「あり」「なし」を選択してください","")</f>
        <v>標準項目の「あり」「なし」を選択してください</v>
      </c>
      <c r="D206" s="317"/>
      <c r="E206" s="317"/>
      <c r="F206" s="318"/>
      <c r="H206" s="73"/>
      <c r="I206" s="54"/>
      <c r="J206" s="7" t="s">
        <v>66</v>
      </c>
      <c r="K206" s="7"/>
      <c r="L206" s="73"/>
      <c r="M206" s="73"/>
      <c r="N206" s="73"/>
      <c r="O206" s="73"/>
      <c r="P206" s="73"/>
      <c r="Q206" s="73"/>
      <c r="R206" s="73"/>
      <c r="S206" s="73"/>
      <c r="T206" s="73"/>
    </row>
    <row r="207" spans="1:20" s="95" customFormat="1" ht="37.5" customHeight="1" x14ac:dyDescent="0.15">
      <c r="A207" s="92" t="s">
        <v>57</v>
      </c>
      <c r="B207" s="265" t="s">
        <v>375</v>
      </c>
      <c r="C207" s="266"/>
      <c r="D207" s="319" t="str">
        <f xml:space="preserve"> "評点（" &amp; REPT("○",COUNT(P209:P212)) &amp; REPT("●",COUNT(Q209:Q212)) &amp; "）"</f>
        <v>評点（）</v>
      </c>
      <c r="E207" s="319"/>
      <c r="F207" s="112" t="str">
        <f>IF(COUNT(R209:R212)&gt;0,"・非該当" &amp; COUNT(R209:R212),"")</f>
        <v/>
      </c>
      <c r="G207" s="78"/>
      <c r="H207" s="93"/>
      <c r="I207" s="94" t="str">
        <f>IF(MIN(I209:I212)=0,"",IF(COUNT(P209:Q212)=0,"-",IF(COUNT(P209:Q212)=COUNT(P209:P212),"A",IF(COUNT(P209:P212)=0,"C","B"))))</f>
        <v/>
      </c>
      <c r="J207" s="7" t="s">
        <v>51</v>
      </c>
      <c r="K207" s="94">
        <v>7</v>
      </c>
      <c r="L207" s="93">
        <v>16771</v>
      </c>
      <c r="M207" s="93"/>
      <c r="N207" s="93"/>
      <c r="O207" s="93"/>
      <c r="P207" s="93"/>
      <c r="Q207" s="93"/>
      <c r="R207" s="93"/>
      <c r="S207" s="73"/>
      <c r="T207" s="93"/>
    </row>
    <row r="208" spans="1:20" x14ac:dyDescent="0.15">
      <c r="A208" s="90"/>
      <c r="B208" s="111" t="s">
        <v>52</v>
      </c>
      <c r="C208" s="308" t="s">
        <v>53</v>
      </c>
      <c r="D208" s="309"/>
      <c r="E208" s="309"/>
      <c r="F208" s="310"/>
      <c r="H208" s="73"/>
      <c r="I208" s="54"/>
      <c r="J208" s="7" t="s">
        <v>54</v>
      </c>
      <c r="K208" s="7"/>
      <c r="L208" s="73"/>
      <c r="M208" s="73"/>
      <c r="N208" s="73"/>
      <c r="O208" s="73"/>
      <c r="P208" s="73"/>
      <c r="Q208" s="73"/>
      <c r="R208" s="73"/>
      <c r="S208" s="73"/>
      <c r="T208" s="73"/>
    </row>
    <row r="209" spans="1:20" ht="37.5" customHeight="1" x14ac:dyDescent="0.15">
      <c r="A209" s="90"/>
      <c r="B209" s="96"/>
      <c r="C209" s="286" t="s">
        <v>377</v>
      </c>
      <c r="D209" s="287"/>
      <c r="E209" s="311"/>
      <c r="F209" s="97"/>
      <c r="G209" s="78"/>
      <c r="H209" s="73"/>
      <c r="I209" s="54">
        <v>0</v>
      </c>
      <c r="J209" s="7" t="s">
        <v>55</v>
      </c>
      <c r="K209" s="7">
        <v>1</v>
      </c>
      <c r="L209" s="73">
        <v>57825</v>
      </c>
      <c r="M209" s="73"/>
      <c r="N209" s="73"/>
      <c r="O209" s="73"/>
      <c r="P209" s="73" t="str">
        <f>IF(I209=3,1,"")</f>
        <v/>
      </c>
      <c r="Q209" s="73" t="str">
        <f>IF(I209=2,1,"")</f>
        <v/>
      </c>
      <c r="R209" s="73" t="str">
        <f>IF(I209=1,1,"")</f>
        <v/>
      </c>
      <c r="S209" s="73"/>
      <c r="T209" s="73"/>
    </row>
    <row r="210" spans="1:20" ht="37.5" customHeight="1" x14ac:dyDescent="0.15">
      <c r="A210" s="90"/>
      <c r="B210" s="96"/>
      <c r="C210" s="286" t="s">
        <v>378</v>
      </c>
      <c r="D210" s="287"/>
      <c r="E210" s="311"/>
      <c r="F210" s="97"/>
      <c r="G210" s="78"/>
      <c r="H210" s="73"/>
      <c r="I210" s="54">
        <v>0</v>
      </c>
      <c r="J210" s="7" t="s">
        <v>55</v>
      </c>
      <c r="K210" s="7">
        <v>2</v>
      </c>
      <c r="L210" s="73">
        <v>57826</v>
      </c>
      <c r="M210" s="73"/>
      <c r="N210" s="73"/>
      <c r="O210" s="73"/>
      <c r="P210" s="73" t="str">
        <f>IF(I210=3,1,"")</f>
        <v/>
      </c>
      <c r="Q210" s="73" t="str">
        <f>IF(I210=2,1,"")</f>
        <v/>
      </c>
      <c r="R210" s="73" t="str">
        <f>IF(I210=1,1,"")</f>
        <v/>
      </c>
      <c r="S210" s="73"/>
      <c r="T210" s="73"/>
    </row>
    <row r="211" spans="1:20" ht="37.5" customHeight="1" x14ac:dyDescent="0.15">
      <c r="A211" s="90"/>
      <c r="B211" s="96"/>
      <c r="C211" s="286" t="s">
        <v>379</v>
      </c>
      <c r="D211" s="287"/>
      <c r="E211" s="311"/>
      <c r="F211" s="97"/>
      <c r="G211" s="78"/>
      <c r="H211" s="73"/>
      <c r="I211" s="54">
        <v>0</v>
      </c>
      <c r="J211" s="7" t="s">
        <v>55</v>
      </c>
      <c r="K211" s="7">
        <v>3</v>
      </c>
      <c r="L211" s="73">
        <v>57827</v>
      </c>
      <c r="M211" s="73"/>
      <c r="N211" s="73"/>
      <c r="O211" s="73"/>
      <c r="P211" s="73" t="str">
        <f>IF(I211=3,1,"")</f>
        <v/>
      </c>
      <c r="Q211" s="73" t="str">
        <f>IF(I211=2,1,"")</f>
        <v/>
      </c>
      <c r="R211" s="73" t="str">
        <f>IF(I211=1,1,"")</f>
        <v/>
      </c>
      <c r="S211" s="73"/>
      <c r="T211" s="73"/>
    </row>
    <row r="212" spans="1:20" ht="37.5" customHeight="1" thickBot="1" x14ac:dyDescent="0.2">
      <c r="A212" s="90"/>
      <c r="B212" s="96"/>
      <c r="C212" s="286" t="s">
        <v>380</v>
      </c>
      <c r="D212" s="287"/>
      <c r="E212" s="311"/>
      <c r="F212" s="97"/>
      <c r="G212" s="78"/>
      <c r="H212" s="73"/>
      <c r="I212" s="54">
        <v>0</v>
      </c>
      <c r="J212" s="7" t="s">
        <v>55</v>
      </c>
      <c r="K212" s="7">
        <v>4</v>
      </c>
      <c r="L212" s="73">
        <v>57828</v>
      </c>
      <c r="M212" s="73"/>
      <c r="N212" s="73"/>
      <c r="O212" s="73"/>
      <c r="P212" s="73" t="str">
        <f>IF(I212=3,1,"")</f>
        <v/>
      </c>
      <c r="Q212" s="73" t="str">
        <f>IF(I212=2,1,"")</f>
        <v/>
      </c>
      <c r="R212" s="73" t="str">
        <f>IF(I212=1,1,"")</f>
        <v/>
      </c>
      <c r="S212" s="73"/>
      <c r="T212" s="73"/>
    </row>
    <row r="213" spans="1:20" ht="20.25" customHeight="1" x14ac:dyDescent="0.15">
      <c r="A213" s="98"/>
      <c r="B213" s="312" t="s">
        <v>381</v>
      </c>
      <c r="C213" s="313"/>
      <c r="D213" s="314" t="str">
        <f>IF(AND(LEN(SBcaseB1_7)&lt;&gt;0,COUNT(R208:R212)=4),SBcheckBB_7,(IF(LEN(SBcheckBA_7)&lt;&gt;0,SBcheckBA_7, SBcheckBB_7)))</f>
        <v>評価項目7の講評を入力してください</v>
      </c>
      <c r="E213" s="314"/>
      <c r="F213" s="315"/>
      <c r="H213" s="73"/>
      <c r="I213" s="54"/>
      <c r="J213" s="7" t="s">
        <v>56</v>
      </c>
      <c r="K213" s="7"/>
      <c r="L213" s="73"/>
      <c r="M213" s="73"/>
      <c r="N213" s="73"/>
      <c r="O213" s="73"/>
      <c r="P213" s="73"/>
      <c r="Q213" s="73"/>
      <c r="R213" s="73"/>
      <c r="S213" s="73"/>
      <c r="T213" s="73"/>
    </row>
    <row r="214" spans="1:20" s="102" customFormat="1" ht="21" customHeight="1" x14ac:dyDescent="0.15">
      <c r="A214" s="109"/>
      <c r="B214" s="295"/>
      <c r="C214" s="296"/>
      <c r="D214" s="296"/>
      <c r="E214" s="296"/>
      <c r="F214" s="297"/>
      <c r="G214" s="2" t="str">
        <f>IF(LEN(B214)=0,"",IF(40-LEN(B214)&gt;0,"残り" &amp; 40-LEN(B214) &amp; "文字",IF(40-LEN(B214)=0,"","文字数がオーバーしています")))</f>
        <v/>
      </c>
      <c r="H214" s="99"/>
      <c r="I214" s="100"/>
      <c r="J214" s="7" t="s">
        <v>77</v>
      </c>
      <c r="K214" s="99"/>
      <c r="L214" s="99"/>
      <c r="M214" s="101"/>
      <c r="N214" s="101"/>
      <c r="O214" s="101"/>
      <c r="P214" s="101"/>
      <c r="Q214" s="101"/>
      <c r="R214" s="101"/>
      <c r="S214" s="73"/>
      <c r="T214" s="101"/>
    </row>
    <row r="215" spans="1:20" s="102" customFormat="1" ht="65.099999999999994" customHeight="1" x14ac:dyDescent="0.15">
      <c r="A215" s="110"/>
      <c r="B215" s="298"/>
      <c r="C215" s="299"/>
      <c r="D215" s="299"/>
      <c r="E215" s="299"/>
      <c r="F215" s="300"/>
      <c r="G215" s="2" t="str">
        <f>IF(LEN(B215)=0,"",IF(256-LEN(B215)&gt;0,"残り" &amp; 256-LEN(B215) &amp; "文字",IF(256-LEN(B215)=0,"","文字数がオーバーしています")))</f>
        <v/>
      </c>
      <c r="H215" s="99"/>
      <c r="I215" s="100"/>
      <c r="J215" s="7" t="s">
        <v>80</v>
      </c>
      <c r="K215" s="99"/>
      <c r="L215" s="99"/>
      <c r="M215" s="101"/>
      <c r="N215" s="101"/>
      <c r="O215" s="101"/>
      <c r="P215" s="101"/>
      <c r="Q215" s="101"/>
      <c r="R215" s="101"/>
      <c r="S215" s="73"/>
      <c r="T215" s="101"/>
    </row>
    <row r="216" spans="1:20" s="102" customFormat="1" ht="21" customHeight="1" x14ac:dyDescent="0.15">
      <c r="A216" s="110"/>
      <c r="B216" s="301"/>
      <c r="C216" s="302"/>
      <c r="D216" s="302"/>
      <c r="E216" s="302"/>
      <c r="F216" s="303"/>
      <c r="G216" s="2" t="str">
        <f>IF(LEN(B216)=0,"",IF(40-LEN(B216)&gt;0,"残り" &amp; 40-LEN(B216) &amp; "文字",IF(40-LEN(B216)=0,"","文字数がオーバーしています")))</f>
        <v/>
      </c>
      <c r="H216" s="99"/>
      <c r="I216" s="100"/>
      <c r="J216" s="7" t="s">
        <v>78</v>
      </c>
      <c r="K216" s="99"/>
      <c r="L216" s="99"/>
      <c r="M216" s="101"/>
      <c r="N216" s="101"/>
      <c r="O216" s="101"/>
      <c r="P216" s="101"/>
      <c r="Q216" s="101"/>
      <c r="R216" s="101"/>
      <c r="S216" s="73"/>
      <c r="T216" s="101"/>
    </row>
    <row r="217" spans="1:20" s="102" customFormat="1" ht="65.099999999999994" customHeight="1" x14ac:dyDescent="0.15">
      <c r="A217" s="110"/>
      <c r="B217" s="304"/>
      <c r="C217" s="304"/>
      <c r="D217" s="304"/>
      <c r="E217" s="304"/>
      <c r="F217" s="305"/>
      <c r="G217" s="2" t="str">
        <f>IF(LEN(B217)=0,"",IF(256-LEN(B217)&gt;0,"残り" &amp; 256-LEN(B217) &amp; "文字",IF(256-LEN(B217)=0,"","文字数がオーバーしています")))</f>
        <v/>
      </c>
      <c r="H217" s="99"/>
      <c r="I217" s="100"/>
      <c r="J217" s="7" t="s">
        <v>81</v>
      </c>
      <c r="K217" s="99"/>
      <c r="L217" s="99"/>
      <c r="M217" s="101"/>
      <c r="N217" s="101"/>
      <c r="O217" s="101"/>
      <c r="P217" s="101"/>
      <c r="Q217" s="101"/>
      <c r="R217" s="101"/>
      <c r="S217" s="73"/>
      <c r="T217" s="101"/>
    </row>
    <row r="218" spans="1:20" s="102" customFormat="1" ht="21" customHeight="1" x14ac:dyDescent="0.15">
      <c r="A218" s="110"/>
      <c r="B218" s="301"/>
      <c r="C218" s="302"/>
      <c r="D218" s="302"/>
      <c r="E218" s="302"/>
      <c r="F218" s="303"/>
      <c r="G218" s="2" t="str">
        <f>IF(LEN(B218)=0,"",IF(40-LEN(B218)&gt;0,"残り" &amp; 40-LEN(B218) &amp; "文字",IF(40-LEN(B218)=0,"","文字数がオーバーしています")))</f>
        <v/>
      </c>
      <c r="H218" s="99"/>
      <c r="I218" s="100"/>
      <c r="J218" s="7" t="s">
        <v>79</v>
      </c>
      <c r="K218" s="99"/>
      <c r="L218" s="99"/>
      <c r="M218" s="101"/>
      <c r="N218" s="101"/>
      <c r="O218" s="101"/>
      <c r="P218" s="101"/>
      <c r="Q218" s="101"/>
      <c r="R218" s="101"/>
      <c r="S218" s="73"/>
      <c r="T218" s="101"/>
    </row>
    <row r="219" spans="1:20" s="102" customFormat="1" ht="65.099999999999994" customHeight="1" thickBot="1" x14ac:dyDescent="0.2">
      <c r="A219" s="103"/>
      <c r="B219" s="306"/>
      <c r="C219" s="306"/>
      <c r="D219" s="306"/>
      <c r="E219" s="306"/>
      <c r="F219" s="307"/>
      <c r="G219" s="2" t="str">
        <f>IF(LEN(B219)=0,"",IF(256-LEN(B219)&gt;0,"残り" &amp; 256-LEN(B219) &amp; "文字",IF(256-LEN(B219)=0,"","文字数がオーバーしています")))</f>
        <v/>
      </c>
      <c r="H219" s="99"/>
      <c r="I219" s="100"/>
      <c r="J219" s="7" t="s">
        <v>82</v>
      </c>
      <c r="K219" s="99"/>
      <c r="L219" s="99"/>
      <c r="M219" s="101"/>
      <c r="N219" s="101"/>
      <c r="O219" s="101"/>
      <c r="P219" s="101"/>
      <c r="Q219" s="101"/>
      <c r="R219" s="101"/>
      <c r="S219" s="73"/>
      <c r="T219" s="101"/>
    </row>
    <row r="220" spans="1:20" ht="14.25" thickTop="1" x14ac:dyDescent="0.15">
      <c r="A220" s="90">
        <v>8</v>
      </c>
      <c r="B220" s="91" t="s">
        <v>383</v>
      </c>
      <c r="C220" s="317" t="str">
        <f>IF((MIN(I223:I227)=0),"標準項目の「あり」「なし」を選択してください","")</f>
        <v>標準項目の「あり」「なし」を選択してください</v>
      </c>
      <c r="D220" s="317"/>
      <c r="E220" s="317"/>
      <c r="F220" s="318"/>
      <c r="H220" s="73"/>
      <c r="I220" s="54"/>
      <c r="J220" s="7" t="s">
        <v>66</v>
      </c>
      <c r="K220" s="7"/>
      <c r="L220" s="73"/>
      <c r="M220" s="73"/>
      <c r="N220" s="73"/>
      <c r="O220" s="73"/>
      <c r="P220" s="73"/>
      <c r="Q220" s="73"/>
      <c r="R220" s="73"/>
      <c r="S220" s="73"/>
      <c r="T220" s="73"/>
    </row>
    <row r="221" spans="1:20" s="95" customFormat="1" ht="37.5" customHeight="1" x14ac:dyDescent="0.15">
      <c r="A221" s="92" t="s">
        <v>57</v>
      </c>
      <c r="B221" s="265" t="s">
        <v>382</v>
      </c>
      <c r="C221" s="266"/>
      <c r="D221" s="319" t="str">
        <f xml:space="preserve"> "評点（" &amp; REPT("○",COUNT(P223:P227)) &amp; REPT("●",COUNT(Q223:Q227)) &amp; "）"</f>
        <v>評点（）</v>
      </c>
      <c r="E221" s="319"/>
      <c r="F221" s="112" t="str">
        <f>IF(COUNT(R223:R227)&gt;0,"・非該当" &amp; COUNT(R223:R227),"")</f>
        <v/>
      </c>
      <c r="G221" s="78"/>
      <c r="H221" s="93"/>
      <c r="I221" s="94" t="str">
        <f>IF(MIN(I223:I227)=0,"",IF(COUNT(P223:Q227)=0,"-",IF(COUNT(P223:Q227)=COUNT(P223:P227),"A",IF(COUNT(P223:P227)=0,"C","B"))))</f>
        <v/>
      </c>
      <c r="J221" s="7" t="s">
        <v>51</v>
      </c>
      <c r="K221" s="94">
        <v>8</v>
      </c>
      <c r="L221" s="93">
        <v>16772</v>
      </c>
      <c r="M221" s="93"/>
      <c r="N221" s="93"/>
      <c r="O221" s="93"/>
      <c r="P221" s="93"/>
      <c r="Q221" s="93"/>
      <c r="R221" s="93"/>
      <c r="S221" s="73"/>
      <c r="T221" s="93"/>
    </row>
    <row r="222" spans="1:20" x14ac:dyDescent="0.15">
      <c r="A222" s="90"/>
      <c r="B222" s="111" t="s">
        <v>52</v>
      </c>
      <c r="C222" s="308" t="s">
        <v>53</v>
      </c>
      <c r="D222" s="309"/>
      <c r="E222" s="309"/>
      <c r="F222" s="310"/>
      <c r="H222" s="73"/>
      <c r="I222" s="54"/>
      <c r="J222" s="7" t="s">
        <v>54</v>
      </c>
      <c r="K222" s="7"/>
      <c r="L222" s="73"/>
      <c r="M222" s="73"/>
      <c r="N222" s="73"/>
      <c r="O222" s="73"/>
      <c r="P222" s="73"/>
      <c r="Q222" s="73"/>
      <c r="R222" s="73"/>
      <c r="S222" s="73"/>
      <c r="T222" s="73"/>
    </row>
    <row r="223" spans="1:20" ht="37.5" customHeight="1" x14ac:dyDescent="0.15">
      <c r="A223" s="90"/>
      <c r="B223" s="96"/>
      <c r="C223" s="286" t="s">
        <v>384</v>
      </c>
      <c r="D223" s="287"/>
      <c r="E223" s="311"/>
      <c r="F223" s="97"/>
      <c r="G223" s="78"/>
      <c r="H223" s="73"/>
      <c r="I223" s="54">
        <v>0</v>
      </c>
      <c r="J223" s="7" t="s">
        <v>55</v>
      </c>
      <c r="K223" s="7">
        <v>1</v>
      </c>
      <c r="L223" s="73">
        <v>57829</v>
      </c>
      <c r="M223" s="73"/>
      <c r="N223" s="73"/>
      <c r="O223" s="73"/>
      <c r="P223" s="73" t="str">
        <f>IF(I223=3,1,"")</f>
        <v/>
      </c>
      <c r="Q223" s="73" t="str">
        <f>IF(I223=2,1,"")</f>
        <v/>
      </c>
      <c r="R223" s="73" t="str">
        <f>IF(I223=1,1,"")</f>
        <v/>
      </c>
      <c r="S223" s="73"/>
      <c r="T223" s="73"/>
    </row>
    <row r="224" spans="1:20" ht="37.5" customHeight="1" x14ac:dyDescent="0.15">
      <c r="A224" s="90"/>
      <c r="B224" s="96"/>
      <c r="C224" s="286" t="s">
        <v>385</v>
      </c>
      <c r="D224" s="287"/>
      <c r="E224" s="311"/>
      <c r="F224" s="97"/>
      <c r="G224" s="78"/>
      <c r="H224" s="73"/>
      <c r="I224" s="54">
        <v>0</v>
      </c>
      <c r="J224" s="7" t="s">
        <v>55</v>
      </c>
      <c r="K224" s="7">
        <v>2</v>
      </c>
      <c r="L224" s="73">
        <v>57830</v>
      </c>
      <c r="M224" s="73"/>
      <c r="N224" s="73"/>
      <c r="O224" s="73"/>
      <c r="P224" s="73" t="str">
        <f>IF(I224=3,1,"")</f>
        <v/>
      </c>
      <c r="Q224" s="73" t="str">
        <f>IF(I224=2,1,"")</f>
        <v/>
      </c>
      <c r="R224" s="73" t="str">
        <f>IF(I224=1,1,"")</f>
        <v/>
      </c>
      <c r="S224" s="73"/>
      <c r="T224" s="73"/>
    </row>
    <row r="225" spans="1:20" ht="37.5" customHeight="1" x14ac:dyDescent="0.15">
      <c r="A225" s="90"/>
      <c r="B225" s="96"/>
      <c r="C225" s="286" t="s">
        <v>386</v>
      </c>
      <c r="D225" s="287"/>
      <c r="E225" s="311"/>
      <c r="F225" s="97"/>
      <c r="G225" s="78"/>
      <c r="H225" s="73"/>
      <c r="I225" s="54">
        <v>0</v>
      </c>
      <c r="J225" s="7" t="s">
        <v>55</v>
      </c>
      <c r="K225" s="7">
        <v>3</v>
      </c>
      <c r="L225" s="73">
        <v>57831</v>
      </c>
      <c r="M225" s="73"/>
      <c r="N225" s="73"/>
      <c r="O225" s="73"/>
      <c r="P225" s="73" t="str">
        <f>IF(I225=3,1,"")</f>
        <v/>
      </c>
      <c r="Q225" s="73" t="str">
        <f>IF(I225=2,1,"")</f>
        <v/>
      </c>
      <c r="R225" s="73" t="str">
        <f>IF(I225=1,1,"")</f>
        <v/>
      </c>
      <c r="S225" s="73"/>
      <c r="T225" s="73"/>
    </row>
    <row r="226" spans="1:20" ht="37.5" customHeight="1" x14ac:dyDescent="0.15">
      <c r="A226" s="90"/>
      <c r="B226" s="96"/>
      <c r="C226" s="286" t="s">
        <v>387</v>
      </c>
      <c r="D226" s="287"/>
      <c r="E226" s="311"/>
      <c r="F226" s="97"/>
      <c r="G226" s="78"/>
      <c r="H226" s="73"/>
      <c r="I226" s="54">
        <v>0</v>
      </c>
      <c r="J226" s="7" t="s">
        <v>55</v>
      </c>
      <c r="K226" s="7">
        <v>4</v>
      </c>
      <c r="L226" s="73">
        <v>57832</v>
      </c>
      <c r="M226" s="73"/>
      <c r="N226" s="73"/>
      <c r="O226" s="73"/>
      <c r="P226" s="73" t="str">
        <f>IF(I226=3,1,"")</f>
        <v/>
      </c>
      <c r="Q226" s="73" t="str">
        <f>IF(I226=2,1,"")</f>
        <v/>
      </c>
      <c r="R226" s="73" t="str">
        <f>IF(I226=1,1,"")</f>
        <v/>
      </c>
      <c r="S226" s="73"/>
      <c r="T226" s="73"/>
    </row>
    <row r="227" spans="1:20" ht="37.5" customHeight="1" thickBot="1" x14ac:dyDescent="0.2">
      <c r="A227" s="90"/>
      <c r="B227" s="96"/>
      <c r="C227" s="286" t="s">
        <v>388</v>
      </c>
      <c r="D227" s="287"/>
      <c r="E227" s="311"/>
      <c r="F227" s="97"/>
      <c r="G227" s="78"/>
      <c r="H227" s="73"/>
      <c r="I227" s="54">
        <v>0</v>
      </c>
      <c r="J227" s="7" t="s">
        <v>55</v>
      </c>
      <c r="K227" s="7">
        <v>5</v>
      </c>
      <c r="L227" s="73">
        <v>57833</v>
      </c>
      <c r="M227" s="73"/>
      <c r="N227" s="73"/>
      <c r="O227" s="73"/>
      <c r="P227" s="73" t="str">
        <f>IF(I227=3,1,"")</f>
        <v/>
      </c>
      <c r="Q227" s="73" t="str">
        <f>IF(I227=2,1,"")</f>
        <v/>
      </c>
      <c r="R227" s="73" t="str">
        <f>IF(I227=1,1,"")</f>
        <v/>
      </c>
      <c r="S227" s="73"/>
      <c r="T227" s="73"/>
    </row>
    <row r="228" spans="1:20" ht="20.25" customHeight="1" x14ac:dyDescent="0.15">
      <c r="A228" s="98"/>
      <c r="B228" s="312" t="s">
        <v>389</v>
      </c>
      <c r="C228" s="313"/>
      <c r="D228" s="314" t="str">
        <f>IF(AND(LEN(SBcaseB1_8)&lt;&gt;0,COUNT(R222:R227)=5),SBcheckBB_8,(IF(LEN(SBcheckBA_8)&lt;&gt;0,SBcheckBA_8, SBcheckBB_8)))</f>
        <v>評価項目8の講評を入力してください</v>
      </c>
      <c r="E228" s="314"/>
      <c r="F228" s="315"/>
      <c r="H228" s="73"/>
      <c r="I228" s="54"/>
      <c r="J228" s="7" t="s">
        <v>56</v>
      </c>
      <c r="K228" s="7"/>
      <c r="L228" s="73"/>
      <c r="M228" s="73"/>
      <c r="N228" s="73"/>
      <c r="O228" s="73"/>
      <c r="P228" s="73"/>
      <c r="Q228" s="73"/>
      <c r="R228" s="73"/>
      <c r="S228" s="73"/>
      <c r="T228" s="73"/>
    </row>
    <row r="229" spans="1:20" s="102" customFormat="1" ht="21" customHeight="1" x14ac:dyDescent="0.15">
      <c r="A229" s="109"/>
      <c r="B229" s="295"/>
      <c r="C229" s="296"/>
      <c r="D229" s="296"/>
      <c r="E229" s="296"/>
      <c r="F229" s="297"/>
      <c r="G229" s="2" t="str">
        <f>IF(LEN(B229)=0,"",IF(40-LEN(B229)&gt;0,"残り" &amp; 40-LEN(B229) &amp; "文字",IF(40-LEN(B229)=0,"","文字数がオーバーしています")))</f>
        <v/>
      </c>
      <c r="H229" s="99"/>
      <c r="I229" s="100"/>
      <c r="J229" s="7" t="s">
        <v>77</v>
      </c>
      <c r="K229" s="99"/>
      <c r="L229" s="99"/>
      <c r="M229" s="101"/>
      <c r="N229" s="101"/>
      <c r="O229" s="101"/>
      <c r="P229" s="101"/>
      <c r="Q229" s="101"/>
      <c r="R229" s="101"/>
      <c r="S229" s="73"/>
      <c r="T229" s="101"/>
    </row>
    <row r="230" spans="1:20" s="102" customFormat="1" ht="65.099999999999994" customHeight="1" x14ac:dyDescent="0.15">
      <c r="A230" s="110"/>
      <c r="B230" s="298"/>
      <c r="C230" s="299"/>
      <c r="D230" s="299"/>
      <c r="E230" s="299"/>
      <c r="F230" s="300"/>
      <c r="G230" s="2" t="str">
        <f>IF(LEN(B230)=0,"",IF(256-LEN(B230)&gt;0,"残り" &amp; 256-LEN(B230) &amp; "文字",IF(256-LEN(B230)=0,"","文字数がオーバーしています")))</f>
        <v/>
      </c>
      <c r="H230" s="99"/>
      <c r="I230" s="100"/>
      <c r="J230" s="7" t="s">
        <v>80</v>
      </c>
      <c r="K230" s="99"/>
      <c r="L230" s="99"/>
      <c r="M230" s="101"/>
      <c r="N230" s="101"/>
      <c r="O230" s="101"/>
      <c r="P230" s="101"/>
      <c r="Q230" s="101"/>
      <c r="R230" s="101"/>
      <c r="S230" s="73"/>
      <c r="T230" s="101"/>
    </row>
    <row r="231" spans="1:20" s="102" customFormat="1" ht="21" customHeight="1" x14ac:dyDescent="0.15">
      <c r="A231" s="110"/>
      <c r="B231" s="301"/>
      <c r="C231" s="302"/>
      <c r="D231" s="302"/>
      <c r="E231" s="302"/>
      <c r="F231" s="303"/>
      <c r="G231" s="2" t="str">
        <f>IF(LEN(B231)=0,"",IF(40-LEN(B231)&gt;0,"残り" &amp; 40-LEN(B231) &amp; "文字",IF(40-LEN(B231)=0,"","文字数がオーバーしています")))</f>
        <v/>
      </c>
      <c r="H231" s="99"/>
      <c r="I231" s="100"/>
      <c r="J231" s="7" t="s">
        <v>78</v>
      </c>
      <c r="K231" s="99"/>
      <c r="L231" s="99"/>
      <c r="M231" s="101"/>
      <c r="N231" s="101"/>
      <c r="O231" s="101"/>
      <c r="P231" s="101"/>
      <c r="Q231" s="101"/>
      <c r="R231" s="101"/>
      <c r="S231" s="73"/>
      <c r="T231" s="101"/>
    </row>
    <row r="232" spans="1:20" s="102" customFormat="1" ht="65.099999999999994" customHeight="1" x14ac:dyDescent="0.15">
      <c r="A232" s="110"/>
      <c r="B232" s="304"/>
      <c r="C232" s="304"/>
      <c r="D232" s="304"/>
      <c r="E232" s="304"/>
      <c r="F232" s="305"/>
      <c r="G232" s="2" t="str">
        <f>IF(LEN(B232)=0,"",IF(256-LEN(B232)&gt;0,"残り" &amp; 256-LEN(B232) &amp; "文字",IF(256-LEN(B232)=0,"","文字数がオーバーしています")))</f>
        <v/>
      </c>
      <c r="H232" s="99"/>
      <c r="I232" s="100"/>
      <c r="J232" s="7" t="s">
        <v>81</v>
      </c>
      <c r="K232" s="99"/>
      <c r="L232" s="99"/>
      <c r="M232" s="101"/>
      <c r="N232" s="101"/>
      <c r="O232" s="101"/>
      <c r="P232" s="101"/>
      <c r="Q232" s="101"/>
      <c r="R232" s="101"/>
      <c r="S232" s="73"/>
      <c r="T232" s="101"/>
    </row>
    <row r="233" spans="1:20" s="102" customFormat="1" ht="21" customHeight="1" x14ac:dyDescent="0.15">
      <c r="A233" s="110"/>
      <c r="B233" s="301"/>
      <c r="C233" s="302"/>
      <c r="D233" s="302"/>
      <c r="E233" s="302"/>
      <c r="F233" s="303"/>
      <c r="G233" s="2" t="str">
        <f>IF(LEN(B233)=0,"",IF(40-LEN(B233)&gt;0,"残り" &amp; 40-LEN(B233) &amp; "文字",IF(40-LEN(B233)=0,"","文字数がオーバーしています")))</f>
        <v/>
      </c>
      <c r="H233" s="99"/>
      <c r="I233" s="100"/>
      <c r="J233" s="7" t="s">
        <v>79</v>
      </c>
      <c r="K233" s="99"/>
      <c r="L233" s="99"/>
      <c r="M233" s="101"/>
      <c r="N233" s="101"/>
      <c r="O233" s="101"/>
      <c r="P233" s="101"/>
      <c r="Q233" s="101"/>
      <c r="R233" s="101"/>
      <c r="S233" s="73"/>
      <c r="T233" s="101"/>
    </row>
    <row r="234" spans="1:20" s="102" customFormat="1" ht="65.099999999999994" customHeight="1" thickBot="1" x14ac:dyDescent="0.2">
      <c r="A234" s="103"/>
      <c r="B234" s="306"/>
      <c r="C234" s="306"/>
      <c r="D234" s="306"/>
      <c r="E234" s="306"/>
      <c r="F234" s="307"/>
      <c r="G234" s="2" t="str">
        <f>IF(LEN(B234)=0,"",IF(256-LEN(B234)&gt;0,"残り" &amp; 256-LEN(B234) &amp; "文字",IF(256-LEN(B234)=0,"","文字数がオーバーしています")))</f>
        <v/>
      </c>
      <c r="H234" s="99"/>
      <c r="I234" s="100"/>
      <c r="J234" s="7" t="s">
        <v>82</v>
      </c>
      <c r="K234" s="99"/>
      <c r="L234" s="99"/>
      <c r="M234" s="101"/>
      <c r="N234" s="101"/>
      <c r="O234" s="101"/>
      <c r="P234" s="101"/>
      <c r="Q234" s="101"/>
      <c r="R234" s="101"/>
      <c r="S234" s="73"/>
      <c r="T234" s="101"/>
    </row>
    <row r="235" spans="1:20" ht="14.25" thickTop="1" x14ac:dyDescent="0.15">
      <c r="A235" s="90">
        <v>9</v>
      </c>
      <c r="B235" s="91" t="s">
        <v>391</v>
      </c>
      <c r="C235" s="317" t="str">
        <f>IF((MIN(I238:I239)=0),"標準項目の「あり」「なし」を選択してください","")</f>
        <v>標準項目の「あり」「なし」を選択してください</v>
      </c>
      <c r="D235" s="317"/>
      <c r="E235" s="317"/>
      <c r="F235" s="318"/>
      <c r="H235" s="73"/>
      <c r="I235" s="54"/>
      <c r="J235" s="7" t="s">
        <v>66</v>
      </c>
      <c r="K235" s="7"/>
      <c r="L235" s="73"/>
      <c r="M235" s="73"/>
      <c r="N235" s="73"/>
      <c r="O235" s="73"/>
      <c r="P235" s="73"/>
      <c r="Q235" s="73"/>
      <c r="R235" s="73"/>
      <c r="S235" s="73"/>
      <c r="T235" s="73"/>
    </row>
    <row r="236" spans="1:20" s="95" customFormat="1" ht="37.5" customHeight="1" x14ac:dyDescent="0.15">
      <c r="A236" s="92" t="s">
        <v>57</v>
      </c>
      <c r="B236" s="265" t="s">
        <v>390</v>
      </c>
      <c r="C236" s="266"/>
      <c r="D236" s="319" t="str">
        <f xml:space="preserve"> "評点（" &amp; REPT("○",COUNT(P238:P239)) &amp; REPT("●",COUNT(Q238:Q239)) &amp; "）"</f>
        <v>評点（）</v>
      </c>
      <c r="E236" s="319"/>
      <c r="F236" s="112" t="str">
        <f>IF(COUNT(R238:R239)&gt;0,"・非該当" &amp; COUNT(R238:R239),"")</f>
        <v/>
      </c>
      <c r="G236" s="78"/>
      <c r="H236" s="93"/>
      <c r="I236" s="94" t="str">
        <f>IF(MIN(I238:I239)=0,"",IF(COUNT(P238:Q239)=0,"-",IF(COUNT(P238:Q239)=COUNT(P238:P239),"A",IF(COUNT(P238:P239)=0,"C","B"))))</f>
        <v/>
      </c>
      <c r="J236" s="7" t="s">
        <v>51</v>
      </c>
      <c r="K236" s="94">
        <v>9</v>
      </c>
      <c r="L236" s="93">
        <v>16773</v>
      </c>
      <c r="M236" s="93"/>
      <c r="N236" s="93"/>
      <c r="O236" s="93"/>
      <c r="P236" s="93"/>
      <c r="Q236" s="93"/>
      <c r="R236" s="93"/>
      <c r="S236" s="73"/>
      <c r="T236" s="93"/>
    </row>
    <row r="237" spans="1:20" x14ac:dyDescent="0.15">
      <c r="A237" s="90"/>
      <c r="B237" s="111" t="s">
        <v>52</v>
      </c>
      <c r="C237" s="308" t="s">
        <v>53</v>
      </c>
      <c r="D237" s="309"/>
      <c r="E237" s="309"/>
      <c r="F237" s="310"/>
      <c r="H237" s="73"/>
      <c r="I237" s="54"/>
      <c r="J237" s="7" t="s">
        <v>54</v>
      </c>
      <c r="K237" s="7"/>
      <c r="L237" s="73"/>
      <c r="M237" s="73"/>
      <c r="N237" s="73"/>
      <c r="O237" s="73"/>
      <c r="P237" s="73"/>
      <c r="Q237" s="73"/>
      <c r="R237" s="73"/>
      <c r="S237" s="73"/>
      <c r="T237" s="73"/>
    </row>
    <row r="238" spans="1:20" ht="37.5" customHeight="1" x14ac:dyDescent="0.15">
      <c r="A238" s="90"/>
      <c r="B238" s="96"/>
      <c r="C238" s="286" t="s">
        <v>392</v>
      </c>
      <c r="D238" s="287"/>
      <c r="E238" s="311"/>
      <c r="F238" s="97"/>
      <c r="G238" s="78"/>
      <c r="H238" s="73"/>
      <c r="I238" s="54">
        <v>0</v>
      </c>
      <c r="J238" s="7" t="s">
        <v>55</v>
      </c>
      <c r="K238" s="7">
        <v>1</v>
      </c>
      <c r="L238" s="73">
        <v>57834</v>
      </c>
      <c r="M238" s="73"/>
      <c r="N238" s="73"/>
      <c r="O238" s="73"/>
      <c r="P238" s="73" t="str">
        <f>IF(I238=3,1,"")</f>
        <v/>
      </c>
      <c r="Q238" s="73" t="str">
        <f>IF(I238=2,1,"")</f>
        <v/>
      </c>
      <c r="R238" s="73" t="str">
        <f>IF(I238=1,1,"")</f>
        <v/>
      </c>
      <c r="S238" s="73"/>
      <c r="T238" s="73"/>
    </row>
    <row r="239" spans="1:20" ht="37.5" customHeight="1" thickBot="1" x14ac:dyDescent="0.2">
      <c r="A239" s="90"/>
      <c r="B239" s="96"/>
      <c r="C239" s="286" t="s">
        <v>393</v>
      </c>
      <c r="D239" s="287"/>
      <c r="E239" s="311"/>
      <c r="F239" s="97"/>
      <c r="G239" s="78"/>
      <c r="H239" s="73"/>
      <c r="I239" s="54">
        <v>0</v>
      </c>
      <c r="J239" s="7" t="s">
        <v>55</v>
      </c>
      <c r="K239" s="7">
        <v>2</v>
      </c>
      <c r="L239" s="73">
        <v>57835</v>
      </c>
      <c r="M239" s="73"/>
      <c r="N239" s="73"/>
      <c r="O239" s="73"/>
      <c r="P239" s="73" t="str">
        <f>IF(I239=3,1,"")</f>
        <v/>
      </c>
      <c r="Q239" s="73" t="str">
        <f>IF(I239=2,1,"")</f>
        <v/>
      </c>
      <c r="R239" s="73" t="str">
        <f>IF(I239=1,1,"")</f>
        <v/>
      </c>
      <c r="S239" s="73"/>
      <c r="T239" s="73"/>
    </row>
    <row r="240" spans="1:20" ht="20.25" customHeight="1" x14ac:dyDescent="0.15">
      <c r="A240" s="98"/>
      <c r="B240" s="312" t="s">
        <v>394</v>
      </c>
      <c r="C240" s="313"/>
      <c r="D240" s="314" t="str">
        <f>IF(AND(LEN(SBcaseB1_9)&lt;&gt;0,COUNT(R237:R239)=2),SBcheckBB_9,(IF(LEN(SBcheckBA_9)&lt;&gt;0,SBcheckBA_9, SBcheckBB_9)))</f>
        <v>評価項目9の講評を入力してください</v>
      </c>
      <c r="E240" s="314"/>
      <c r="F240" s="315"/>
      <c r="H240" s="73"/>
      <c r="I240" s="54"/>
      <c r="J240" s="7" t="s">
        <v>56</v>
      </c>
      <c r="K240" s="7"/>
      <c r="L240" s="73"/>
      <c r="M240" s="73"/>
      <c r="N240" s="73"/>
      <c r="O240" s="73"/>
      <c r="P240" s="73"/>
      <c r="Q240" s="73"/>
      <c r="R240" s="73"/>
      <c r="S240" s="73"/>
      <c r="T240" s="73"/>
    </row>
    <row r="241" spans="1:20" s="102" customFormat="1" ht="21" customHeight="1" x14ac:dyDescent="0.15">
      <c r="A241" s="109"/>
      <c r="B241" s="295"/>
      <c r="C241" s="296"/>
      <c r="D241" s="296"/>
      <c r="E241" s="296"/>
      <c r="F241" s="297"/>
      <c r="G241" s="2" t="str">
        <f>IF(LEN(B241)=0,"",IF(40-LEN(B241)&gt;0,"残り" &amp; 40-LEN(B241) &amp; "文字",IF(40-LEN(B241)=0,"","文字数がオーバーしています")))</f>
        <v/>
      </c>
      <c r="H241" s="99"/>
      <c r="I241" s="100"/>
      <c r="J241" s="7" t="s">
        <v>77</v>
      </c>
      <c r="K241" s="99"/>
      <c r="L241" s="99"/>
      <c r="M241" s="101"/>
      <c r="N241" s="101"/>
      <c r="O241" s="101"/>
      <c r="P241" s="101"/>
      <c r="Q241" s="101"/>
      <c r="R241" s="101"/>
      <c r="S241" s="73"/>
      <c r="T241" s="101"/>
    </row>
    <row r="242" spans="1:20" s="102" customFormat="1" ht="65.099999999999994" customHeight="1" x14ac:dyDescent="0.15">
      <c r="A242" s="110"/>
      <c r="B242" s="298"/>
      <c r="C242" s="299"/>
      <c r="D242" s="299"/>
      <c r="E242" s="299"/>
      <c r="F242" s="300"/>
      <c r="G242" s="2" t="str">
        <f>IF(LEN(B242)=0,"",IF(256-LEN(B242)&gt;0,"残り" &amp; 256-LEN(B242) &amp; "文字",IF(256-LEN(B242)=0,"","文字数がオーバーしています")))</f>
        <v/>
      </c>
      <c r="H242" s="99"/>
      <c r="I242" s="100"/>
      <c r="J242" s="7" t="s">
        <v>80</v>
      </c>
      <c r="K242" s="99"/>
      <c r="L242" s="99"/>
      <c r="M242" s="101"/>
      <c r="N242" s="101"/>
      <c r="O242" s="101"/>
      <c r="P242" s="101"/>
      <c r="Q242" s="101"/>
      <c r="R242" s="101"/>
      <c r="S242" s="73"/>
      <c r="T242" s="101"/>
    </row>
    <row r="243" spans="1:20" s="102" customFormat="1" ht="21" customHeight="1" x14ac:dyDescent="0.15">
      <c r="A243" s="110"/>
      <c r="B243" s="301"/>
      <c r="C243" s="302"/>
      <c r="D243" s="302"/>
      <c r="E243" s="302"/>
      <c r="F243" s="303"/>
      <c r="G243" s="2" t="str">
        <f>IF(LEN(B243)=0,"",IF(40-LEN(B243)&gt;0,"残り" &amp; 40-LEN(B243) &amp; "文字",IF(40-LEN(B243)=0,"","文字数がオーバーしています")))</f>
        <v/>
      </c>
      <c r="H243" s="99"/>
      <c r="I243" s="100"/>
      <c r="J243" s="7" t="s">
        <v>78</v>
      </c>
      <c r="K243" s="99"/>
      <c r="L243" s="99"/>
      <c r="M243" s="101"/>
      <c r="N243" s="101"/>
      <c r="O243" s="101"/>
      <c r="P243" s="101"/>
      <c r="Q243" s="101"/>
      <c r="R243" s="101"/>
      <c r="S243" s="73"/>
      <c r="T243" s="101"/>
    </row>
    <row r="244" spans="1:20" s="102" customFormat="1" ht="65.099999999999994" customHeight="1" x14ac:dyDescent="0.15">
      <c r="A244" s="110"/>
      <c r="B244" s="304"/>
      <c r="C244" s="304"/>
      <c r="D244" s="304"/>
      <c r="E244" s="304"/>
      <c r="F244" s="305"/>
      <c r="G244" s="2" t="str">
        <f>IF(LEN(B244)=0,"",IF(256-LEN(B244)&gt;0,"残り" &amp; 256-LEN(B244) &amp; "文字",IF(256-LEN(B244)=0,"","文字数がオーバーしています")))</f>
        <v/>
      </c>
      <c r="H244" s="99"/>
      <c r="I244" s="100"/>
      <c r="J244" s="7" t="s">
        <v>81</v>
      </c>
      <c r="K244" s="99"/>
      <c r="L244" s="99"/>
      <c r="M244" s="101"/>
      <c r="N244" s="101"/>
      <c r="O244" s="101"/>
      <c r="P244" s="101"/>
      <c r="Q244" s="101"/>
      <c r="R244" s="101"/>
      <c r="S244" s="73"/>
      <c r="T244" s="101"/>
    </row>
    <row r="245" spans="1:20" s="102" customFormat="1" ht="21" customHeight="1" x14ac:dyDescent="0.15">
      <c r="A245" s="110"/>
      <c r="B245" s="301"/>
      <c r="C245" s="302"/>
      <c r="D245" s="302"/>
      <c r="E245" s="302"/>
      <c r="F245" s="303"/>
      <c r="G245" s="2" t="str">
        <f>IF(LEN(B245)=0,"",IF(40-LEN(B245)&gt;0,"残り" &amp; 40-LEN(B245) &amp; "文字",IF(40-LEN(B245)=0,"","文字数がオーバーしています")))</f>
        <v/>
      </c>
      <c r="H245" s="99"/>
      <c r="I245" s="100"/>
      <c r="J245" s="7" t="s">
        <v>79</v>
      </c>
      <c r="K245" s="99"/>
      <c r="L245" s="99"/>
      <c r="M245" s="101"/>
      <c r="N245" s="101"/>
      <c r="O245" s="101"/>
      <c r="P245" s="101"/>
      <c r="Q245" s="101"/>
      <c r="R245" s="101"/>
      <c r="S245" s="73"/>
      <c r="T245" s="101"/>
    </row>
    <row r="246" spans="1:20" s="102" customFormat="1" ht="65.099999999999994" customHeight="1" thickBot="1" x14ac:dyDescent="0.2">
      <c r="A246" s="103"/>
      <c r="B246" s="306"/>
      <c r="C246" s="306"/>
      <c r="D246" s="306"/>
      <c r="E246" s="306"/>
      <c r="F246" s="307"/>
      <c r="G246" s="2" t="str">
        <f>IF(LEN(B246)=0,"",IF(256-LEN(B246)&gt;0,"残り" &amp; 256-LEN(B246) &amp; "文字",IF(256-LEN(B246)=0,"","文字数がオーバーしています")))</f>
        <v/>
      </c>
      <c r="H246" s="99"/>
      <c r="I246" s="100"/>
      <c r="J246" s="7" t="s">
        <v>82</v>
      </c>
      <c r="K246" s="99"/>
      <c r="L246" s="99"/>
      <c r="M246" s="101"/>
      <c r="N246" s="101"/>
      <c r="O246" s="101"/>
      <c r="P246" s="101"/>
      <c r="Q246" s="101"/>
      <c r="R246" s="101"/>
      <c r="S246" s="73"/>
      <c r="T246" s="101"/>
    </row>
    <row r="247" spans="1:20" ht="14.25" thickTop="1" x14ac:dyDescent="0.15"/>
  </sheetData>
  <sheetProtection algorithmName="SHA-512" hashValue="De10jUn1e6f0An89MjrcHaJElnjvBmrub9hTwrUhsNSiMCLqzGfg14hXGWPrLHIQoRxrxMRY1T6+QdKFuDnuXA==" saltValue="C/tciQ7H3n2Ii4tj4KNq1A==" spinCount="100000" sheet="1" objects="1" scenarios="1" formatCells="0"/>
  <mergeCells count="285">
    <mergeCell ref="B8:C8"/>
    <mergeCell ref="D8:E8"/>
    <mergeCell ref="C9:F9"/>
    <mergeCell ref="C10:E10"/>
    <mergeCell ref="C11:E11"/>
    <mergeCell ref="C12:E12"/>
    <mergeCell ref="B4:F4"/>
    <mergeCell ref="A5:A6"/>
    <mergeCell ref="B5:F5"/>
    <mergeCell ref="B6:C6"/>
    <mergeCell ref="D6:E6"/>
    <mergeCell ref="C7:F7"/>
    <mergeCell ref="B18:F18"/>
    <mergeCell ref="B19:F19"/>
    <mergeCell ref="B20:F20"/>
    <mergeCell ref="B21:F21"/>
    <mergeCell ref="A22:A23"/>
    <mergeCell ref="B22:F22"/>
    <mergeCell ref="B23:C23"/>
    <mergeCell ref="D23:E23"/>
    <mergeCell ref="C13:E13"/>
    <mergeCell ref="C14:E14"/>
    <mergeCell ref="B15:C15"/>
    <mergeCell ref="D15:F15"/>
    <mergeCell ref="B16:F16"/>
    <mergeCell ref="B17:F17"/>
    <mergeCell ref="C29:E29"/>
    <mergeCell ref="C30:F30"/>
    <mergeCell ref="B31:C31"/>
    <mergeCell ref="D31:E31"/>
    <mergeCell ref="C32:F32"/>
    <mergeCell ref="C33:E33"/>
    <mergeCell ref="C24:F24"/>
    <mergeCell ref="B25:C25"/>
    <mergeCell ref="D25:E25"/>
    <mergeCell ref="C26:F26"/>
    <mergeCell ref="C27:E27"/>
    <mergeCell ref="C28:E28"/>
    <mergeCell ref="A43:A44"/>
    <mergeCell ref="B43:F43"/>
    <mergeCell ref="B44:C44"/>
    <mergeCell ref="D44:E44"/>
    <mergeCell ref="C34:E34"/>
    <mergeCell ref="C35:E35"/>
    <mergeCell ref="B36:C36"/>
    <mergeCell ref="D36:F36"/>
    <mergeCell ref="B37:F37"/>
    <mergeCell ref="B38:F38"/>
    <mergeCell ref="C45:F45"/>
    <mergeCell ref="B46:C46"/>
    <mergeCell ref="D46:E46"/>
    <mergeCell ref="C47:F47"/>
    <mergeCell ref="C48:E48"/>
    <mergeCell ref="C49:E49"/>
    <mergeCell ref="B39:F39"/>
    <mergeCell ref="B40:F40"/>
    <mergeCell ref="B41:F41"/>
    <mergeCell ref="B42:F42"/>
    <mergeCell ref="C55:E55"/>
    <mergeCell ref="C56:E56"/>
    <mergeCell ref="C57:E57"/>
    <mergeCell ref="C58:E58"/>
    <mergeCell ref="C59:F59"/>
    <mergeCell ref="B60:C60"/>
    <mergeCell ref="D60:E60"/>
    <mergeCell ref="C50:E50"/>
    <mergeCell ref="C51:F51"/>
    <mergeCell ref="B52:C52"/>
    <mergeCell ref="D52:E52"/>
    <mergeCell ref="C53:F53"/>
    <mergeCell ref="C54:E54"/>
    <mergeCell ref="C66:F66"/>
    <mergeCell ref="C67:E67"/>
    <mergeCell ref="C68:E68"/>
    <mergeCell ref="B69:C69"/>
    <mergeCell ref="D69:F69"/>
    <mergeCell ref="B70:F70"/>
    <mergeCell ref="C61:F61"/>
    <mergeCell ref="C62:E62"/>
    <mergeCell ref="C63:E63"/>
    <mergeCell ref="C64:F64"/>
    <mergeCell ref="B65:C65"/>
    <mergeCell ref="D65:E65"/>
    <mergeCell ref="B71:F71"/>
    <mergeCell ref="B72:F72"/>
    <mergeCell ref="B73:F73"/>
    <mergeCell ref="B74:F74"/>
    <mergeCell ref="B75:F75"/>
    <mergeCell ref="A76:A77"/>
    <mergeCell ref="B76:F76"/>
    <mergeCell ref="B77:C77"/>
    <mergeCell ref="D77:E77"/>
    <mergeCell ref="C83:F83"/>
    <mergeCell ref="B84:C84"/>
    <mergeCell ref="D84:E84"/>
    <mergeCell ref="C85:F85"/>
    <mergeCell ref="C86:E86"/>
    <mergeCell ref="C87:E87"/>
    <mergeCell ref="C78:F78"/>
    <mergeCell ref="B79:C79"/>
    <mergeCell ref="D79:E79"/>
    <mergeCell ref="C80:F80"/>
    <mergeCell ref="C81:E81"/>
    <mergeCell ref="C82:E82"/>
    <mergeCell ref="B93:F93"/>
    <mergeCell ref="B94:F94"/>
    <mergeCell ref="B95:F95"/>
    <mergeCell ref="A96:A97"/>
    <mergeCell ref="B96:F96"/>
    <mergeCell ref="B97:C97"/>
    <mergeCell ref="D97:E97"/>
    <mergeCell ref="C88:E88"/>
    <mergeCell ref="B89:C89"/>
    <mergeCell ref="D89:F89"/>
    <mergeCell ref="B90:F90"/>
    <mergeCell ref="B91:F91"/>
    <mergeCell ref="B92:F92"/>
    <mergeCell ref="C103:E103"/>
    <mergeCell ref="C104:F104"/>
    <mergeCell ref="B105:C105"/>
    <mergeCell ref="D105:E105"/>
    <mergeCell ref="C106:F106"/>
    <mergeCell ref="C107:E107"/>
    <mergeCell ref="C98:F98"/>
    <mergeCell ref="B99:C99"/>
    <mergeCell ref="D99:E99"/>
    <mergeCell ref="C100:F100"/>
    <mergeCell ref="C101:E101"/>
    <mergeCell ref="C102:E102"/>
    <mergeCell ref="B113:F113"/>
    <mergeCell ref="B114:F114"/>
    <mergeCell ref="B115:F115"/>
    <mergeCell ref="B119:F119"/>
    <mergeCell ref="B120:C120"/>
    <mergeCell ref="D120:E120"/>
    <mergeCell ref="C108:E108"/>
    <mergeCell ref="B109:C109"/>
    <mergeCell ref="D109:F109"/>
    <mergeCell ref="B110:F110"/>
    <mergeCell ref="B111:F111"/>
    <mergeCell ref="B112:F112"/>
    <mergeCell ref="C126:E126"/>
    <mergeCell ref="C127:E127"/>
    <mergeCell ref="C128:E128"/>
    <mergeCell ref="C129:E129"/>
    <mergeCell ref="B130:C130"/>
    <mergeCell ref="D130:F130"/>
    <mergeCell ref="C121:F121"/>
    <mergeCell ref="B122:C122"/>
    <mergeCell ref="D122:E122"/>
    <mergeCell ref="C123:F123"/>
    <mergeCell ref="C124:E124"/>
    <mergeCell ref="C125:E125"/>
    <mergeCell ref="C137:F137"/>
    <mergeCell ref="B138:C138"/>
    <mergeCell ref="D138:E138"/>
    <mergeCell ref="C139:F139"/>
    <mergeCell ref="C140:E140"/>
    <mergeCell ref="C141:E141"/>
    <mergeCell ref="B131:F131"/>
    <mergeCell ref="B132:F132"/>
    <mergeCell ref="B133:F133"/>
    <mergeCell ref="B134:F134"/>
    <mergeCell ref="B135:F135"/>
    <mergeCell ref="B136:F136"/>
    <mergeCell ref="B147:F147"/>
    <mergeCell ref="B148:F148"/>
    <mergeCell ref="B149:F149"/>
    <mergeCell ref="B150:F150"/>
    <mergeCell ref="C151:F151"/>
    <mergeCell ref="B152:C152"/>
    <mergeCell ref="D152:E152"/>
    <mergeCell ref="C142:E142"/>
    <mergeCell ref="C143:E143"/>
    <mergeCell ref="B144:C144"/>
    <mergeCell ref="D144:F144"/>
    <mergeCell ref="B145:F145"/>
    <mergeCell ref="B146:F146"/>
    <mergeCell ref="C159:E159"/>
    <mergeCell ref="B160:C160"/>
    <mergeCell ref="D160:F160"/>
    <mergeCell ref="B161:F161"/>
    <mergeCell ref="B162:F162"/>
    <mergeCell ref="B163:F163"/>
    <mergeCell ref="C153:F153"/>
    <mergeCell ref="C154:E154"/>
    <mergeCell ref="C155:E155"/>
    <mergeCell ref="C156:E156"/>
    <mergeCell ref="C157:E157"/>
    <mergeCell ref="C158:E158"/>
    <mergeCell ref="C169:F169"/>
    <mergeCell ref="C170:E170"/>
    <mergeCell ref="C171:E171"/>
    <mergeCell ref="C172:E172"/>
    <mergeCell ref="B173:C173"/>
    <mergeCell ref="D173:F173"/>
    <mergeCell ref="B164:F164"/>
    <mergeCell ref="B165:F165"/>
    <mergeCell ref="B166:F166"/>
    <mergeCell ref="C167:F167"/>
    <mergeCell ref="B168:C168"/>
    <mergeCell ref="D168:E168"/>
    <mergeCell ref="C180:F180"/>
    <mergeCell ref="B181:C181"/>
    <mergeCell ref="D181:E181"/>
    <mergeCell ref="C182:F182"/>
    <mergeCell ref="C183:E183"/>
    <mergeCell ref="C184:E184"/>
    <mergeCell ref="B174:F174"/>
    <mergeCell ref="B175:F175"/>
    <mergeCell ref="B176:F176"/>
    <mergeCell ref="B177:F177"/>
    <mergeCell ref="B178:F178"/>
    <mergeCell ref="B179:F179"/>
    <mergeCell ref="B190:F190"/>
    <mergeCell ref="B191:F191"/>
    <mergeCell ref="C192:F192"/>
    <mergeCell ref="B193:C193"/>
    <mergeCell ref="D193:E193"/>
    <mergeCell ref="C194:F194"/>
    <mergeCell ref="B185:C185"/>
    <mergeCell ref="D185:F185"/>
    <mergeCell ref="B186:F186"/>
    <mergeCell ref="B187:F187"/>
    <mergeCell ref="B188:F188"/>
    <mergeCell ref="B189:F189"/>
    <mergeCell ref="B200:F200"/>
    <mergeCell ref="B201:F201"/>
    <mergeCell ref="B202:F202"/>
    <mergeCell ref="B203:F203"/>
    <mergeCell ref="B204:F204"/>
    <mergeCell ref="B205:F205"/>
    <mergeCell ref="C195:E195"/>
    <mergeCell ref="C196:E196"/>
    <mergeCell ref="C197:E197"/>
    <mergeCell ref="C198:E198"/>
    <mergeCell ref="B199:C199"/>
    <mergeCell ref="D199:F199"/>
    <mergeCell ref="C211:E211"/>
    <mergeCell ref="C212:E212"/>
    <mergeCell ref="B213:C213"/>
    <mergeCell ref="D213:F213"/>
    <mergeCell ref="B214:F214"/>
    <mergeCell ref="B215:F215"/>
    <mergeCell ref="C206:F206"/>
    <mergeCell ref="B207:C207"/>
    <mergeCell ref="D207:E207"/>
    <mergeCell ref="C208:F208"/>
    <mergeCell ref="C209:E209"/>
    <mergeCell ref="C210:E210"/>
    <mergeCell ref="C222:F222"/>
    <mergeCell ref="C223:E223"/>
    <mergeCell ref="C224:E224"/>
    <mergeCell ref="C225:E225"/>
    <mergeCell ref="C226:E226"/>
    <mergeCell ref="C227:E227"/>
    <mergeCell ref="B216:F216"/>
    <mergeCell ref="B217:F217"/>
    <mergeCell ref="B218:F218"/>
    <mergeCell ref="B219:F219"/>
    <mergeCell ref="C220:F220"/>
    <mergeCell ref="B221:C221"/>
    <mergeCell ref="D221:E221"/>
    <mergeCell ref="B233:F233"/>
    <mergeCell ref="B234:F234"/>
    <mergeCell ref="C235:F235"/>
    <mergeCell ref="B236:C236"/>
    <mergeCell ref="D236:E236"/>
    <mergeCell ref="C237:F237"/>
    <mergeCell ref="B228:C228"/>
    <mergeCell ref="D228:F228"/>
    <mergeCell ref="B229:F229"/>
    <mergeCell ref="B230:F230"/>
    <mergeCell ref="B231:F231"/>
    <mergeCell ref="B232:F232"/>
    <mergeCell ref="B243:F243"/>
    <mergeCell ref="B244:F244"/>
    <mergeCell ref="B245:F245"/>
    <mergeCell ref="B246:F246"/>
    <mergeCell ref="C238:E238"/>
    <mergeCell ref="C239:E239"/>
    <mergeCell ref="B240:C240"/>
    <mergeCell ref="D240:F240"/>
    <mergeCell ref="B241:F241"/>
    <mergeCell ref="B242:F242"/>
  </mergeCells>
  <phoneticPr fontId="2"/>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21:F21 B17:F17 B19:F19 B25:B26 C26 B31:B32 C32 B42:F42 B38:F38 B40:F40 B46:B47 C47 B52:B53 C53 B60:B61 C61 B65:B66 C66 B75:F75 B71:F71 B73:F73 B79:B80 C80 B84:B85 C85 B95:F95 B91:F91 B93:F93 B99:B100 C100 B105:B106 C106 B115:F115 B111:F111 B113:F113 B122:B123 C123 B136:F136 B132:F132 B134:F134 B138:B139 C139 B150:F150 B146:F146 B148:F148 B152:B153 C153 B166:F166 B162:F162 B164:F164 B168:B169 C169 B179:F179 B175:F175 B177:F177 B181:B182 C182 B191:F191 B187:F187 B189:F189 B193:B194 C194 B205:F205 B201:F201 B203:F203 B207:B208 C208 B219:F219 B215:F215 B217:F217 B221:B222 C222 B234:F234 B230:F230 B232:F232 B236:B237 C237 B246:F246 B242:F242 B244:F244" xr:uid="{E2825308-C372-441C-8265-A88254F0C23C}">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6:F16 B18:F18 B20:F20 B37:F37 B39:F39 B41:F41 B70:F70 B72:F72 B74:F74 B90:F90 B92:F92 B94:F94 B110:F110 B112:F112 B114:F114 B131:F131 B133:F133 B135:F135 B145:F145 B147:F147 B149:F149 B161:F161 B163:F163 B165:F165 B174:F174 B176:F176 B178:F178 B186:F186 B188:F188 B190:F190 B200:F200 B202:F202 B204:F204 B214:F214 B216:F216 B218:F218 B229:F229 B231:F231 B233:F233 B241:F241 B243:F243 B245:F245" xr:uid="{B3B7A4EC-0B55-44FF-9A5C-D113AEB03D92}">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10" manualBreakCount="10">
    <brk id="21" max="5" man="1"/>
    <brk id="42" max="5" man="1"/>
    <brk id="75" max="5" man="1"/>
    <brk id="95" max="5" man="1"/>
    <brk id="117" max="5" man="1"/>
    <brk id="136" max="5" man="1"/>
    <brk id="166" max="5" man="1"/>
    <brk id="191" max="5" man="1"/>
    <brk id="219" max="5" man="1"/>
    <brk id="246"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sizeWithCells="1">
                  <from>
                    <xdr:col>5</xdr:col>
                    <xdr:colOff>19050</xdr:colOff>
                    <xdr:row>9</xdr:row>
                    <xdr:rowOff>200025</xdr:rowOff>
                  </from>
                  <to>
                    <xdr:col>5</xdr:col>
                    <xdr:colOff>609600</xdr:colOff>
                    <xdr:row>9</xdr:row>
                    <xdr:rowOff>419100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sizeWithCells="1">
                  <from>
                    <xdr:col>1</xdr:col>
                    <xdr:colOff>504825</xdr:colOff>
                    <xdr:row>9</xdr:row>
                    <xdr:rowOff>200025</xdr:rowOff>
                  </from>
                  <to>
                    <xdr:col>1</xdr:col>
                    <xdr:colOff>904875</xdr:colOff>
                    <xdr:row>9</xdr:row>
                    <xdr:rowOff>419100</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sizeWithCells="1">
                  <from>
                    <xdr:col>1</xdr:col>
                    <xdr:colOff>57150</xdr:colOff>
                    <xdr:row>9</xdr:row>
                    <xdr:rowOff>200025</xdr:rowOff>
                  </from>
                  <to>
                    <xdr:col>1</xdr:col>
                    <xdr:colOff>466725</xdr:colOff>
                    <xdr:row>9</xdr:row>
                    <xdr:rowOff>419100</xdr:rowOff>
                  </to>
                </anchor>
              </controlPr>
            </control>
          </mc:Choice>
        </mc:AlternateContent>
        <mc:AlternateContent xmlns:mc="http://schemas.openxmlformats.org/markup-compatibility/2006">
          <mc:Choice Requires="x14">
            <control shapeId="22533"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22534" r:id="rId9" name="Option Button 6">
              <controlPr defaultSize="0" autoFill="0" autoLine="0" autoPict="0">
                <anchor moveWithCells="1" sizeWithCells="1">
                  <from>
                    <xdr:col>5</xdr:col>
                    <xdr:colOff>19050</xdr:colOff>
                    <xdr:row>10</xdr:row>
                    <xdr:rowOff>200025</xdr:rowOff>
                  </from>
                  <to>
                    <xdr:col>5</xdr:col>
                    <xdr:colOff>609600</xdr:colOff>
                    <xdr:row>10</xdr:row>
                    <xdr:rowOff>419100</xdr:rowOff>
                  </to>
                </anchor>
              </controlPr>
            </control>
          </mc:Choice>
        </mc:AlternateContent>
        <mc:AlternateContent xmlns:mc="http://schemas.openxmlformats.org/markup-compatibility/2006">
          <mc:Choice Requires="x14">
            <control shapeId="22535" r:id="rId10" name="Option Button 7">
              <controlPr defaultSize="0" autoFill="0" autoLine="0" autoPict="0">
                <anchor moveWithCells="1" sizeWithCells="1">
                  <from>
                    <xdr:col>1</xdr:col>
                    <xdr:colOff>504825</xdr:colOff>
                    <xdr:row>10</xdr:row>
                    <xdr:rowOff>200025</xdr:rowOff>
                  </from>
                  <to>
                    <xdr:col>1</xdr:col>
                    <xdr:colOff>904875</xdr:colOff>
                    <xdr:row>10</xdr:row>
                    <xdr:rowOff>419100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sizeWithCells="1">
                  <from>
                    <xdr:col>1</xdr:col>
                    <xdr:colOff>57150</xdr:colOff>
                    <xdr:row>10</xdr:row>
                    <xdr:rowOff>200025</xdr:rowOff>
                  </from>
                  <to>
                    <xdr:col>1</xdr:col>
                    <xdr:colOff>466725</xdr:colOff>
                    <xdr:row>10</xdr:row>
                    <xdr:rowOff>419100</xdr:rowOff>
                  </to>
                </anchor>
              </controlPr>
            </control>
          </mc:Choice>
        </mc:AlternateContent>
        <mc:AlternateContent xmlns:mc="http://schemas.openxmlformats.org/markup-compatibility/2006">
          <mc:Choice Requires="x14">
            <control shapeId="22537"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2540" r:id="rId15" name="Option Button 12">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2541"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2543" r:id="rId18" name="Option Button 15">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2545" r:id="rId20" name="Group Box 17">
              <controlPr defaultSize="0" autoFill="0" autoPict="0">
                <anchor moveWithCells="1" sizeWithCells="1">
                  <from>
                    <xdr:col>1</xdr:col>
                    <xdr:colOff>0</xdr:colOff>
                    <xdr:row>13</xdr:row>
                    <xdr:rowOff>0</xdr:rowOff>
                  </from>
                  <to>
                    <xdr:col>5</xdr:col>
                    <xdr:colOff>800100</xdr:colOff>
                    <xdr:row>14</xdr:row>
                    <xdr:rowOff>0</xdr:rowOff>
                  </to>
                </anchor>
              </controlPr>
            </control>
          </mc:Choice>
        </mc:AlternateContent>
        <mc:AlternateContent xmlns:mc="http://schemas.openxmlformats.org/markup-compatibility/2006">
          <mc:Choice Requires="x14">
            <control shapeId="22546" r:id="rId21" name="Option Button 18">
              <controlPr defaultSize="0" autoFill="0" autoLine="0" autoPict="0">
                <anchor moveWithCells="1" sizeWithCells="1">
                  <from>
                    <xdr:col>5</xdr:col>
                    <xdr:colOff>19050</xdr:colOff>
                    <xdr:row>13</xdr:row>
                    <xdr:rowOff>200025</xdr:rowOff>
                  </from>
                  <to>
                    <xdr:col>5</xdr:col>
                    <xdr:colOff>609600</xdr:colOff>
                    <xdr:row>13</xdr:row>
                    <xdr:rowOff>419100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sizeWithCells="1">
                  <from>
                    <xdr:col>1</xdr:col>
                    <xdr:colOff>504825</xdr:colOff>
                    <xdr:row>13</xdr:row>
                    <xdr:rowOff>200025</xdr:rowOff>
                  </from>
                  <to>
                    <xdr:col>1</xdr:col>
                    <xdr:colOff>904875</xdr:colOff>
                    <xdr:row>13</xdr:row>
                    <xdr:rowOff>419100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sizeWithCells="1">
                  <from>
                    <xdr:col>1</xdr:col>
                    <xdr:colOff>57150</xdr:colOff>
                    <xdr:row>13</xdr:row>
                    <xdr:rowOff>200025</xdr:rowOff>
                  </from>
                  <to>
                    <xdr:col>1</xdr:col>
                    <xdr:colOff>466725</xdr:colOff>
                    <xdr:row>13</xdr:row>
                    <xdr:rowOff>419100</xdr:rowOff>
                  </to>
                </anchor>
              </controlPr>
            </control>
          </mc:Choice>
        </mc:AlternateContent>
        <mc:AlternateContent xmlns:mc="http://schemas.openxmlformats.org/markup-compatibility/2006">
          <mc:Choice Requires="x14">
            <control shapeId="22549"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sizeWithCells="1">
                  <from>
                    <xdr:col>5</xdr:col>
                    <xdr:colOff>19050</xdr:colOff>
                    <xdr:row>26</xdr:row>
                    <xdr:rowOff>200025</xdr:rowOff>
                  </from>
                  <to>
                    <xdr:col>5</xdr:col>
                    <xdr:colOff>609600</xdr:colOff>
                    <xdr:row>26</xdr:row>
                    <xdr:rowOff>419100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sizeWithCells="1">
                  <from>
                    <xdr:col>1</xdr:col>
                    <xdr:colOff>504825</xdr:colOff>
                    <xdr:row>26</xdr:row>
                    <xdr:rowOff>200025</xdr:rowOff>
                  </from>
                  <to>
                    <xdr:col>1</xdr:col>
                    <xdr:colOff>904875</xdr:colOff>
                    <xdr:row>26</xdr:row>
                    <xdr:rowOff>419100</xdr:rowOff>
                  </to>
                </anchor>
              </controlPr>
            </control>
          </mc:Choice>
        </mc:AlternateContent>
        <mc:AlternateContent xmlns:mc="http://schemas.openxmlformats.org/markup-compatibility/2006">
          <mc:Choice Requires="x14">
            <control shapeId="22552" r:id="rId27" name="Option Button 24">
              <controlPr defaultSize="0" autoFill="0" autoLine="0" autoPict="0">
                <anchor moveWithCells="1" sizeWithCells="1">
                  <from>
                    <xdr:col>1</xdr:col>
                    <xdr:colOff>57150</xdr:colOff>
                    <xdr:row>26</xdr:row>
                    <xdr:rowOff>200025</xdr:rowOff>
                  </from>
                  <to>
                    <xdr:col>1</xdr:col>
                    <xdr:colOff>466725</xdr:colOff>
                    <xdr:row>26</xdr:row>
                    <xdr:rowOff>419100</xdr:rowOff>
                  </to>
                </anchor>
              </controlPr>
            </control>
          </mc:Choice>
        </mc:AlternateContent>
        <mc:AlternateContent xmlns:mc="http://schemas.openxmlformats.org/markup-compatibility/2006">
          <mc:Choice Requires="x14">
            <control shapeId="22553"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sizeWithCells="1">
                  <from>
                    <xdr:col>5</xdr:col>
                    <xdr:colOff>19050</xdr:colOff>
                    <xdr:row>27</xdr:row>
                    <xdr:rowOff>200025</xdr:rowOff>
                  </from>
                  <to>
                    <xdr:col>5</xdr:col>
                    <xdr:colOff>609600</xdr:colOff>
                    <xdr:row>27</xdr:row>
                    <xdr:rowOff>419100</xdr:rowOff>
                  </to>
                </anchor>
              </controlPr>
            </control>
          </mc:Choice>
        </mc:AlternateContent>
        <mc:AlternateContent xmlns:mc="http://schemas.openxmlformats.org/markup-compatibility/2006">
          <mc:Choice Requires="x14">
            <control shapeId="22555" r:id="rId30" name="Option Button 27">
              <controlPr defaultSize="0" autoFill="0" autoLine="0" autoPict="0">
                <anchor moveWithCells="1" sizeWithCells="1">
                  <from>
                    <xdr:col>1</xdr:col>
                    <xdr:colOff>504825</xdr:colOff>
                    <xdr:row>27</xdr:row>
                    <xdr:rowOff>200025</xdr:rowOff>
                  </from>
                  <to>
                    <xdr:col>1</xdr:col>
                    <xdr:colOff>904875</xdr:colOff>
                    <xdr:row>27</xdr:row>
                    <xdr:rowOff>419100</xdr:rowOff>
                  </to>
                </anchor>
              </controlPr>
            </control>
          </mc:Choice>
        </mc:AlternateContent>
        <mc:AlternateContent xmlns:mc="http://schemas.openxmlformats.org/markup-compatibility/2006">
          <mc:Choice Requires="x14">
            <control shapeId="22556" r:id="rId31" name="Option Button 28">
              <controlPr defaultSize="0" autoFill="0" autoLine="0" autoPict="0">
                <anchor moveWithCells="1" sizeWithCells="1">
                  <from>
                    <xdr:col>1</xdr:col>
                    <xdr:colOff>57150</xdr:colOff>
                    <xdr:row>27</xdr:row>
                    <xdr:rowOff>200025</xdr:rowOff>
                  </from>
                  <to>
                    <xdr:col>1</xdr:col>
                    <xdr:colOff>466725</xdr:colOff>
                    <xdr:row>27</xdr:row>
                    <xdr:rowOff>419100</xdr:rowOff>
                  </to>
                </anchor>
              </controlPr>
            </control>
          </mc:Choice>
        </mc:AlternateContent>
        <mc:AlternateContent xmlns:mc="http://schemas.openxmlformats.org/markup-compatibility/2006">
          <mc:Choice Requires="x14">
            <control shapeId="22557" r:id="rId32" name="Group Box 29">
              <controlPr defaultSize="0" autoFill="0" autoPict="0">
                <anchor moveWithCells="1" sizeWithCells="1">
                  <from>
                    <xdr:col>1</xdr:col>
                    <xdr:colOff>0</xdr:colOff>
                    <xdr:row>28</xdr:row>
                    <xdr:rowOff>0</xdr:rowOff>
                  </from>
                  <to>
                    <xdr:col>5</xdr:col>
                    <xdr:colOff>800100</xdr:colOff>
                    <xdr:row>29</xdr:row>
                    <xdr:rowOff>0</xdr:rowOff>
                  </to>
                </anchor>
              </controlPr>
            </control>
          </mc:Choice>
        </mc:AlternateContent>
        <mc:AlternateContent xmlns:mc="http://schemas.openxmlformats.org/markup-compatibility/2006">
          <mc:Choice Requires="x14">
            <control shapeId="22558" r:id="rId33" name="Option Button 30">
              <controlPr defaultSize="0" autoFill="0" autoLine="0" autoPict="0">
                <anchor moveWithCells="1" sizeWithCells="1">
                  <from>
                    <xdr:col>5</xdr:col>
                    <xdr:colOff>19050</xdr:colOff>
                    <xdr:row>28</xdr:row>
                    <xdr:rowOff>200025</xdr:rowOff>
                  </from>
                  <to>
                    <xdr:col>5</xdr:col>
                    <xdr:colOff>609600</xdr:colOff>
                    <xdr:row>28</xdr:row>
                    <xdr:rowOff>419100</xdr:rowOff>
                  </to>
                </anchor>
              </controlPr>
            </control>
          </mc:Choice>
        </mc:AlternateContent>
        <mc:AlternateContent xmlns:mc="http://schemas.openxmlformats.org/markup-compatibility/2006">
          <mc:Choice Requires="x14">
            <control shapeId="22559" r:id="rId34" name="Option Button 31">
              <controlPr defaultSize="0" autoFill="0" autoLine="0" autoPict="0">
                <anchor moveWithCells="1" sizeWithCells="1">
                  <from>
                    <xdr:col>1</xdr:col>
                    <xdr:colOff>504825</xdr:colOff>
                    <xdr:row>28</xdr:row>
                    <xdr:rowOff>200025</xdr:rowOff>
                  </from>
                  <to>
                    <xdr:col>1</xdr:col>
                    <xdr:colOff>904875</xdr:colOff>
                    <xdr:row>28</xdr:row>
                    <xdr:rowOff>419100</xdr:rowOff>
                  </to>
                </anchor>
              </controlPr>
            </control>
          </mc:Choice>
        </mc:AlternateContent>
        <mc:AlternateContent xmlns:mc="http://schemas.openxmlformats.org/markup-compatibility/2006">
          <mc:Choice Requires="x14">
            <control shapeId="22560" r:id="rId35" name="Option Button 32">
              <controlPr defaultSize="0" autoFill="0" autoLine="0" autoPict="0">
                <anchor moveWithCells="1" sizeWithCells="1">
                  <from>
                    <xdr:col>1</xdr:col>
                    <xdr:colOff>57150</xdr:colOff>
                    <xdr:row>28</xdr:row>
                    <xdr:rowOff>200025</xdr:rowOff>
                  </from>
                  <to>
                    <xdr:col>1</xdr:col>
                    <xdr:colOff>466725</xdr:colOff>
                    <xdr:row>28</xdr:row>
                    <xdr:rowOff>419100</xdr:rowOff>
                  </to>
                </anchor>
              </controlPr>
            </control>
          </mc:Choice>
        </mc:AlternateContent>
        <mc:AlternateContent xmlns:mc="http://schemas.openxmlformats.org/markup-compatibility/2006">
          <mc:Choice Requires="x14">
            <control shapeId="22561"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22562" r:id="rId37" name="Option Button 34">
              <controlPr defaultSize="0" autoFill="0" autoLine="0" autoPict="0">
                <anchor moveWithCells="1" sizeWithCells="1">
                  <from>
                    <xdr:col>5</xdr:col>
                    <xdr:colOff>19050</xdr:colOff>
                    <xdr:row>32</xdr:row>
                    <xdr:rowOff>200025</xdr:rowOff>
                  </from>
                  <to>
                    <xdr:col>5</xdr:col>
                    <xdr:colOff>609600</xdr:colOff>
                    <xdr:row>32</xdr:row>
                    <xdr:rowOff>419100</xdr:rowOff>
                  </to>
                </anchor>
              </controlPr>
            </control>
          </mc:Choice>
        </mc:AlternateContent>
        <mc:AlternateContent xmlns:mc="http://schemas.openxmlformats.org/markup-compatibility/2006">
          <mc:Choice Requires="x14">
            <control shapeId="22563" r:id="rId38" name="Option Button 35">
              <controlPr defaultSize="0" autoFill="0" autoLine="0" autoPict="0">
                <anchor moveWithCells="1" sizeWithCells="1">
                  <from>
                    <xdr:col>1</xdr:col>
                    <xdr:colOff>504825</xdr:colOff>
                    <xdr:row>32</xdr:row>
                    <xdr:rowOff>200025</xdr:rowOff>
                  </from>
                  <to>
                    <xdr:col>1</xdr:col>
                    <xdr:colOff>904875</xdr:colOff>
                    <xdr:row>32</xdr:row>
                    <xdr:rowOff>419100</xdr:rowOff>
                  </to>
                </anchor>
              </controlPr>
            </control>
          </mc:Choice>
        </mc:AlternateContent>
        <mc:AlternateContent xmlns:mc="http://schemas.openxmlformats.org/markup-compatibility/2006">
          <mc:Choice Requires="x14">
            <control shapeId="22564" r:id="rId39" name="Option Button 36">
              <controlPr defaultSize="0" autoFill="0" autoLine="0" autoPict="0">
                <anchor moveWithCells="1" sizeWithCells="1">
                  <from>
                    <xdr:col>1</xdr:col>
                    <xdr:colOff>57150</xdr:colOff>
                    <xdr:row>32</xdr:row>
                    <xdr:rowOff>200025</xdr:rowOff>
                  </from>
                  <to>
                    <xdr:col>1</xdr:col>
                    <xdr:colOff>466725</xdr:colOff>
                    <xdr:row>32</xdr:row>
                    <xdr:rowOff>419100</xdr:rowOff>
                  </to>
                </anchor>
              </controlPr>
            </control>
          </mc:Choice>
        </mc:AlternateContent>
        <mc:AlternateContent xmlns:mc="http://schemas.openxmlformats.org/markup-compatibility/2006">
          <mc:Choice Requires="x14">
            <control shapeId="22565"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22566" r:id="rId41" name="Option Button 38">
              <controlPr defaultSize="0" autoFill="0" autoLine="0" autoPict="0">
                <anchor moveWithCells="1" sizeWithCells="1">
                  <from>
                    <xdr:col>5</xdr:col>
                    <xdr:colOff>19050</xdr:colOff>
                    <xdr:row>33</xdr:row>
                    <xdr:rowOff>200025</xdr:rowOff>
                  </from>
                  <to>
                    <xdr:col>5</xdr:col>
                    <xdr:colOff>609600</xdr:colOff>
                    <xdr:row>33</xdr:row>
                    <xdr:rowOff>419100</xdr:rowOff>
                  </to>
                </anchor>
              </controlPr>
            </control>
          </mc:Choice>
        </mc:AlternateContent>
        <mc:AlternateContent xmlns:mc="http://schemas.openxmlformats.org/markup-compatibility/2006">
          <mc:Choice Requires="x14">
            <control shapeId="22567" r:id="rId42" name="Option Button 39">
              <controlPr defaultSize="0" autoFill="0" autoLine="0" autoPict="0">
                <anchor moveWithCells="1" sizeWithCells="1">
                  <from>
                    <xdr:col>1</xdr:col>
                    <xdr:colOff>504825</xdr:colOff>
                    <xdr:row>33</xdr:row>
                    <xdr:rowOff>200025</xdr:rowOff>
                  </from>
                  <to>
                    <xdr:col>1</xdr:col>
                    <xdr:colOff>904875</xdr:colOff>
                    <xdr:row>33</xdr:row>
                    <xdr:rowOff>419100</xdr:rowOff>
                  </to>
                </anchor>
              </controlPr>
            </control>
          </mc:Choice>
        </mc:AlternateContent>
        <mc:AlternateContent xmlns:mc="http://schemas.openxmlformats.org/markup-compatibility/2006">
          <mc:Choice Requires="x14">
            <control shapeId="22568" r:id="rId43" name="Option Button 40">
              <controlPr defaultSize="0" autoFill="0" autoLine="0" autoPict="0">
                <anchor moveWithCells="1" sizeWithCells="1">
                  <from>
                    <xdr:col>1</xdr:col>
                    <xdr:colOff>57150</xdr:colOff>
                    <xdr:row>33</xdr:row>
                    <xdr:rowOff>200025</xdr:rowOff>
                  </from>
                  <to>
                    <xdr:col>1</xdr:col>
                    <xdr:colOff>466725</xdr:colOff>
                    <xdr:row>33</xdr:row>
                    <xdr:rowOff>419100</xdr:rowOff>
                  </to>
                </anchor>
              </controlPr>
            </control>
          </mc:Choice>
        </mc:AlternateContent>
        <mc:AlternateContent xmlns:mc="http://schemas.openxmlformats.org/markup-compatibility/2006">
          <mc:Choice Requires="x14">
            <control shapeId="22569"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22570" r:id="rId45" name="Option Button 42">
              <controlPr defaultSize="0" autoFill="0" autoLine="0" autoPict="0">
                <anchor moveWithCells="1" sizeWithCells="1">
                  <from>
                    <xdr:col>5</xdr:col>
                    <xdr:colOff>19050</xdr:colOff>
                    <xdr:row>34</xdr:row>
                    <xdr:rowOff>200025</xdr:rowOff>
                  </from>
                  <to>
                    <xdr:col>5</xdr:col>
                    <xdr:colOff>609600</xdr:colOff>
                    <xdr:row>34</xdr:row>
                    <xdr:rowOff>419100</xdr:rowOff>
                  </to>
                </anchor>
              </controlPr>
            </control>
          </mc:Choice>
        </mc:AlternateContent>
        <mc:AlternateContent xmlns:mc="http://schemas.openxmlformats.org/markup-compatibility/2006">
          <mc:Choice Requires="x14">
            <control shapeId="22571" r:id="rId46" name="Option Button 43">
              <controlPr defaultSize="0" autoFill="0" autoLine="0" autoPict="0">
                <anchor moveWithCells="1" sizeWithCells="1">
                  <from>
                    <xdr:col>1</xdr:col>
                    <xdr:colOff>504825</xdr:colOff>
                    <xdr:row>34</xdr:row>
                    <xdr:rowOff>200025</xdr:rowOff>
                  </from>
                  <to>
                    <xdr:col>1</xdr:col>
                    <xdr:colOff>904875</xdr:colOff>
                    <xdr:row>34</xdr:row>
                    <xdr:rowOff>419100</xdr:rowOff>
                  </to>
                </anchor>
              </controlPr>
            </control>
          </mc:Choice>
        </mc:AlternateContent>
        <mc:AlternateContent xmlns:mc="http://schemas.openxmlformats.org/markup-compatibility/2006">
          <mc:Choice Requires="x14">
            <control shapeId="22572" r:id="rId47" name="Option Button 44">
              <controlPr defaultSize="0" autoFill="0" autoLine="0" autoPict="0">
                <anchor moveWithCells="1" sizeWithCells="1">
                  <from>
                    <xdr:col>1</xdr:col>
                    <xdr:colOff>57150</xdr:colOff>
                    <xdr:row>34</xdr:row>
                    <xdr:rowOff>200025</xdr:rowOff>
                  </from>
                  <to>
                    <xdr:col>1</xdr:col>
                    <xdr:colOff>466725</xdr:colOff>
                    <xdr:row>34</xdr:row>
                    <xdr:rowOff>419100</xdr:rowOff>
                  </to>
                </anchor>
              </controlPr>
            </control>
          </mc:Choice>
        </mc:AlternateContent>
        <mc:AlternateContent xmlns:mc="http://schemas.openxmlformats.org/markup-compatibility/2006">
          <mc:Choice Requires="x14">
            <control shapeId="22573"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22574" r:id="rId49" name="Option Button 46">
              <controlPr defaultSize="0" autoFill="0" autoLine="0" autoPict="0">
                <anchor moveWithCells="1" sizeWithCells="1">
                  <from>
                    <xdr:col>5</xdr:col>
                    <xdr:colOff>19050</xdr:colOff>
                    <xdr:row>47</xdr:row>
                    <xdr:rowOff>200025</xdr:rowOff>
                  </from>
                  <to>
                    <xdr:col>5</xdr:col>
                    <xdr:colOff>609600</xdr:colOff>
                    <xdr:row>47</xdr:row>
                    <xdr:rowOff>419100</xdr:rowOff>
                  </to>
                </anchor>
              </controlPr>
            </control>
          </mc:Choice>
        </mc:AlternateContent>
        <mc:AlternateContent xmlns:mc="http://schemas.openxmlformats.org/markup-compatibility/2006">
          <mc:Choice Requires="x14">
            <control shapeId="22575" r:id="rId50" name="Option Button 47">
              <controlPr defaultSize="0" autoFill="0" autoLine="0" autoPict="0">
                <anchor moveWithCells="1" sizeWithCells="1">
                  <from>
                    <xdr:col>1</xdr:col>
                    <xdr:colOff>504825</xdr:colOff>
                    <xdr:row>47</xdr:row>
                    <xdr:rowOff>200025</xdr:rowOff>
                  </from>
                  <to>
                    <xdr:col>1</xdr:col>
                    <xdr:colOff>904875</xdr:colOff>
                    <xdr:row>47</xdr:row>
                    <xdr:rowOff>419100</xdr:rowOff>
                  </to>
                </anchor>
              </controlPr>
            </control>
          </mc:Choice>
        </mc:AlternateContent>
        <mc:AlternateContent xmlns:mc="http://schemas.openxmlformats.org/markup-compatibility/2006">
          <mc:Choice Requires="x14">
            <control shapeId="22576" r:id="rId51" name="Option Button 48">
              <controlPr defaultSize="0" autoFill="0" autoLine="0" autoPict="0">
                <anchor moveWithCells="1" sizeWithCells="1">
                  <from>
                    <xdr:col>1</xdr:col>
                    <xdr:colOff>57150</xdr:colOff>
                    <xdr:row>47</xdr:row>
                    <xdr:rowOff>200025</xdr:rowOff>
                  </from>
                  <to>
                    <xdr:col>1</xdr:col>
                    <xdr:colOff>466725</xdr:colOff>
                    <xdr:row>47</xdr:row>
                    <xdr:rowOff>419100</xdr:rowOff>
                  </to>
                </anchor>
              </controlPr>
            </control>
          </mc:Choice>
        </mc:AlternateContent>
        <mc:AlternateContent xmlns:mc="http://schemas.openxmlformats.org/markup-compatibility/2006">
          <mc:Choice Requires="x14">
            <control shapeId="22577"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22578" r:id="rId53" name="Option Button 50">
              <controlPr defaultSize="0" autoFill="0" autoLine="0" autoPict="0">
                <anchor moveWithCells="1" sizeWithCells="1">
                  <from>
                    <xdr:col>5</xdr:col>
                    <xdr:colOff>19050</xdr:colOff>
                    <xdr:row>48</xdr:row>
                    <xdr:rowOff>200025</xdr:rowOff>
                  </from>
                  <to>
                    <xdr:col>5</xdr:col>
                    <xdr:colOff>609600</xdr:colOff>
                    <xdr:row>48</xdr:row>
                    <xdr:rowOff>419100</xdr:rowOff>
                  </to>
                </anchor>
              </controlPr>
            </control>
          </mc:Choice>
        </mc:AlternateContent>
        <mc:AlternateContent xmlns:mc="http://schemas.openxmlformats.org/markup-compatibility/2006">
          <mc:Choice Requires="x14">
            <control shapeId="22579" r:id="rId54" name="Option Button 51">
              <controlPr defaultSize="0" autoFill="0" autoLine="0" autoPict="0">
                <anchor moveWithCells="1" sizeWithCells="1">
                  <from>
                    <xdr:col>1</xdr:col>
                    <xdr:colOff>504825</xdr:colOff>
                    <xdr:row>48</xdr:row>
                    <xdr:rowOff>200025</xdr:rowOff>
                  </from>
                  <to>
                    <xdr:col>1</xdr:col>
                    <xdr:colOff>904875</xdr:colOff>
                    <xdr:row>48</xdr:row>
                    <xdr:rowOff>419100</xdr:rowOff>
                  </to>
                </anchor>
              </controlPr>
            </control>
          </mc:Choice>
        </mc:AlternateContent>
        <mc:AlternateContent xmlns:mc="http://schemas.openxmlformats.org/markup-compatibility/2006">
          <mc:Choice Requires="x14">
            <control shapeId="22580" r:id="rId55" name="Option Button 52">
              <controlPr defaultSize="0" autoFill="0" autoLine="0" autoPict="0">
                <anchor moveWithCells="1" sizeWithCells="1">
                  <from>
                    <xdr:col>1</xdr:col>
                    <xdr:colOff>57150</xdr:colOff>
                    <xdr:row>48</xdr:row>
                    <xdr:rowOff>200025</xdr:rowOff>
                  </from>
                  <to>
                    <xdr:col>1</xdr:col>
                    <xdr:colOff>466725</xdr:colOff>
                    <xdr:row>48</xdr:row>
                    <xdr:rowOff>419100</xdr:rowOff>
                  </to>
                </anchor>
              </controlPr>
            </control>
          </mc:Choice>
        </mc:AlternateContent>
        <mc:AlternateContent xmlns:mc="http://schemas.openxmlformats.org/markup-compatibility/2006">
          <mc:Choice Requires="x14">
            <control shapeId="22581"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2582"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2583"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2584"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2585"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22586" r:id="rId61" name="Option Button 58">
              <controlPr defaultSize="0" autoFill="0" autoLine="0" autoPict="0">
                <anchor moveWithCells="1" sizeWithCells="1">
                  <from>
                    <xdr:col>5</xdr:col>
                    <xdr:colOff>19050</xdr:colOff>
                    <xdr:row>53</xdr:row>
                    <xdr:rowOff>200025</xdr:rowOff>
                  </from>
                  <to>
                    <xdr:col>5</xdr:col>
                    <xdr:colOff>609600</xdr:colOff>
                    <xdr:row>53</xdr:row>
                    <xdr:rowOff>419100</xdr:rowOff>
                  </to>
                </anchor>
              </controlPr>
            </control>
          </mc:Choice>
        </mc:AlternateContent>
        <mc:AlternateContent xmlns:mc="http://schemas.openxmlformats.org/markup-compatibility/2006">
          <mc:Choice Requires="x14">
            <control shapeId="22587" r:id="rId62" name="Option Button 59">
              <controlPr defaultSize="0" autoFill="0" autoLine="0" autoPict="0">
                <anchor moveWithCells="1" sizeWithCells="1">
                  <from>
                    <xdr:col>1</xdr:col>
                    <xdr:colOff>504825</xdr:colOff>
                    <xdr:row>53</xdr:row>
                    <xdr:rowOff>200025</xdr:rowOff>
                  </from>
                  <to>
                    <xdr:col>1</xdr:col>
                    <xdr:colOff>904875</xdr:colOff>
                    <xdr:row>53</xdr:row>
                    <xdr:rowOff>419100</xdr:rowOff>
                  </to>
                </anchor>
              </controlPr>
            </control>
          </mc:Choice>
        </mc:AlternateContent>
        <mc:AlternateContent xmlns:mc="http://schemas.openxmlformats.org/markup-compatibility/2006">
          <mc:Choice Requires="x14">
            <control shapeId="22588" r:id="rId63" name="Option Button 60">
              <controlPr defaultSize="0" autoFill="0" autoLine="0" autoPict="0">
                <anchor moveWithCells="1" sizeWithCells="1">
                  <from>
                    <xdr:col>1</xdr:col>
                    <xdr:colOff>57150</xdr:colOff>
                    <xdr:row>53</xdr:row>
                    <xdr:rowOff>200025</xdr:rowOff>
                  </from>
                  <to>
                    <xdr:col>1</xdr:col>
                    <xdr:colOff>466725</xdr:colOff>
                    <xdr:row>53</xdr:row>
                    <xdr:rowOff>419100</xdr:rowOff>
                  </to>
                </anchor>
              </controlPr>
            </control>
          </mc:Choice>
        </mc:AlternateContent>
        <mc:AlternateContent xmlns:mc="http://schemas.openxmlformats.org/markup-compatibility/2006">
          <mc:Choice Requires="x14">
            <control shapeId="22589"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22590" r:id="rId65" name="Option Button 62">
              <controlPr defaultSize="0" autoFill="0" autoLine="0" autoPict="0">
                <anchor moveWithCells="1" sizeWithCells="1">
                  <from>
                    <xdr:col>5</xdr:col>
                    <xdr:colOff>19050</xdr:colOff>
                    <xdr:row>54</xdr:row>
                    <xdr:rowOff>200025</xdr:rowOff>
                  </from>
                  <to>
                    <xdr:col>5</xdr:col>
                    <xdr:colOff>609600</xdr:colOff>
                    <xdr:row>54</xdr:row>
                    <xdr:rowOff>419100</xdr:rowOff>
                  </to>
                </anchor>
              </controlPr>
            </control>
          </mc:Choice>
        </mc:AlternateContent>
        <mc:AlternateContent xmlns:mc="http://schemas.openxmlformats.org/markup-compatibility/2006">
          <mc:Choice Requires="x14">
            <control shapeId="22591" r:id="rId66" name="Option Button 63">
              <controlPr defaultSize="0" autoFill="0" autoLine="0" autoPict="0">
                <anchor moveWithCells="1" sizeWithCells="1">
                  <from>
                    <xdr:col>1</xdr:col>
                    <xdr:colOff>504825</xdr:colOff>
                    <xdr:row>54</xdr:row>
                    <xdr:rowOff>200025</xdr:rowOff>
                  </from>
                  <to>
                    <xdr:col>1</xdr:col>
                    <xdr:colOff>904875</xdr:colOff>
                    <xdr:row>54</xdr:row>
                    <xdr:rowOff>419100</xdr:rowOff>
                  </to>
                </anchor>
              </controlPr>
            </control>
          </mc:Choice>
        </mc:AlternateContent>
        <mc:AlternateContent xmlns:mc="http://schemas.openxmlformats.org/markup-compatibility/2006">
          <mc:Choice Requires="x14">
            <control shapeId="22592" r:id="rId67" name="Option Button 64">
              <controlPr defaultSize="0" autoFill="0" autoLine="0" autoPict="0">
                <anchor moveWithCells="1" sizeWithCells="1">
                  <from>
                    <xdr:col>1</xdr:col>
                    <xdr:colOff>57150</xdr:colOff>
                    <xdr:row>54</xdr:row>
                    <xdr:rowOff>200025</xdr:rowOff>
                  </from>
                  <to>
                    <xdr:col>1</xdr:col>
                    <xdr:colOff>466725</xdr:colOff>
                    <xdr:row>54</xdr:row>
                    <xdr:rowOff>419100</xdr:rowOff>
                  </to>
                </anchor>
              </controlPr>
            </control>
          </mc:Choice>
        </mc:AlternateContent>
        <mc:AlternateContent xmlns:mc="http://schemas.openxmlformats.org/markup-compatibility/2006">
          <mc:Choice Requires="x14">
            <control shapeId="22593"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2594"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2595"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2596"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2597"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2598"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2599"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2600"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2601" r:id="rId76" name="Group Box 73">
              <controlPr defaultSize="0" autoFill="0" autoPict="0">
                <anchor moveWithCells="1" sizeWithCells="1">
                  <from>
                    <xdr:col>1</xdr:col>
                    <xdr:colOff>0</xdr:colOff>
                    <xdr:row>57</xdr:row>
                    <xdr:rowOff>0</xdr:rowOff>
                  </from>
                  <to>
                    <xdr:col>5</xdr:col>
                    <xdr:colOff>800100</xdr:colOff>
                    <xdr:row>58</xdr:row>
                    <xdr:rowOff>0</xdr:rowOff>
                  </to>
                </anchor>
              </controlPr>
            </control>
          </mc:Choice>
        </mc:AlternateContent>
        <mc:AlternateContent xmlns:mc="http://schemas.openxmlformats.org/markup-compatibility/2006">
          <mc:Choice Requires="x14">
            <control shapeId="22602" r:id="rId77" name="Option Button 74">
              <controlPr defaultSize="0" autoFill="0" autoLine="0" autoPict="0">
                <anchor moveWithCells="1" sizeWithCells="1">
                  <from>
                    <xdr:col>5</xdr:col>
                    <xdr:colOff>19050</xdr:colOff>
                    <xdr:row>57</xdr:row>
                    <xdr:rowOff>200025</xdr:rowOff>
                  </from>
                  <to>
                    <xdr:col>5</xdr:col>
                    <xdr:colOff>609600</xdr:colOff>
                    <xdr:row>57</xdr:row>
                    <xdr:rowOff>419100</xdr:rowOff>
                  </to>
                </anchor>
              </controlPr>
            </control>
          </mc:Choice>
        </mc:AlternateContent>
        <mc:AlternateContent xmlns:mc="http://schemas.openxmlformats.org/markup-compatibility/2006">
          <mc:Choice Requires="x14">
            <control shapeId="22603" r:id="rId78" name="Option Button 75">
              <controlPr defaultSize="0" autoFill="0" autoLine="0" autoPict="0">
                <anchor moveWithCells="1" sizeWithCells="1">
                  <from>
                    <xdr:col>1</xdr:col>
                    <xdr:colOff>504825</xdr:colOff>
                    <xdr:row>57</xdr:row>
                    <xdr:rowOff>200025</xdr:rowOff>
                  </from>
                  <to>
                    <xdr:col>1</xdr:col>
                    <xdr:colOff>904875</xdr:colOff>
                    <xdr:row>57</xdr:row>
                    <xdr:rowOff>419100</xdr:rowOff>
                  </to>
                </anchor>
              </controlPr>
            </control>
          </mc:Choice>
        </mc:AlternateContent>
        <mc:AlternateContent xmlns:mc="http://schemas.openxmlformats.org/markup-compatibility/2006">
          <mc:Choice Requires="x14">
            <control shapeId="22604" r:id="rId79" name="Option Button 76">
              <controlPr defaultSize="0" autoFill="0" autoLine="0" autoPict="0">
                <anchor moveWithCells="1" sizeWithCells="1">
                  <from>
                    <xdr:col>1</xdr:col>
                    <xdr:colOff>57150</xdr:colOff>
                    <xdr:row>57</xdr:row>
                    <xdr:rowOff>200025</xdr:rowOff>
                  </from>
                  <to>
                    <xdr:col>1</xdr:col>
                    <xdr:colOff>466725</xdr:colOff>
                    <xdr:row>57</xdr:row>
                    <xdr:rowOff>419100</xdr:rowOff>
                  </to>
                </anchor>
              </controlPr>
            </control>
          </mc:Choice>
        </mc:AlternateContent>
        <mc:AlternateContent xmlns:mc="http://schemas.openxmlformats.org/markup-compatibility/2006">
          <mc:Choice Requires="x14">
            <control shapeId="22605" r:id="rId80" name="Group Box 77">
              <controlPr defaultSize="0" autoFill="0" autoPict="0">
                <anchor moveWithCells="1" sizeWithCells="1">
                  <from>
                    <xdr:col>1</xdr:col>
                    <xdr:colOff>0</xdr:colOff>
                    <xdr:row>61</xdr:row>
                    <xdr:rowOff>0</xdr:rowOff>
                  </from>
                  <to>
                    <xdr:col>5</xdr:col>
                    <xdr:colOff>800100</xdr:colOff>
                    <xdr:row>62</xdr:row>
                    <xdr:rowOff>0</xdr:rowOff>
                  </to>
                </anchor>
              </controlPr>
            </control>
          </mc:Choice>
        </mc:AlternateContent>
        <mc:AlternateContent xmlns:mc="http://schemas.openxmlformats.org/markup-compatibility/2006">
          <mc:Choice Requires="x14">
            <control shapeId="22606" r:id="rId81" name="Option Button 78">
              <controlPr defaultSize="0" autoFill="0" autoLine="0" autoPict="0">
                <anchor moveWithCells="1" sizeWithCells="1">
                  <from>
                    <xdr:col>5</xdr:col>
                    <xdr:colOff>19050</xdr:colOff>
                    <xdr:row>61</xdr:row>
                    <xdr:rowOff>200025</xdr:rowOff>
                  </from>
                  <to>
                    <xdr:col>5</xdr:col>
                    <xdr:colOff>609600</xdr:colOff>
                    <xdr:row>61</xdr:row>
                    <xdr:rowOff>419100</xdr:rowOff>
                  </to>
                </anchor>
              </controlPr>
            </control>
          </mc:Choice>
        </mc:AlternateContent>
        <mc:AlternateContent xmlns:mc="http://schemas.openxmlformats.org/markup-compatibility/2006">
          <mc:Choice Requires="x14">
            <control shapeId="22607" r:id="rId82" name="Option Button 79">
              <controlPr defaultSize="0" autoFill="0" autoLine="0" autoPict="0">
                <anchor moveWithCells="1" sizeWithCells="1">
                  <from>
                    <xdr:col>1</xdr:col>
                    <xdr:colOff>504825</xdr:colOff>
                    <xdr:row>61</xdr:row>
                    <xdr:rowOff>200025</xdr:rowOff>
                  </from>
                  <to>
                    <xdr:col>1</xdr:col>
                    <xdr:colOff>904875</xdr:colOff>
                    <xdr:row>61</xdr:row>
                    <xdr:rowOff>419100</xdr:rowOff>
                  </to>
                </anchor>
              </controlPr>
            </control>
          </mc:Choice>
        </mc:AlternateContent>
        <mc:AlternateContent xmlns:mc="http://schemas.openxmlformats.org/markup-compatibility/2006">
          <mc:Choice Requires="x14">
            <control shapeId="22608" r:id="rId83" name="Option Button 80">
              <controlPr defaultSize="0" autoFill="0" autoLine="0" autoPict="0">
                <anchor moveWithCells="1" sizeWithCells="1">
                  <from>
                    <xdr:col>1</xdr:col>
                    <xdr:colOff>57150</xdr:colOff>
                    <xdr:row>61</xdr:row>
                    <xdr:rowOff>200025</xdr:rowOff>
                  </from>
                  <to>
                    <xdr:col>1</xdr:col>
                    <xdr:colOff>466725</xdr:colOff>
                    <xdr:row>61</xdr:row>
                    <xdr:rowOff>419100</xdr:rowOff>
                  </to>
                </anchor>
              </controlPr>
            </control>
          </mc:Choice>
        </mc:AlternateContent>
        <mc:AlternateContent xmlns:mc="http://schemas.openxmlformats.org/markup-compatibility/2006">
          <mc:Choice Requires="x14">
            <control shapeId="22609" r:id="rId84" name="Group Box 81">
              <controlPr defaultSize="0" autoFill="0" autoPict="0">
                <anchor moveWithCells="1" sizeWithCells="1">
                  <from>
                    <xdr:col>1</xdr:col>
                    <xdr:colOff>0</xdr:colOff>
                    <xdr:row>62</xdr:row>
                    <xdr:rowOff>0</xdr:rowOff>
                  </from>
                  <to>
                    <xdr:col>5</xdr:col>
                    <xdr:colOff>800100</xdr:colOff>
                    <xdr:row>63</xdr:row>
                    <xdr:rowOff>0</xdr:rowOff>
                  </to>
                </anchor>
              </controlPr>
            </control>
          </mc:Choice>
        </mc:AlternateContent>
        <mc:AlternateContent xmlns:mc="http://schemas.openxmlformats.org/markup-compatibility/2006">
          <mc:Choice Requires="x14">
            <control shapeId="22610" r:id="rId85" name="Option Button 82">
              <controlPr defaultSize="0" autoFill="0" autoLine="0" autoPict="0">
                <anchor moveWithCells="1" sizeWithCells="1">
                  <from>
                    <xdr:col>5</xdr:col>
                    <xdr:colOff>19050</xdr:colOff>
                    <xdr:row>62</xdr:row>
                    <xdr:rowOff>200025</xdr:rowOff>
                  </from>
                  <to>
                    <xdr:col>5</xdr:col>
                    <xdr:colOff>609600</xdr:colOff>
                    <xdr:row>62</xdr:row>
                    <xdr:rowOff>419100</xdr:rowOff>
                  </to>
                </anchor>
              </controlPr>
            </control>
          </mc:Choice>
        </mc:AlternateContent>
        <mc:AlternateContent xmlns:mc="http://schemas.openxmlformats.org/markup-compatibility/2006">
          <mc:Choice Requires="x14">
            <control shapeId="22611" r:id="rId86" name="Option Button 83">
              <controlPr defaultSize="0" autoFill="0" autoLine="0" autoPict="0">
                <anchor moveWithCells="1" sizeWithCells="1">
                  <from>
                    <xdr:col>1</xdr:col>
                    <xdr:colOff>504825</xdr:colOff>
                    <xdr:row>62</xdr:row>
                    <xdr:rowOff>200025</xdr:rowOff>
                  </from>
                  <to>
                    <xdr:col>1</xdr:col>
                    <xdr:colOff>904875</xdr:colOff>
                    <xdr:row>62</xdr:row>
                    <xdr:rowOff>419100</xdr:rowOff>
                  </to>
                </anchor>
              </controlPr>
            </control>
          </mc:Choice>
        </mc:AlternateContent>
        <mc:AlternateContent xmlns:mc="http://schemas.openxmlformats.org/markup-compatibility/2006">
          <mc:Choice Requires="x14">
            <control shapeId="22612" r:id="rId87" name="Option Button 84">
              <controlPr defaultSize="0" autoFill="0" autoLine="0" autoPict="0">
                <anchor moveWithCells="1" sizeWithCells="1">
                  <from>
                    <xdr:col>1</xdr:col>
                    <xdr:colOff>57150</xdr:colOff>
                    <xdr:row>62</xdr:row>
                    <xdr:rowOff>200025</xdr:rowOff>
                  </from>
                  <to>
                    <xdr:col>1</xdr:col>
                    <xdr:colOff>466725</xdr:colOff>
                    <xdr:row>62</xdr:row>
                    <xdr:rowOff>419100</xdr:rowOff>
                  </to>
                </anchor>
              </controlPr>
            </control>
          </mc:Choice>
        </mc:AlternateContent>
        <mc:AlternateContent xmlns:mc="http://schemas.openxmlformats.org/markup-compatibility/2006">
          <mc:Choice Requires="x14">
            <control shapeId="22613" r:id="rId88" name="Group Box 85">
              <controlPr defaultSize="0" autoFill="0" autoPict="0">
                <anchor moveWithCells="1" sizeWithCells="1">
                  <from>
                    <xdr:col>1</xdr:col>
                    <xdr:colOff>0</xdr:colOff>
                    <xdr:row>66</xdr:row>
                    <xdr:rowOff>0</xdr:rowOff>
                  </from>
                  <to>
                    <xdr:col>5</xdr:col>
                    <xdr:colOff>800100</xdr:colOff>
                    <xdr:row>67</xdr:row>
                    <xdr:rowOff>0</xdr:rowOff>
                  </to>
                </anchor>
              </controlPr>
            </control>
          </mc:Choice>
        </mc:AlternateContent>
        <mc:AlternateContent xmlns:mc="http://schemas.openxmlformats.org/markup-compatibility/2006">
          <mc:Choice Requires="x14">
            <control shapeId="22614" r:id="rId89" name="Option Button 86">
              <controlPr defaultSize="0" autoFill="0" autoLine="0" autoPict="0">
                <anchor moveWithCells="1" sizeWithCells="1">
                  <from>
                    <xdr:col>5</xdr:col>
                    <xdr:colOff>19050</xdr:colOff>
                    <xdr:row>66</xdr:row>
                    <xdr:rowOff>200025</xdr:rowOff>
                  </from>
                  <to>
                    <xdr:col>5</xdr:col>
                    <xdr:colOff>609600</xdr:colOff>
                    <xdr:row>66</xdr:row>
                    <xdr:rowOff>419100</xdr:rowOff>
                  </to>
                </anchor>
              </controlPr>
            </control>
          </mc:Choice>
        </mc:AlternateContent>
        <mc:AlternateContent xmlns:mc="http://schemas.openxmlformats.org/markup-compatibility/2006">
          <mc:Choice Requires="x14">
            <control shapeId="22615" r:id="rId90" name="Option Button 87">
              <controlPr defaultSize="0" autoFill="0" autoLine="0" autoPict="0">
                <anchor moveWithCells="1" sizeWithCells="1">
                  <from>
                    <xdr:col>1</xdr:col>
                    <xdr:colOff>504825</xdr:colOff>
                    <xdr:row>66</xdr:row>
                    <xdr:rowOff>200025</xdr:rowOff>
                  </from>
                  <to>
                    <xdr:col>1</xdr:col>
                    <xdr:colOff>904875</xdr:colOff>
                    <xdr:row>66</xdr:row>
                    <xdr:rowOff>419100</xdr:rowOff>
                  </to>
                </anchor>
              </controlPr>
            </control>
          </mc:Choice>
        </mc:AlternateContent>
        <mc:AlternateContent xmlns:mc="http://schemas.openxmlformats.org/markup-compatibility/2006">
          <mc:Choice Requires="x14">
            <control shapeId="22616" r:id="rId91" name="Option Button 88">
              <controlPr defaultSize="0" autoFill="0" autoLine="0" autoPict="0">
                <anchor moveWithCells="1" sizeWithCells="1">
                  <from>
                    <xdr:col>1</xdr:col>
                    <xdr:colOff>57150</xdr:colOff>
                    <xdr:row>66</xdr:row>
                    <xdr:rowOff>200025</xdr:rowOff>
                  </from>
                  <to>
                    <xdr:col>1</xdr:col>
                    <xdr:colOff>466725</xdr:colOff>
                    <xdr:row>66</xdr:row>
                    <xdr:rowOff>419100</xdr:rowOff>
                  </to>
                </anchor>
              </controlPr>
            </control>
          </mc:Choice>
        </mc:AlternateContent>
        <mc:AlternateContent xmlns:mc="http://schemas.openxmlformats.org/markup-compatibility/2006">
          <mc:Choice Requires="x14">
            <control shapeId="22617" r:id="rId92" name="Group Box 89">
              <controlPr defaultSize="0" autoFill="0" autoPict="0">
                <anchor moveWithCells="1" sizeWithCells="1">
                  <from>
                    <xdr:col>1</xdr:col>
                    <xdr:colOff>0</xdr:colOff>
                    <xdr:row>67</xdr:row>
                    <xdr:rowOff>0</xdr:rowOff>
                  </from>
                  <to>
                    <xdr:col>5</xdr:col>
                    <xdr:colOff>800100</xdr:colOff>
                    <xdr:row>68</xdr:row>
                    <xdr:rowOff>0</xdr:rowOff>
                  </to>
                </anchor>
              </controlPr>
            </control>
          </mc:Choice>
        </mc:AlternateContent>
        <mc:AlternateContent xmlns:mc="http://schemas.openxmlformats.org/markup-compatibility/2006">
          <mc:Choice Requires="x14">
            <control shapeId="22618" r:id="rId93" name="Option Button 90">
              <controlPr defaultSize="0" autoFill="0" autoLine="0" autoPict="0">
                <anchor moveWithCells="1" sizeWithCells="1">
                  <from>
                    <xdr:col>5</xdr:col>
                    <xdr:colOff>19050</xdr:colOff>
                    <xdr:row>67</xdr:row>
                    <xdr:rowOff>200025</xdr:rowOff>
                  </from>
                  <to>
                    <xdr:col>5</xdr:col>
                    <xdr:colOff>609600</xdr:colOff>
                    <xdr:row>67</xdr:row>
                    <xdr:rowOff>419100</xdr:rowOff>
                  </to>
                </anchor>
              </controlPr>
            </control>
          </mc:Choice>
        </mc:AlternateContent>
        <mc:AlternateContent xmlns:mc="http://schemas.openxmlformats.org/markup-compatibility/2006">
          <mc:Choice Requires="x14">
            <control shapeId="22619" r:id="rId94" name="Option Button 91">
              <controlPr defaultSize="0" autoFill="0" autoLine="0" autoPict="0">
                <anchor moveWithCells="1" sizeWithCells="1">
                  <from>
                    <xdr:col>1</xdr:col>
                    <xdr:colOff>504825</xdr:colOff>
                    <xdr:row>67</xdr:row>
                    <xdr:rowOff>200025</xdr:rowOff>
                  </from>
                  <to>
                    <xdr:col>1</xdr:col>
                    <xdr:colOff>904875</xdr:colOff>
                    <xdr:row>67</xdr:row>
                    <xdr:rowOff>419100</xdr:rowOff>
                  </to>
                </anchor>
              </controlPr>
            </control>
          </mc:Choice>
        </mc:AlternateContent>
        <mc:AlternateContent xmlns:mc="http://schemas.openxmlformats.org/markup-compatibility/2006">
          <mc:Choice Requires="x14">
            <control shapeId="22620" r:id="rId95" name="Option Button 92">
              <controlPr defaultSize="0" autoFill="0" autoLine="0" autoPict="0">
                <anchor moveWithCells="1" sizeWithCells="1">
                  <from>
                    <xdr:col>1</xdr:col>
                    <xdr:colOff>57150</xdr:colOff>
                    <xdr:row>67</xdr:row>
                    <xdr:rowOff>200025</xdr:rowOff>
                  </from>
                  <to>
                    <xdr:col>1</xdr:col>
                    <xdr:colOff>466725</xdr:colOff>
                    <xdr:row>67</xdr:row>
                    <xdr:rowOff>419100</xdr:rowOff>
                  </to>
                </anchor>
              </controlPr>
            </control>
          </mc:Choice>
        </mc:AlternateContent>
        <mc:AlternateContent xmlns:mc="http://schemas.openxmlformats.org/markup-compatibility/2006">
          <mc:Choice Requires="x14">
            <control shapeId="22621"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22622" r:id="rId97" name="Option Button 94">
              <controlPr defaultSize="0" autoFill="0" autoLine="0" autoPict="0">
                <anchor moveWithCells="1" sizeWithCells="1">
                  <from>
                    <xdr:col>5</xdr:col>
                    <xdr:colOff>19050</xdr:colOff>
                    <xdr:row>80</xdr:row>
                    <xdr:rowOff>200025</xdr:rowOff>
                  </from>
                  <to>
                    <xdr:col>5</xdr:col>
                    <xdr:colOff>609600</xdr:colOff>
                    <xdr:row>80</xdr:row>
                    <xdr:rowOff>419100</xdr:rowOff>
                  </to>
                </anchor>
              </controlPr>
            </control>
          </mc:Choice>
        </mc:AlternateContent>
        <mc:AlternateContent xmlns:mc="http://schemas.openxmlformats.org/markup-compatibility/2006">
          <mc:Choice Requires="x14">
            <control shapeId="22623" r:id="rId98" name="Option Button 95">
              <controlPr defaultSize="0" autoFill="0" autoLine="0" autoPict="0">
                <anchor moveWithCells="1" sizeWithCells="1">
                  <from>
                    <xdr:col>1</xdr:col>
                    <xdr:colOff>504825</xdr:colOff>
                    <xdr:row>80</xdr:row>
                    <xdr:rowOff>200025</xdr:rowOff>
                  </from>
                  <to>
                    <xdr:col>1</xdr:col>
                    <xdr:colOff>904875</xdr:colOff>
                    <xdr:row>80</xdr:row>
                    <xdr:rowOff>419100</xdr:rowOff>
                  </to>
                </anchor>
              </controlPr>
            </control>
          </mc:Choice>
        </mc:AlternateContent>
        <mc:AlternateContent xmlns:mc="http://schemas.openxmlformats.org/markup-compatibility/2006">
          <mc:Choice Requires="x14">
            <control shapeId="22624" r:id="rId99" name="Option Button 96">
              <controlPr defaultSize="0" autoFill="0" autoLine="0" autoPict="0">
                <anchor moveWithCells="1" sizeWithCells="1">
                  <from>
                    <xdr:col>1</xdr:col>
                    <xdr:colOff>57150</xdr:colOff>
                    <xdr:row>80</xdr:row>
                    <xdr:rowOff>200025</xdr:rowOff>
                  </from>
                  <to>
                    <xdr:col>1</xdr:col>
                    <xdr:colOff>466725</xdr:colOff>
                    <xdr:row>80</xdr:row>
                    <xdr:rowOff>419100</xdr:rowOff>
                  </to>
                </anchor>
              </controlPr>
            </control>
          </mc:Choice>
        </mc:AlternateContent>
        <mc:AlternateContent xmlns:mc="http://schemas.openxmlformats.org/markup-compatibility/2006">
          <mc:Choice Requires="x14">
            <control shapeId="22625" r:id="rId100" name="Group Box 97">
              <controlPr defaultSize="0" autoFill="0" autoPict="0">
                <anchor moveWithCells="1" sizeWithCells="1">
                  <from>
                    <xdr:col>1</xdr:col>
                    <xdr:colOff>0</xdr:colOff>
                    <xdr:row>81</xdr:row>
                    <xdr:rowOff>0</xdr:rowOff>
                  </from>
                  <to>
                    <xdr:col>5</xdr:col>
                    <xdr:colOff>800100</xdr:colOff>
                    <xdr:row>82</xdr:row>
                    <xdr:rowOff>0</xdr:rowOff>
                  </to>
                </anchor>
              </controlPr>
            </control>
          </mc:Choice>
        </mc:AlternateContent>
        <mc:AlternateContent xmlns:mc="http://schemas.openxmlformats.org/markup-compatibility/2006">
          <mc:Choice Requires="x14">
            <control shapeId="22626" r:id="rId101" name="Option Button 98">
              <controlPr defaultSize="0" autoFill="0" autoLine="0" autoPict="0">
                <anchor moveWithCells="1" sizeWithCells="1">
                  <from>
                    <xdr:col>5</xdr:col>
                    <xdr:colOff>19050</xdr:colOff>
                    <xdr:row>81</xdr:row>
                    <xdr:rowOff>200025</xdr:rowOff>
                  </from>
                  <to>
                    <xdr:col>5</xdr:col>
                    <xdr:colOff>609600</xdr:colOff>
                    <xdr:row>81</xdr:row>
                    <xdr:rowOff>419100</xdr:rowOff>
                  </to>
                </anchor>
              </controlPr>
            </control>
          </mc:Choice>
        </mc:AlternateContent>
        <mc:AlternateContent xmlns:mc="http://schemas.openxmlformats.org/markup-compatibility/2006">
          <mc:Choice Requires="x14">
            <control shapeId="22627" r:id="rId102" name="Option Button 99">
              <controlPr defaultSize="0" autoFill="0" autoLine="0" autoPict="0">
                <anchor moveWithCells="1" sizeWithCells="1">
                  <from>
                    <xdr:col>1</xdr:col>
                    <xdr:colOff>504825</xdr:colOff>
                    <xdr:row>81</xdr:row>
                    <xdr:rowOff>200025</xdr:rowOff>
                  </from>
                  <to>
                    <xdr:col>1</xdr:col>
                    <xdr:colOff>904875</xdr:colOff>
                    <xdr:row>81</xdr:row>
                    <xdr:rowOff>419100</xdr:rowOff>
                  </to>
                </anchor>
              </controlPr>
            </control>
          </mc:Choice>
        </mc:AlternateContent>
        <mc:AlternateContent xmlns:mc="http://schemas.openxmlformats.org/markup-compatibility/2006">
          <mc:Choice Requires="x14">
            <control shapeId="22628" r:id="rId103" name="Option Button 100">
              <controlPr defaultSize="0" autoFill="0" autoLine="0" autoPict="0">
                <anchor moveWithCells="1" sizeWithCells="1">
                  <from>
                    <xdr:col>1</xdr:col>
                    <xdr:colOff>57150</xdr:colOff>
                    <xdr:row>81</xdr:row>
                    <xdr:rowOff>200025</xdr:rowOff>
                  </from>
                  <to>
                    <xdr:col>1</xdr:col>
                    <xdr:colOff>466725</xdr:colOff>
                    <xdr:row>81</xdr:row>
                    <xdr:rowOff>419100</xdr:rowOff>
                  </to>
                </anchor>
              </controlPr>
            </control>
          </mc:Choice>
        </mc:AlternateContent>
        <mc:AlternateContent xmlns:mc="http://schemas.openxmlformats.org/markup-compatibility/2006">
          <mc:Choice Requires="x14">
            <control shapeId="22629"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22630" r:id="rId105" name="Option Button 102">
              <controlPr defaultSize="0" autoFill="0" autoLine="0" autoPict="0">
                <anchor moveWithCells="1" sizeWithCells="1">
                  <from>
                    <xdr:col>5</xdr:col>
                    <xdr:colOff>19050</xdr:colOff>
                    <xdr:row>85</xdr:row>
                    <xdr:rowOff>200025</xdr:rowOff>
                  </from>
                  <to>
                    <xdr:col>5</xdr:col>
                    <xdr:colOff>609600</xdr:colOff>
                    <xdr:row>85</xdr:row>
                    <xdr:rowOff>419100</xdr:rowOff>
                  </to>
                </anchor>
              </controlPr>
            </control>
          </mc:Choice>
        </mc:AlternateContent>
        <mc:AlternateContent xmlns:mc="http://schemas.openxmlformats.org/markup-compatibility/2006">
          <mc:Choice Requires="x14">
            <control shapeId="22631" r:id="rId106" name="Option Button 103">
              <controlPr defaultSize="0" autoFill="0" autoLine="0" autoPict="0">
                <anchor moveWithCells="1" sizeWithCells="1">
                  <from>
                    <xdr:col>1</xdr:col>
                    <xdr:colOff>504825</xdr:colOff>
                    <xdr:row>85</xdr:row>
                    <xdr:rowOff>200025</xdr:rowOff>
                  </from>
                  <to>
                    <xdr:col>1</xdr:col>
                    <xdr:colOff>904875</xdr:colOff>
                    <xdr:row>85</xdr:row>
                    <xdr:rowOff>419100</xdr:rowOff>
                  </to>
                </anchor>
              </controlPr>
            </control>
          </mc:Choice>
        </mc:AlternateContent>
        <mc:AlternateContent xmlns:mc="http://schemas.openxmlformats.org/markup-compatibility/2006">
          <mc:Choice Requires="x14">
            <control shapeId="22632" r:id="rId107" name="Option Button 104">
              <controlPr defaultSize="0" autoFill="0" autoLine="0" autoPict="0">
                <anchor moveWithCells="1" sizeWithCells="1">
                  <from>
                    <xdr:col>1</xdr:col>
                    <xdr:colOff>57150</xdr:colOff>
                    <xdr:row>85</xdr:row>
                    <xdr:rowOff>200025</xdr:rowOff>
                  </from>
                  <to>
                    <xdr:col>1</xdr:col>
                    <xdr:colOff>466725</xdr:colOff>
                    <xdr:row>85</xdr:row>
                    <xdr:rowOff>419100</xdr:rowOff>
                  </to>
                </anchor>
              </controlPr>
            </control>
          </mc:Choice>
        </mc:AlternateContent>
        <mc:AlternateContent xmlns:mc="http://schemas.openxmlformats.org/markup-compatibility/2006">
          <mc:Choice Requires="x14">
            <control shapeId="22633" r:id="rId108" name="Group Box 105">
              <controlPr defaultSize="0" autoFill="0" autoPict="0">
                <anchor moveWithCells="1" sizeWithCells="1">
                  <from>
                    <xdr:col>1</xdr:col>
                    <xdr:colOff>0</xdr:colOff>
                    <xdr:row>86</xdr:row>
                    <xdr:rowOff>0</xdr:rowOff>
                  </from>
                  <to>
                    <xdr:col>5</xdr:col>
                    <xdr:colOff>800100</xdr:colOff>
                    <xdr:row>87</xdr:row>
                    <xdr:rowOff>0</xdr:rowOff>
                  </to>
                </anchor>
              </controlPr>
            </control>
          </mc:Choice>
        </mc:AlternateContent>
        <mc:AlternateContent xmlns:mc="http://schemas.openxmlformats.org/markup-compatibility/2006">
          <mc:Choice Requires="x14">
            <control shapeId="22634" r:id="rId109" name="Option Button 106">
              <controlPr defaultSize="0" autoFill="0" autoLine="0" autoPict="0">
                <anchor moveWithCells="1" sizeWithCells="1">
                  <from>
                    <xdr:col>5</xdr:col>
                    <xdr:colOff>19050</xdr:colOff>
                    <xdr:row>86</xdr:row>
                    <xdr:rowOff>200025</xdr:rowOff>
                  </from>
                  <to>
                    <xdr:col>5</xdr:col>
                    <xdr:colOff>609600</xdr:colOff>
                    <xdr:row>86</xdr:row>
                    <xdr:rowOff>419100</xdr:rowOff>
                  </to>
                </anchor>
              </controlPr>
            </control>
          </mc:Choice>
        </mc:AlternateContent>
        <mc:AlternateContent xmlns:mc="http://schemas.openxmlformats.org/markup-compatibility/2006">
          <mc:Choice Requires="x14">
            <control shapeId="22635" r:id="rId110" name="Option Button 107">
              <controlPr defaultSize="0" autoFill="0" autoLine="0" autoPict="0">
                <anchor moveWithCells="1" sizeWithCells="1">
                  <from>
                    <xdr:col>1</xdr:col>
                    <xdr:colOff>504825</xdr:colOff>
                    <xdr:row>86</xdr:row>
                    <xdr:rowOff>200025</xdr:rowOff>
                  </from>
                  <to>
                    <xdr:col>1</xdr:col>
                    <xdr:colOff>904875</xdr:colOff>
                    <xdr:row>86</xdr:row>
                    <xdr:rowOff>419100</xdr:rowOff>
                  </to>
                </anchor>
              </controlPr>
            </control>
          </mc:Choice>
        </mc:AlternateContent>
        <mc:AlternateContent xmlns:mc="http://schemas.openxmlformats.org/markup-compatibility/2006">
          <mc:Choice Requires="x14">
            <control shapeId="22636" r:id="rId111" name="Option Button 108">
              <controlPr defaultSize="0" autoFill="0" autoLine="0" autoPict="0">
                <anchor moveWithCells="1" sizeWithCells="1">
                  <from>
                    <xdr:col>1</xdr:col>
                    <xdr:colOff>57150</xdr:colOff>
                    <xdr:row>86</xdr:row>
                    <xdr:rowOff>200025</xdr:rowOff>
                  </from>
                  <to>
                    <xdr:col>1</xdr:col>
                    <xdr:colOff>466725</xdr:colOff>
                    <xdr:row>86</xdr:row>
                    <xdr:rowOff>419100</xdr:rowOff>
                  </to>
                </anchor>
              </controlPr>
            </control>
          </mc:Choice>
        </mc:AlternateContent>
        <mc:AlternateContent xmlns:mc="http://schemas.openxmlformats.org/markup-compatibility/2006">
          <mc:Choice Requires="x14">
            <control shapeId="22637" r:id="rId112" name="Group Box 109">
              <controlPr defaultSize="0" autoFill="0" autoPict="0">
                <anchor moveWithCells="1" sizeWithCells="1">
                  <from>
                    <xdr:col>1</xdr:col>
                    <xdr:colOff>0</xdr:colOff>
                    <xdr:row>87</xdr:row>
                    <xdr:rowOff>0</xdr:rowOff>
                  </from>
                  <to>
                    <xdr:col>5</xdr:col>
                    <xdr:colOff>800100</xdr:colOff>
                    <xdr:row>88</xdr:row>
                    <xdr:rowOff>0</xdr:rowOff>
                  </to>
                </anchor>
              </controlPr>
            </control>
          </mc:Choice>
        </mc:AlternateContent>
        <mc:AlternateContent xmlns:mc="http://schemas.openxmlformats.org/markup-compatibility/2006">
          <mc:Choice Requires="x14">
            <control shapeId="22638" r:id="rId113" name="Option Button 110">
              <controlPr defaultSize="0" autoFill="0" autoLine="0" autoPict="0">
                <anchor moveWithCells="1" sizeWithCells="1">
                  <from>
                    <xdr:col>5</xdr:col>
                    <xdr:colOff>19050</xdr:colOff>
                    <xdr:row>87</xdr:row>
                    <xdr:rowOff>200025</xdr:rowOff>
                  </from>
                  <to>
                    <xdr:col>5</xdr:col>
                    <xdr:colOff>609600</xdr:colOff>
                    <xdr:row>87</xdr:row>
                    <xdr:rowOff>419100</xdr:rowOff>
                  </to>
                </anchor>
              </controlPr>
            </control>
          </mc:Choice>
        </mc:AlternateContent>
        <mc:AlternateContent xmlns:mc="http://schemas.openxmlformats.org/markup-compatibility/2006">
          <mc:Choice Requires="x14">
            <control shapeId="22639" r:id="rId114" name="Option Button 111">
              <controlPr defaultSize="0" autoFill="0" autoLine="0" autoPict="0">
                <anchor moveWithCells="1" sizeWithCells="1">
                  <from>
                    <xdr:col>1</xdr:col>
                    <xdr:colOff>504825</xdr:colOff>
                    <xdr:row>87</xdr:row>
                    <xdr:rowOff>200025</xdr:rowOff>
                  </from>
                  <to>
                    <xdr:col>1</xdr:col>
                    <xdr:colOff>904875</xdr:colOff>
                    <xdr:row>87</xdr:row>
                    <xdr:rowOff>419100</xdr:rowOff>
                  </to>
                </anchor>
              </controlPr>
            </control>
          </mc:Choice>
        </mc:AlternateContent>
        <mc:AlternateContent xmlns:mc="http://schemas.openxmlformats.org/markup-compatibility/2006">
          <mc:Choice Requires="x14">
            <control shapeId="22640" r:id="rId115" name="Option Button 112">
              <controlPr defaultSize="0" autoFill="0" autoLine="0" autoPict="0">
                <anchor moveWithCells="1" sizeWithCells="1">
                  <from>
                    <xdr:col>1</xdr:col>
                    <xdr:colOff>57150</xdr:colOff>
                    <xdr:row>87</xdr:row>
                    <xdr:rowOff>200025</xdr:rowOff>
                  </from>
                  <to>
                    <xdr:col>1</xdr:col>
                    <xdr:colOff>466725</xdr:colOff>
                    <xdr:row>87</xdr:row>
                    <xdr:rowOff>419100</xdr:rowOff>
                  </to>
                </anchor>
              </controlPr>
            </control>
          </mc:Choice>
        </mc:AlternateContent>
        <mc:AlternateContent xmlns:mc="http://schemas.openxmlformats.org/markup-compatibility/2006">
          <mc:Choice Requires="x14">
            <control shapeId="22641"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22642"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419100</xdr:rowOff>
                  </to>
                </anchor>
              </controlPr>
            </control>
          </mc:Choice>
        </mc:AlternateContent>
        <mc:AlternateContent xmlns:mc="http://schemas.openxmlformats.org/markup-compatibility/2006">
          <mc:Choice Requires="x14">
            <control shapeId="22643" r:id="rId118" name="Option Button 115">
              <controlPr defaultSize="0" autoFill="0" autoLine="0" autoPict="0">
                <anchor moveWithCells="1" sizeWithCells="1">
                  <from>
                    <xdr:col>1</xdr:col>
                    <xdr:colOff>504825</xdr:colOff>
                    <xdr:row>100</xdr:row>
                    <xdr:rowOff>200025</xdr:rowOff>
                  </from>
                  <to>
                    <xdr:col>1</xdr:col>
                    <xdr:colOff>904875</xdr:colOff>
                    <xdr:row>100</xdr:row>
                    <xdr:rowOff>419100</xdr:rowOff>
                  </to>
                </anchor>
              </controlPr>
            </control>
          </mc:Choice>
        </mc:AlternateContent>
        <mc:AlternateContent xmlns:mc="http://schemas.openxmlformats.org/markup-compatibility/2006">
          <mc:Choice Requires="x14">
            <control shapeId="22644"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419100</xdr:rowOff>
                  </to>
                </anchor>
              </controlPr>
            </control>
          </mc:Choice>
        </mc:AlternateContent>
        <mc:AlternateContent xmlns:mc="http://schemas.openxmlformats.org/markup-compatibility/2006">
          <mc:Choice Requires="x14">
            <control shapeId="22645" r:id="rId120" name="Group Box 117">
              <controlPr defaultSize="0" autoFill="0" autoPict="0">
                <anchor moveWithCells="1" sizeWithCells="1">
                  <from>
                    <xdr:col>1</xdr:col>
                    <xdr:colOff>0</xdr:colOff>
                    <xdr:row>101</xdr:row>
                    <xdr:rowOff>0</xdr:rowOff>
                  </from>
                  <to>
                    <xdr:col>5</xdr:col>
                    <xdr:colOff>800100</xdr:colOff>
                    <xdr:row>102</xdr:row>
                    <xdr:rowOff>0</xdr:rowOff>
                  </to>
                </anchor>
              </controlPr>
            </control>
          </mc:Choice>
        </mc:AlternateContent>
        <mc:AlternateContent xmlns:mc="http://schemas.openxmlformats.org/markup-compatibility/2006">
          <mc:Choice Requires="x14">
            <control shapeId="22646" r:id="rId121" name="Option Button 118">
              <controlPr defaultSize="0" autoFill="0" autoLine="0" autoPict="0">
                <anchor moveWithCells="1" sizeWithCells="1">
                  <from>
                    <xdr:col>5</xdr:col>
                    <xdr:colOff>19050</xdr:colOff>
                    <xdr:row>101</xdr:row>
                    <xdr:rowOff>200025</xdr:rowOff>
                  </from>
                  <to>
                    <xdr:col>5</xdr:col>
                    <xdr:colOff>609600</xdr:colOff>
                    <xdr:row>101</xdr:row>
                    <xdr:rowOff>419100</xdr:rowOff>
                  </to>
                </anchor>
              </controlPr>
            </control>
          </mc:Choice>
        </mc:AlternateContent>
        <mc:AlternateContent xmlns:mc="http://schemas.openxmlformats.org/markup-compatibility/2006">
          <mc:Choice Requires="x14">
            <control shapeId="22647" r:id="rId122" name="Option Button 119">
              <controlPr defaultSize="0" autoFill="0" autoLine="0" autoPict="0">
                <anchor moveWithCells="1" sizeWithCells="1">
                  <from>
                    <xdr:col>1</xdr:col>
                    <xdr:colOff>504825</xdr:colOff>
                    <xdr:row>101</xdr:row>
                    <xdr:rowOff>200025</xdr:rowOff>
                  </from>
                  <to>
                    <xdr:col>1</xdr:col>
                    <xdr:colOff>904875</xdr:colOff>
                    <xdr:row>101</xdr:row>
                    <xdr:rowOff>419100</xdr:rowOff>
                  </to>
                </anchor>
              </controlPr>
            </control>
          </mc:Choice>
        </mc:AlternateContent>
        <mc:AlternateContent xmlns:mc="http://schemas.openxmlformats.org/markup-compatibility/2006">
          <mc:Choice Requires="x14">
            <control shapeId="22648" r:id="rId123" name="Option Button 120">
              <controlPr defaultSize="0" autoFill="0" autoLine="0" autoPict="0">
                <anchor moveWithCells="1" sizeWithCells="1">
                  <from>
                    <xdr:col>1</xdr:col>
                    <xdr:colOff>57150</xdr:colOff>
                    <xdr:row>101</xdr:row>
                    <xdr:rowOff>200025</xdr:rowOff>
                  </from>
                  <to>
                    <xdr:col>1</xdr:col>
                    <xdr:colOff>466725</xdr:colOff>
                    <xdr:row>101</xdr:row>
                    <xdr:rowOff>419100</xdr:rowOff>
                  </to>
                </anchor>
              </controlPr>
            </control>
          </mc:Choice>
        </mc:AlternateContent>
        <mc:AlternateContent xmlns:mc="http://schemas.openxmlformats.org/markup-compatibility/2006">
          <mc:Choice Requires="x14">
            <control shapeId="22649" r:id="rId124" name="Group Box 121">
              <controlPr defaultSize="0" autoFill="0" autoPict="0">
                <anchor moveWithCells="1" sizeWithCells="1">
                  <from>
                    <xdr:col>1</xdr:col>
                    <xdr:colOff>0</xdr:colOff>
                    <xdr:row>102</xdr:row>
                    <xdr:rowOff>0</xdr:rowOff>
                  </from>
                  <to>
                    <xdr:col>5</xdr:col>
                    <xdr:colOff>800100</xdr:colOff>
                    <xdr:row>103</xdr:row>
                    <xdr:rowOff>0</xdr:rowOff>
                  </to>
                </anchor>
              </controlPr>
            </control>
          </mc:Choice>
        </mc:AlternateContent>
        <mc:AlternateContent xmlns:mc="http://schemas.openxmlformats.org/markup-compatibility/2006">
          <mc:Choice Requires="x14">
            <control shapeId="22650" r:id="rId125" name="Option Button 122">
              <controlPr defaultSize="0" autoFill="0" autoLine="0" autoPict="0">
                <anchor moveWithCells="1" sizeWithCells="1">
                  <from>
                    <xdr:col>5</xdr:col>
                    <xdr:colOff>19050</xdr:colOff>
                    <xdr:row>102</xdr:row>
                    <xdr:rowOff>200025</xdr:rowOff>
                  </from>
                  <to>
                    <xdr:col>5</xdr:col>
                    <xdr:colOff>609600</xdr:colOff>
                    <xdr:row>102</xdr:row>
                    <xdr:rowOff>419100</xdr:rowOff>
                  </to>
                </anchor>
              </controlPr>
            </control>
          </mc:Choice>
        </mc:AlternateContent>
        <mc:AlternateContent xmlns:mc="http://schemas.openxmlformats.org/markup-compatibility/2006">
          <mc:Choice Requires="x14">
            <control shapeId="22651" r:id="rId126" name="Option Button 123">
              <controlPr defaultSize="0" autoFill="0" autoLine="0" autoPict="0">
                <anchor moveWithCells="1" sizeWithCells="1">
                  <from>
                    <xdr:col>1</xdr:col>
                    <xdr:colOff>504825</xdr:colOff>
                    <xdr:row>102</xdr:row>
                    <xdr:rowOff>200025</xdr:rowOff>
                  </from>
                  <to>
                    <xdr:col>1</xdr:col>
                    <xdr:colOff>904875</xdr:colOff>
                    <xdr:row>102</xdr:row>
                    <xdr:rowOff>419100</xdr:rowOff>
                  </to>
                </anchor>
              </controlPr>
            </control>
          </mc:Choice>
        </mc:AlternateContent>
        <mc:AlternateContent xmlns:mc="http://schemas.openxmlformats.org/markup-compatibility/2006">
          <mc:Choice Requires="x14">
            <control shapeId="22652" r:id="rId127" name="Option Button 124">
              <controlPr defaultSize="0" autoFill="0" autoLine="0" autoPict="0">
                <anchor moveWithCells="1" sizeWithCells="1">
                  <from>
                    <xdr:col>1</xdr:col>
                    <xdr:colOff>57150</xdr:colOff>
                    <xdr:row>102</xdr:row>
                    <xdr:rowOff>200025</xdr:rowOff>
                  </from>
                  <to>
                    <xdr:col>1</xdr:col>
                    <xdr:colOff>466725</xdr:colOff>
                    <xdr:row>102</xdr:row>
                    <xdr:rowOff>419100</xdr:rowOff>
                  </to>
                </anchor>
              </controlPr>
            </control>
          </mc:Choice>
        </mc:AlternateContent>
        <mc:AlternateContent xmlns:mc="http://schemas.openxmlformats.org/markup-compatibility/2006">
          <mc:Choice Requires="x14">
            <control shapeId="22653" r:id="rId128" name="Group Box 125">
              <controlPr defaultSize="0" autoFill="0" autoPict="0">
                <anchor moveWithCells="1" sizeWithCells="1">
                  <from>
                    <xdr:col>1</xdr:col>
                    <xdr:colOff>0</xdr:colOff>
                    <xdr:row>106</xdr:row>
                    <xdr:rowOff>0</xdr:rowOff>
                  </from>
                  <to>
                    <xdr:col>5</xdr:col>
                    <xdr:colOff>800100</xdr:colOff>
                    <xdr:row>107</xdr:row>
                    <xdr:rowOff>0</xdr:rowOff>
                  </to>
                </anchor>
              </controlPr>
            </control>
          </mc:Choice>
        </mc:AlternateContent>
        <mc:AlternateContent xmlns:mc="http://schemas.openxmlformats.org/markup-compatibility/2006">
          <mc:Choice Requires="x14">
            <control shapeId="22654" r:id="rId129" name="Option Button 126">
              <controlPr defaultSize="0" autoFill="0" autoLine="0" autoPict="0">
                <anchor moveWithCells="1" sizeWithCells="1">
                  <from>
                    <xdr:col>5</xdr:col>
                    <xdr:colOff>19050</xdr:colOff>
                    <xdr:row>106</xdr:row>
                    <xdr:rowOff>200025</xdr:rowOff>
                  </from>
                  <to>
                    <xdr:col>5</xdr:col>
                    <xdr:colOff>609600</xdr:colOff>
                    <xdr:row>106</xdr:row>
                    <xdr:rowOff>419100</xdr:rowOff>
                  </to>
                </anchor>
              </controlPr>
            </control>
          </mc:Choice>
        </mc:AlternateContent>
        <mc:AlternateContent xmlns:mc="http://schemas.openxmlformats.org/markup-compatibility/2006">
          <mc:Choice Requires="x14">
            <control shapeId="22655" r:id="rId130" name="Option Button 127">
              <controlPr defaultSize="0" autoFill="0" autoLine="0" autoPict="0">
                <anchor moveWithCells="1" sizeWithCells="1">
                  <from>
                    <xdr:col>1</xdr:col>
                    <xdr:colOff>504825</xdr:colOff>
                    <xdr:row>106</xdr:row>
                    <xdr:rowOff>200025</xdr:rowOff>
                  </from>
                  <to>
                    <xdr:col>1</xdr:col>
                    <xdr:colOff>904875</xdr:colOff>
                    <xdr:row>106</xdr:row>
                    <xdr:rowOff>419100</xdr:rowOff>
                  </to>
                </anchor>
              </controlPr>
            </control>
          </mc:Choice>
        </mc:AlternateContent>
        <mc:AlternateContent xmlns:mc="http://schemas.openxmlformats.org/markup-compatibility/2006">
          <mc:Choice Requires="x14">
            <control shapeId="22656" r:id="rId131" name="Option Button 128">
              <controlPr defaultSize="0" autoFill="0" autoLine="0" autoPict="0">
                <anchor moveWithCells="1" sizeWithCells="1">
                  <from>
                    <xdr:col>1</xdr:col>
                    <xdr:colOff>57150</xdr:colOff>
                    <xdr:row>106</xdr:row>
                    <xdr:rowOff>200025</xdr:rowOff>
                  </from>
                  <to>
                    <xdr:col>1</xdr:col>
                    <xdr:colOff>466725</xdr:colOff>
                    <xdr:row>106</xdr:row>
                    <xdr:rowOff>419100</xdr:rowOff>
                  </to>
                </anchor>
              </controlPr>
            </control>
          </mc:Choice>
        </mc:AlternateContent>
        <mc:AlternateContent xmlns:mc="http://schemas.openxmlformats.org/markup-compatibility/2006">
          <mc:Choice Requires="x14">
            <control shapeId="22657" r:id="rId132" name="Group Box 129">
              <controlPr defaultSize="0" autoFill="0" autoPict="0">
                <anchor moveWithCells="1" sizeWithCells="1">
                  <from>
                    <xdr:col>1</xdr:col>
                    <xdr:colOff>0</xdr:colOff>
                    <xdr:row>107</xdr:row>
                    <xdr:rowOff>0</xdr:rowOff>
                  </from>
                  <to>
                    <xdr:col>5</xdr:col>
                    <xdr:colOff>800100</xdr:colOff>
                    <xdr:row>108</xdr:row>
                    <xdr:rowOff>0</xdr:rowOff>
                  </to>
                </anchor>
              </controlPr>
            </control>
          </mc:Choice>
        </mc:AlternateContent>
        <mc:AlternateContent xmlns:mc="http://schemas.openxmlformats.org/markup-compatibility/2006">
          <mc:Choice Requires="x14">
            <control shapeId="22658" r:id="rId133" name="Option Button 130">
              <controlPr defaultSize="0" autoFill="0" autoLine="0" autoPict="0">
                <anchor moveWithCells="1" sizeWithCells="1">
                  <from>
                    <xdr:col>5</xdr:col>
                    <xdr:colOff>19050</xdr:colOff>
                    <xdr:row>107</xdr:row>
                    <xdr:rowOff>200025</xdr:rowOff>
                  </from>
                  <to>
                    <xdr:col>5</xdr:col>
                    <xdr:colOff>609600</xdr:colOff>
                    <xdr:row>107</xdr:row>
                    <xdr:rowOff>419100</xdr:rowOff>
                  </to>
                </anchor>
              </controlPr>
            </control>
          </mc:Choice>
        </mc:AlternateContent>
        <mc:AlternateContent xmlns:mc="http://schemas.openxmlformats.org/markup-compatibility/2006">
          <mc:Choice Requires="x14">
            <control shapeId="22659" r:id="rId134" name="Option Button 131">
              <controlPr defaultSize="0" autoFill="0" autoLine="0" autoPict="0">
                <anchor moveWithCells="1" sizeWithCells="1">
                  <from>
                    <xdr:col>1</xdr:col>
                    <xdr:colOff>504825</xdr:colOff>
                    <xdr:row>107</xdr:row>
                    <xdr:rowOff>200025</xdr:rowOff>
                  </from>
                  <to>
                    <xdr:col>1</xdr:col>
                    <xdr:colOff>904875</xdr:colOff>
                    <xdr:row>107</xdr:row>
                    <xdr:rowOff>419100</xdr:rowOff>
                  </to>
                </anchor>
              </controlPr>
            </control>
          </mc:Choice>
        </mc:AlternateContent>
        <mc:AlternateContent xmlns:mc="http://schemas.openxmlformats.org/markup-compatibility/2006">
          <mc:Choice Requires="x14">
            <control shapeId="22660" r:id="rId135" name="Option Button 132">
              <controlPr defaultSize="0" autoFill="0" autoLine="0" autoPict="0">
                <anchor moveWithCells="1" sizeWithCells="1">
                  <from>
                    <xdr:col>1</xdr:col>
                    <xdr:colOff>57150</xdr:colOff>
                    <xdr:row>107</xdr:row>
                    <xdr:rowOff>200025</xdr:rowOff>
                  </from>
                  <to>
                    <xdr:col>1</xdr:col>
                    <xdr:colOff>466725</xdr:colOff>
                    <xdr:row>107</xdr:row>
                    <xdr:rowOff>419100</xdr:rowOff>
                  </to>
                </anchor>
              </controlPr>
            </control>
          </mc:Choice>
        </mc:AlternateContent>
        <mc:AlternateContent xmlns:mc="http://schemas.openxmlformats.org/markup-compatibility/2006">
          <mc:Choice Requires="x14">
            <control shapeId="22661"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2662"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2663" r:id="rId138" name="Option Button 135">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2664"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2665"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2666"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2667" r:id="rId142" name="Option Button 139">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2668"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2669" r:id="rId144" name="Group Box 141">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2670" r:id="rId145" name="Option Button 142">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2671" r:id="rId146" name="Option Button 143">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2672" r:id="rId147" name="Option Button 144">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2673" r:id="rId148" name="Group Box 145">
              <controlPr defaultSize="0" autoFill="0" autoPict="0">
                <anchor moveWithCells="1" sizeWithCells="1">
                  <from>
                    <xdr:col>1</xdr:col>
                    <xdr:colOff>0</xdr:colOff>
                    <xdr:row>126</xdr:row>
                    <xdr:rowOff>0</xdr:rowOff>
                  </from>
                  <to>
                    <xdr:col>5</xdr:col>
                    <xdr:colOff>800100</xdr:colOff>
                    <xdr:row>127</xdr:row>
                    <xdr:rowOff>0</xdr:rowOff>
                  </to>
                </anchor>
              </controlPr>
            </control>
          </mc:Choice>
        </mc:AlternateContent>
        <mc:AlternateContent xmlns:mc="http://schemas.openxmlformats.org/markup-compatibility/2006">
          <mc:Choice Requires="x14">
            <control shapeId="22674" r:id="rId149" name="Option Button 146">
              <controlPr defaultSize="0" autoFill="0" autoLine="0" autoPict="0">
                <anchor moveWithCells="1" sizeWithCells="1">
                  <from>
                    <xdr:col>5</xdr:col>
                    <xdr:colOff>19050</xdr:colOff>
                    <xdr:row>126</xdr:row>
                    <xdr:rowOff>200025</xdr:rowOff>
                  </from>
                  <to>
                    <xdr:col>5</xdr:col>
                    <xdr:colOff>609600</xdr:colOff>
                    <xdr:row>126</xdr:row>
                    <xdr:rowOff>419100</xdr:rowOff>
                  </to>
                </anchor>
              </controlPr>
            </control>
          </mc:Choice>
        </mc:AlternateContent>
        <mc:AlternateContent xmlns:mc="http://schemas.openxmlformats.org/markup-compatibility/2006">
          <mc:Choice Requires="x14">
            <control shapeId="22675" r:id="rId150" name="Option Button 147">
              <controlPr defaultSize="0" autoFill="0" autoLine="0" autoPict="0">
                <anchor moveWithCells="1" sizeWithCells="1">
                  <from>
                    <xdr:col>1</xdr:col>
                    <xdr:colOff>504825</xdr:colOff>
                    <xdr:row>126</xdr:row>
                    <xdr:rowOff>200025</xdr:rowOff>
                  </from>
                  <to>
                    <xdr:col>1</xdr:col>
                    <xdr:colOff>904875</xdr:colOff>
                    <xdr:row>126</xdr:row>
                    <xdr:rowOff>419100</xdr:rowOff>
                  </to>
                </anchor>
              </controlPr>
            </control>
          </mc:Choice>
        </mc:AlternateContent>
        <mc:AlternateContent xmlns:mc="http://schemas.openxmlformats.org/markup-compatibility/2006">
          <mc:Choice Requires="x14">
            <control shapeId="22676" r:id="rId151" name="Option Button 148">
              <controlPr defaultSize="0" autoFill="0" autoLine="0" autoPict="0">
                <anchor moveWithCells="1" sizeWithCells="1">
                  <from>
                    <xdr:col>1</xdr:col>
                    <xdr:colOff>57150</xdr:colOff>
                    <xdr:row>126</xdr:row>
                    <xdr:rowOff>200025</xdr:rowOff>
                  </from>
                  <to>
                    <xdr:col>1</xdr:col>
                    <xdr:colOff>466725</xdr:colOff>
                    <xdr:row>126</xdr:row>
                    <xdr:rowOff>419100</xdr:rowOff>
                  </to>
                </anchor>
              </controlPr>
            </control>
          </mc:Choice>
        </mc:AlternateContent>
        <mc:AlternateContent xmlns:mc="http://schemas.openxmlformats.org/markup-compatibility/2006">
          <mc:Choice Requires="x14">
            <control shapeId="22677" r:id="rId152" name="Group Box 149">
              <controlPr defaultSize="0" autoFill="0" autoPict="0">
                <anchor moveWithCells="1" sizeWithCells="1">
                  <from>
                    <xdr:col>1</xdr:col>
                    <xdr:colOff>0</xdr:colOff>
                    <xdr:row>127</xdr:row>
                    <xdr:rowOff>0</xdr:rowOff>
                  </from>
                  <to>
                    <xdr:col>5</xdr:col>
                    <xdr:colOff>800100</xdr:colOff>
                    <xdr:row>128</xdr:row>
                    <xdr:rowOff>0</xdr:rowOff>
                  </to>
                </anchor>
              </controlPr>
            </control>
          </mc:Choice>
        </mc:AlternateContent>
        <mc:AlternateContent xmlns:mc="http://schemas.openxmlformats.org/markup-compatibility/2006">
          <mc:Choice Requires="x14">
            <control shapeId="22678" r:id="rId153" name="Option Button 150">
              <controlPr defaultSize="0" autoFill="0" autoLine="0" autoPict="0">
                <anchor moveWithCells="1" sizeWithCells="1">
                  <from>
                    <xdr:col>5</xdr:col>
                    <xdr:colOff>19050</xdr:colOff>
                    <xdr:row>127</xdr:row>
                    <xdr:rowOff>200025</xdr:rowOff>
                  </from>
                  <to>
                    <xdr:col>5</xdr:col>
                    <xdr:colOff>609600</xdr:colOff>
                    <xdr:row>127</xdr:row>
                    <xdr:rowOff>419100</xdr:rowOff>
                  </to>
                </anchor>
              </controlPr>
            </control>
          </mc:Choice>
        </mc:AlternateContent>
        <mc:AlternateContent xmlns:mc="http://schemas.openxmlformats.org/markup-compatibility/2006">
          <mc:Choice Requires="x14">
            <control shapeId="22679" r:id="rId154" name="Option Button 151">
              <controlPr defaultSize="0" autoFill="0" autoLine="0" autoPict="0">
                <anchor moveWithCells="1" sizeWithCells="1">
                  <from>
                    <xdr:col>1</xdr:col>
                    <xdr:colOff>504825</xdr:colOff>
                    <xdr:row>127</xdr:row>
                    <xdr:rowOff>200025</xdr:rowOff>
                  </from>
                  <to>
                    <xdr:col>1</xdr:col>
                    <xdr:colOff>904875</xdr:colOff>
                    <xdr:row>127</xdr:row>
                    <xdr:rowOff>419100</xdr:rowOff>
                  </to>
                </anchor>
              </controlPr>
            </control>
          </mc:Choice>
        </mc:AlternateContent>
        <mc:AlternateContent xmlns:mc="http://schemas.openxmlformats.org/markup-compatibility/2006">
          <mc:Choice Requires="x14">
            <control shapeId="22680" r:id="rId155" name="Option Button 152">
              <controlPr defaultSize="0" autoFill="0" autoLine="0" autoPict="0">
                <anchor moveWithCells="1" sizeWithCells="1">
                  <from>
                    <xdr:col>1</xdr:col>
                    <xdr:colOff>57150</xdr:colOff>
                    <xdr:row>127</xdr:row>
                    <xdr:rowOff>200025</xdr:rowOff>
                  </from>
                  <to>
                    <xdr:col>1</xdr:col>
                    <xdr:colOff>466725</xdr:colOff>
                    <xdr:row>127</xdr:row>
                    <xdr:rowOff>419100</xdr:rowOff>
                  </to>
                </anchor>
              </controlPr>
            </control>
          </mc:Choice>
        </mc:AlternateContent>
        <mc:AlternateContent xmlns:mc="http://schemas.openxmlformats.org/markup-compatibility/2006">
          <mc:Choice Requires="x14">
            <control shapeId="22681" r:id="rId156" name="Group Box 153">
              <controlPr defaultSize="0" autoFill="0" autoPict="0">
                <anchor moveWithCells="1" sizeWithCells="1">
                  <from>
                    <xdr:col>1</xdr:col>
                    <xdr:colOff>0</xdr:colOff>
                    <xdr:row>128</xdr:row>
                    <xdr:rowOff>0</xdr:rowOff>
                  </from>
                  <to>
                    <xdr:col>5</xdr:col>
                    <xdr:colOff>800100</xdr:colOff>
                    <xdr:row>129</xdr:row>
                    <xdr:rowOff>0</xdr:rowOff>
                  </to>
                </anchor>
              </controlPr>
            </control>
          </mc:Choice>
        </mc:AlternateContent>
        <mc:AlternateContent xmlns:mc="http://schemas.openxmlformats.org/markup-compatibility/2006">
          <mc:Choice Requires="x14">
            <control shapeId="22682" r:id="rId157" name="Option Button 154">
              <controlPr defaultSize="0" autoFill="0" autoLine="0" autoPict="0">
                <anchor moveWithCells="1" sizeWithCells="1">
                  <from>
                    <xdr:col>5</xdr:col>
                    <xdr:colOff>19050</xdr:colOff>
                    <xdr:row>128</xdr:row>
                    <xdr:rowOff>200025</xdr:rowOff>
                  </from>
                  <to>
                    <xdr:col>5</xdr:col>
                    <xdr:colOff>609600</xdr:colOff>
                    <xdr:row>128</xdr:row>
                    <xdr:rowOff>419100</xdr:rowOff>
                  </to>
                </anchor>
              </controlPr>
            </control>
          </mc:Choice>
        </mc:AlternateContent>
        <mc:AlternateContent xmlns:mc="http://schemas.openxmlformats.org/markup-compatibility/2006">
          <mc:Choice Requires="x14">
            <control shapeId="22683" r:id="rId158" name="Option Button 155">
              <controlPr defaultSize="0" autoFill="0" autoLine="0" autoPict="0">
                <anchor moveWithCells="1" sizeWithCells="1">
                  <from>
                    <xdr:col>1</xdr:col>
                    <xdr:colOff>504825</xdr:colOff>
                    <xdr:row>128</xdr:row>
                    <xdr:rowOff>200025</xdr:rowOff>
                  </from>
                  <to>
                    <xdr:col>1</xdr:col>
                    <xdr:colOff>904875</xdr:colOff>
                    <xdr:row>128</xdr:row>
                    <xdr:rowOff>419100</xdr:rowOff>
                  </to>
                </anchor>
              </controlPr>
            </control>
          </mc:Choice>
        </mc:AlternateContent>
        <mc:AlternateContent xmlns:mc="http://schemas.openxmlformats.org/markup-compatibility/2006">
          <mc:Choice Requires="x14">
            <control shapeId="22684" r:id="rId159" name="Option Button 156">
              <controlPr defaultSize="0" autoFill="0" autoLine="0" autoPict="0">
                <anchor moveWithCells="1" sizeWithCells="1">
                  <from>
                    <xdr:col>1</xdr:col>
                    <xdr:colOff>57150</xdr:colOff>
                    <xdr:row>128</xdr:row>
                    <xdr:rowOff>200025</xdr:rowOff>
                  </from>
                  <to>
                    <xdr:col>1</xdr:col>
                    <xdr:colOff>466725</xdr:colOff>
                    <xdr:row>128</xdr:row>
                    <xdr:rowOff>419100</xdr:rowOff>
                  </to>
                </anchor>
              </controlPr>
            </control>
          </mc:Choice>
        </mc:AlternateContent>
        <mc:AlternateContent xmlns:mc="http://schemas.openxmlformats.org/markup-compatibility/2006">
          <mc:Choice Requires="x14">
            <control shapeId="22685"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22686"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419100</xdr:rowOff>
                  </to>
                </anchor>
              </controlPr>
            </control>
          </mc:Choice>
        </mc:AlternateContent>
        <mc:AlternateContent xmlns:mc="http://schemas.openxmlformats.org/markup-compatibility/2006">
          <mc:Choice Requires="x14">
            <control shapeId="22687" r:id="rId162" name="Option Button 159">
              <controlPr defaultSize="0" autoFill="0" autoLine="0" autoPict="0">
                <anchor moveWithCells="1" sizeWithCells="1">
                  <from>
                    <xdr:col>1</xdr:col>
                    <xdr:colOff>504825</xdr:colOff>
                    <xdr:row>139</xdr:row>
                    <xdr:rowOff>200025</xdr:rowOff>
                  </from>
                  <to>
                    <xdr:col>1</xdr:col>
                    <xdr:colOff>904875</xdr:colOff>
                    <xdr:row>139</xdr:row>
                    <xdr:rowOff>419100</xdr:rowOff>
                  </to>
                </anchor>
              </controlPr>
            </control>
          </mc:Choice>
        </mc:AlternateContent>
        <mc:AlternateContent xmlns:mc="http://schemas.openxmlformats.org/markup-compatibility/2006">
          <mc:Choice Requires="x14">
            <control shapeId="22688"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419100</xdr:rowOff>
                  </to>
                </anchor>
              </controlPr>
            </control>
          </mc:Choice>
        </mc:AlternateContent>
        <mc:AlternateContent xmlns:mc="http://schemas.openxmlformats.org/markup-compatibility/2006">
          <mc:Choice Requires="x14">
            <control shapeId="22689" r:id="rId164" name="Group Box 161">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2690" r:id="rId165" name="Option Button 162">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2691" r:id="rId166" name="Option Button 163">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2692" r:id="rId167" name="Option Button 164">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2693" r:id="rId168" name="Group Box 165">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2694" r:id="rId169" name="Option Button 166">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2695" r:id="rId170" name="Option Button 167">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2696" r:id="rId171" name="Option Button 168">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2697" r:id="rId172" name="Group Box 169">
              <controlPr defaultSize="0" autoFill="0" autoPict="0">
                <anchor moveWithCells="1" sizeWithCells="1">
                  <from>
                    <xdr:col>1</xdr:col>
                    <xdr:colOff>0</xdr:colOff>
                    <xdr:row>142</xdr:row>
                    <xdr:rowOff>0</xdr:rowOff>
                  </from>
                  <to>
                    <xdr:col>5</xdr:col>
                    <xdr:colOff>800100</xdr:colOff>
                    <xdr:row>143</xdr:row>
                    <xdr:rowOff>0</xdr:rowOff>
                  </to>
                </anchor>
              </controlPr>
            </control>
          </mc:Choice>
        </mc:AlternateContent>
        <mc:AlternateContent xmlns:mc="http://schemas.openxmlformats.org/markup-compatibility/2006">
          <mc:Choice Requires="x14">
            <control shapeId="22698" r:id="rId173" name="Option Button 170">
              <controlPr defaultSize="0" autoFill="0" autoLine="0" autoPict="0">
                <anchor moveWithCells="1" sizeWithCells="1">
                  <from>
                    <xdr:col>5</xdr:col>
                    <xdr:colOff>19050</xdr:colOff>
                    <xdr:row>142</xdr:row>
                    <xdr:rowOff>200025</xdr:rowOff>
                  </from>
                  <to>
                    <xdr:col>5</xdr:col>
                    <xdr:colOff>609600</xdr:colOff>
                    <xdr:row>142</xdr:row>
                    <xdr:rowOff>419100</xdr:rowOff>
                  </to>
                </anchor>
              </controlPr>
            </control>
          </mc:Choice>
        </mc:AlternateContent>
        <mc:AlternateContent xmlns:mc="http://schemas.openxmlformats.org/markup-compatibility/2006">
          <mc:Choice Requires="x14">
            <control shapeId="22699" r:id="rId174" name="Option Button 171">
              <controlPr defaultSize="0" autoFill="0" autoLine="0" autoPict="0">
                <anchor moveWithCells="1" sizeWithCells="1">
                  <from>
                    <xdr:col>1</xdr:col>
                    <xdr:colOff>504825</xdr:colOff>
                    <xdr:row>142</xdr:row>
                    <xdr:rowOff>200025</xdr:rowOff>
                  </from>
                  <to>
                    <xdr:col>1</xdr:col>
                    <xdr:colOff>904875</xdr:colOff>
                    <xdr:row>142</xdr:row>
                    <xdr:rowOff>419100</xdr:rowOff>
                  </to>
                </anchor>
              </controlPr>
            </control>
          </mc:Choice>
        </mc:AlternateContent>
        <mc:AlternateContent xmlns:mc="http://schemas.openxmlformats.org/markup-compatibility/2006">
          <mc:Choice Requires="x14">
            <control shapeId="22700" r:id="rId175" name="Option Button 172">
              <controlPr defaultSize="0" autoFill="0" autoLine="0" autoPict="0">
                <anchor moveWithCells="1" sizeWithCells="1">
                  <from>
                    <xdr:col>1</xdr:col>
                    <xdr:colOff>57150</xdr:colOff>
                    <xdr:row>142</xdr:row>
                    <xdr:rowOff>200025</xdr:rowOff>
                  </from>
                  <to>
                    <xdr:col>1</xdr:col>
                    <xdr:colOff>466725</xdr:colOff>
                    <xdr:row>142</xdr:row>
                    <xdr:rowOff>419100</xdr:rowOff>
                  </to>
                </anchor>
              </controlPr>
            </control>
          </mc:Choice>
        </mc:AlternateContent>
        <mc:AlternateContent xmlns:mc="http://schemas.openxmlformats.org/markup-compatibility/2006">
          <mc:Choice Requires="x14">
            <control shapeId="22701"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2702"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2703" r:id="rId178" name="Option Button 175">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2704"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2705" r:id="rId180" name="Group Box 177">
              <controlPr defaultSize="0" autoFill="0" autoPict="0">
                <anchor moveWithCells="1" sizeWithCells="1">
                  <from>
                    <xdr:col>1</xdr:col>
                    <xdr:colOff>0</xdr:colOff>
                    <xdr:row>154</xdr:row>
                    <xdr:rowOff>0</xdr:rowOff>
                  </from>
                  <to>
                    <xdr:col>5</xdr:col>
                    <xdr:colOff>800100</xdr:colOff>
                    <xdr:row>155</xdr:row>
                    <xdr:rowOff>0</xdr:rowOff>
                  </to>
                </anchor>
              </controlPr>
            </control>
          </mc:Choice>
        </mc:AlternateContent>
        <mc:AlternateContent xmlns:mc="http://schemas.openxmlformats.org/markup-compatibility/2006">
          <mc:Choice Requires="x14">
            <control shapeId="22706" r:id="rId181" name="Option Button 178">
              <controlPr defaultSize="0" autoFill="0" autoLine="0" autoPict="0">
                <anchor moveWithCells="1" sizeWithCells="1">
                  <from>
                    <xdr:col>5</xdr:col>
                    <xdr:colOff>19050</xdr:colOff>
                    <xdr:row>154</xdr:row>
                    <xdr:rowOff>200025</xdr:rowOff>
                  </from>
                  <to>
                    <xdr:col>5</xdr:col>
                    <xdr:colOff>609600</xdr:colOff>
                    <xdr:row>154</xdr:row>
                    <xdr:rowOff>419100</xdr:rowOff>
                  </to>
                </anchor>
              </controlPr>
            </control>
          </mc:Choice>
        </mc:AlternateContent>
        <mc:AlternateContent xmlns:mc="http://schemas.openxmlformats.org/markup-compatibility/2006">
          <mc:Choice Requires="x14">
            <control shapeId="22707" r:id="rId182" name="Option Button 179">
              <controlPr defaultSize="0" autoFill="0" autoLine="0" autoPict="0">
                <anchor moveWithCells="1" sizeWithCells="1">
                  <from>
                    <xdr:col>1</xdr:col>
                    <xdr:colOff>504825</xdr:colOff>
                    <xdr:row>154</xdr:row>
                    <xdr:rowOff>200025</xdr:rowOff>
                  </from>
                  <to>
                    <xdr:col>1</xdr:col>
                    <xdr:colOff>904875</xdr:colOff>
                    <xdr:row>154</xdr:row>
                    <xdr:rowOff>419100</xdr:rowOff>
                  </to>
                </anchor>
              </controlPr>
            </control>
          </mc:Choice>
        </mc:AlternateContent>
        <mc:AlternateContent xmlns:mc="http://schemas.openxmlformats.org/markup-compatibility/2006">
          <mc:Choice Requires="x14">
            <control shapeId="22708" r:id="rId183" name="Option Button 180">
              <controlPr defaultSize="0" autoFill="0" autoLine="0" autoPict="0">
                <anchor moveWithCells="1" sizeWithCells="1">
                  <from>
                    <xdr:col>1</xdr:col>
                    <xdr:colOff>57150</xdr:colOff>
                    <xdr:row>154</xdr:row>
                    <xdr:rowOff>200025</xdr:rowOff>
                  </from>
                  <to>
                    <xdr:col>1</xdr:col>
                    <xdr:colOff>466725</xdr:colOff>
                    <xdr:row>154</xdr:row>
                    <xdr:rowOff>419100</xdr:rowOff>
                  </to>
                </anchor>
              </controlPr>
            </control>
          </mc:Choice>
        </mc:AlternateContent>
        <mc:AlternateContent xmlns:mc="http://schemas.openxmlformats.org/markup-compatibility/2006">
          <mc:Choice Requires="x14">
            <control shapeId="22709" r:id="rId184" name="Group Box 181">
              <controlPr defaultSize="0" autoFill="0" autoPict="0">
                <anchor moveWithCells="1" sizeWithCells="1">
                  <from>
                    <xdr:col>1</xdr:col>
                    <xdr:colOff>0</xdr:colOff>
                    <xdr:row>155</xdr:row>
                    <xdr:rowOff>0</xdr:rowOff>
                  </from>
                  <to>
                    <xdr:col>5</xdr:col>
                    <xdr:colOff>800100</xdr:colOff>
                    <xdr:row>156</xdr:row>
                    <xdr:rowOff>0</xdr:rowOff>
                  </to>
                </anchor>
              </controlPr>
            </control>
          </mc:Choice>
        </mc:AlternateContent>
        <mc:AlternateContent xmlns:mc="http://schemas.openxmlformats.org/markup-compatibility/2006">
          <mc:Choice Requires="x14">
            <control shapeId="22710" r:id="rId185" name="Option Button 182">
              <controlPr defaultSize="0" autoFill="0" autoLine="0" autoPict="0">
                <anchor moveWithCells="1" sizeWithCells="1">
                  <from>
                    <xdr:col>5</xdr:col>
                    <xdr:colOff>19050</xdr:colOff>
                    <xdr:row>155</xdr:row>
                    <xdr:rowOff>200025</xdr:rowOff>
                  </from>
                  <to>
                    <xdr:col>5</xdr:col>
                    <xdr:colOff>609600</xdr:colOff>
                    <xdr:row>155</xdr:row>
                    <xdr:rowOff>419100</xdr:rowOff>
                  </to>
                </anchor>
              </controlPr>
            </control>
          </mc:Choice>
        </mc:AlternateContent>
        <mc:AlternateContent xmlns:mc="http://schemas.openxmlformats.org/markup-compatibility/2006">
          <mc:Choice Requires="x14">
            <control shapeId="22711" r:id="rId186" name="Option Button 183">
              <controlPr defaultSize="0" autoFill="0" autoLine="0" autoPict="0">
                <anchor moveWithCells="1" sizeWithCells="1">
                  <from>
                    <xdr:col>1</xdr:col>
                    <xdr:colOff>504825</xdr:colOff>
                    <xdr:row>155</xdr:row>
                    <xdr:rowOff>200025</xdr:rowOff>
                  </from>
                  <to>
                    <xdr:col>1</xdr:col>
                    <xdr:colOff>904875</xdr:colOff>
                    <xdr:row>155</xdr:row>
                    <xdr:rowOff>419100</xdr:rowOff>
                  </to>
                </anchor>
              </controlPr>
            </control>
          </mc:Choice>
        </mc:AlternateContent>
        <mc:AlternateContent xmlns:mc="http://schemas.openxmlformats.org/markup-compatibility/2006">
          <mc:Choice Requires="x14">
            <control shapeId="22712" r:id="rId187" name="Option Button 184">
              <controlPr defaultSize="0" autoFill="0" autoLine="0" autoPict="0">
                <anchor moveWithCells="1" sizeWithCells="1">
                  <from>
                    <xdr:col>1</xdr:col>
                    <xdr:colOff>57150</xdr:colOff>
                    <xdr:row>155</xdr:row>
                    <xdr:rowOff>200025</xdr:rowOff>
                  </from>
                  <to>
                    <xdr:col>1</xdr:col>
                    <xdr:colOff>466725</xdr:colOff>
                    <xdr:row>155</xdr:row>
                    <xdr:rowOff>419100</xdr:rowOff>
                  </to>
                </anchor>
              </controlPr>
            </control>
          </mc:Choice>
        </mc:AlternateContent>
        <mc:AlternateContent xmlns:mc="http://schemas.openxmlformats.org/markup-compatibility/2006">
          <mc:Choice Requires="x14">
            <control shapeId="22713" r:id="rId188" name="Group Box 185">
              <controlPr defaultSize="0" autoFill="0" autoPict="0">
                <anchor moveWithCells="1" sizeWithCells="1">
                  <from>
                    <xdr:col>1</xdr:col>
                    <xdr:colOff>0</xdr:colOff>
                    <xdr:row>156</xdr:row>
                    <xdr:rowOff>0</xdr:rowOff>
                  </from>
                  <to>
                    <xdr:col>5</xdr:col>
                    <xdr:colOff>800100</xdr:colOff>
                    <xdr:row>157</xdr:row>
                    <xdr:rowOff>0</xdr:rowOff>
                  </to>
                </anchor>
              </controlPr>
            </control>
          </mc:Choice>
        </mc:AlternateContent>
        <mc:AlternateContent xmlns:mc="http://schemas.openxmlformats.org/markup-compatibility/2006">
          <mc:Choice Requires="x14">
            <control shapeId="22714" r:id="rId189" name="Option Button 186">
              <controlPr defaultSize="0" autoFill="0" autoLine="0" autoPict="0">
                <anchor moveWithCells="1" sizeWithCells="1">
                  <from>
                    <xdr:col>5</xdr:col>
                    <xdr:colOff>19050</xdr:colOff>
                    <xdr:row>156</xdr:row>
                    <xdr:rowOff>200025</xdr:rowOff>
                  </from>
                  <to>
                    <xdr:col>5</xdr:col>
                    <xdr:colOff>609600</xdr:colOff>
                    <xdr:row>156</xdr:row>
                    <xdr:rowOff>419100</xdr:rowOff>
                  </to>
                </anchor>
              </controlPr>
            </control>
          </mc:Choice>
        </mc:AlternateContent>
        <mc:AlternateContent xmlns:mc="http://schemas.openxmlformats.org/markup-compatibility/2006">
          <mc:Choice Requires="x14">
            <control shapeId="22715" r:id="rId190" name="Option Button 187">
              <controlPr defaultSize="0" autoFill="0" autoLine="0" autoPict="0">
                <anchor moveWithCells="1" sizeWithCells="1">
                  <from>
                    <xdr:col>1</xdr:col>
                    <xdr:colOff>504825</xdr:colOff>
                    <xdr:row>156</xdr:row>
                    <xdr:rowOff>200025</xdr:rowOff>
                  </from>
                  <to>
                    <xdr:col>1</xdr:col>
                    <xdr:colOff>904875</xdr:colOff>
                    <xdr:row>156</xdr:row>
                    <xdr:rowOff>419100</xdr:rowOff>
                  </to>
                </anchor>
              </controlPr>
            </control>
          </mc:Choice>
        </mc:AlternateContent>
        <mc:AlternateContent xmlns:mc="http://schemas.openxmlformats.org/markup-compatibility/2006">
          <mc:Choice Requires="x14">
            <control shapeId="22716" r:id="rId191" name="Option Button 188">
              <controlPr defaultSize="0" autoFill="0" autoLine="0" autoPict="0">
                <anchor moveWithCells="1" sizeWithCells="1">
                  <from>
                    <xdr:col>1</xdr:col>
                    <xdr:colOff>57150</xdr:colOff>
                    <xdr:row>156</xdr:row>
                    <xdr:rowOff>200025</xdr:rowOff>
                  </from>
                  <to>
                    <xdr:col>1</xdr:col>
                    <xdr:colOff>466725</xdr:colOff>
                    <xdr:row>156</xdr:row>
                    <xdr:rowOff>419100</xdr:rowOff>
                  </to>
                </anchor>
              </controlPr>
            </control>
          </mc:Choice>
        </mc:AlternateContent>
        <mc:AlternateContent xmlns:mc="http://schemas.openxmlformats.org/markup-compatibility/2006">
          <mc:Choice Requires="x14">
            <control shapeId="22717" r:id="rId192" name="Group Box 189">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2718" r:id="rId193" name="Option Button 190">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22719" r:id="rId194" name="Option Button 191">
              <controlPr defaultSize="0" autoFill="0" autoLine="0" autoPict="0">
                <anchor moveWithCells="1" sizeWithCells="1">
                  <from>
                    <xdr:col>1</xdr:col>
                    <xdr:colOff>504825</xdr:colOff>
                    <xdr:row>157</xdr:row>
                    <xdr:rowOff>200025</xdr:rowOff>
                  </from>
                  <to>
                    <xdr:col>1</xdr:col>
                    <xdr:colOff>904875</xdr:colOff>
                    <xdr:row>157</xdr:row>
                    <xdr:rowOff>419100</xdr:rowOff>
                  </to>
                </anchor>
              </controlPr>
            </control>
          </mc:Choice>
        </mc:AlternateContent>
        <mc:AlternateContent xmlns:mc="http://schemas.openxmlformats.org/markup-compatibility/2006">
          <mc:Choice Requires="x14">
            <control shapeId="22720" r:id="rId195" name="Option Button 192">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22721" r:id="rId196" name="Group Box 193">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2722" r:id="rId197" name="Option Button 194">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22723" r:id="rId198" name="Option Button 195">
              <controlPr defaultSize="0" autoFill="0" autoLine="0" autoPict="0">
                <anchor moveWithCells="1" sizeWithCells="1">
                  <from>
                    <xdr:col>1</xdr:col>
                    <xdr:colOff>504825</xdr:colOff>
                    <xdr:row>158</xdr:row>
                    <xdr:rowOff>200025</xdr:rowOff>
                  </from>
                  <to>
                    <xdr:col>1</xdr:col>
                    <xdr:colOff>904875</xdr:colOff>
                    <xdr:row>158</xdr:row>
                    <xdr:rowOff>419100</xdr:rowOff>
                  </to>
                </anchor>
              </controlPr>
            </control>
          </mc:Choice>
        </mc:AlternateContent>
        <mc:AlternateContent xmlns:mc="http://schemas.openxmlformats.org/markup-compatibility/2006">
          <mc:Choice Requires="x14">
            <control shapeId="22724" r:id="rId199" name="Option Button 196">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22725" r:id="rId200" name="Group Box 197">
              <controlPr defaultSize="0" autoFill="0" autoPict="0">
                <anchor moveWithCells="1" sizeWithCells="1">
                  <from>
                    <xdr:col>1</xdr:col>
                    <xdr:colOff>0</xdr:colOff>
                    <xdr:row>169</xdr:row>
                    <xdr:rowOff>0</xdr:rowOff>
                  </from>
                  <to>
                    <xdr:col>5</xdr:col>
                    <xdr:colOff>800100</xdr:colOff>
                    <xdr:row>170</xdr:row>
                    <xdr:rowOff>0</xdr:rowOff>
                  </to>
                </anchor>
              </controlPr>
            </control>
          </mc:Choice>
        </mc:AlternateContent>
        <mc:AlternateContent xmlns:mc="http://schemas.openxmlformats.org/markup-compatibility/2006">
          <mc:Choice Requires="x14">
            <control shapeId="22726" r:id="rId201" name="Option Button 198">
              <controlPr defaultSize="0" autoFill="0" autoLine="0" autoPict="0">
                <anchor moveWithCells="1" sizeWithCells="1">
                  <from>
                    <xdr:col>5</xdr:col>
                    <xdr:colOff>19050</xdr:colOff>
                    <xdr:row>169</xdr:row>
                    <xdr:rowOff>200025</xdr:rowOff>
                  </from>
                  <to>
                    <xdr:col>5</xdr:col>
                    <xdr:colOff>609600</xdr:colOff>
                    <xdr:row>169</xdr:row>
                    <xdr:rowOff>419100</xdr:rowOff>
                  </to>
                </anchor>
              </controlPr>
            </control>
          </mc:Choice>
        </mc:AlternateContent>
        <mc:AlternateContent xmlns:mc="http://schemas.openxmlformats.org/markup-compatibility/2006">
          <mc:Choice Requires="x14">
            <control shapeId="22727" r:id="rId202" name="Option Button 199">
              <controlPr defaultSize="0" autoFill="0" autoLine="0" autoPict="0">
                <anchor moveWithCells="1" sizeWithCells="1">
                  <from>
                    <xdr:col>1</xdr:col>
                    <xdr:colOff>504825</xdr:colOff>
                    <xdr:row>169</xdr:row>
                    <xdr:rowOff>200025</xdr:rowOff>
                  </from>
                  <to>
                    <xdr:col>1</xdr:col>
                    <xdr:colOff>904875</xdr:colOff>
                    <xdr:row>169</xdr:row>
                    <xdr:rowOff>419100</xdr:rowOff>
                  </to>
                </anchor>
              </controlPr>
            </control>
          </mc:Choice>
        </mc:AlternateContent>
        <mc:AlternateContent xmlns:mc="http://schemas.openxmlformats.org/markup-compatibility/2006">
          <mc:Choice Requires="x14">
            <control shapeId="22728" r:id="rId203" name="Option Button 200">
              <controlPr defaultSize="0" autoFill="0" autoLine="0" autoPict="0">
                <anchor moveWithCells="1" sizeWithCells="1">
                  <from>
                    <xdr:col>1</xdr:col>
                    <xdr:colOff>57150</xdr:colOff>
                    <xdr:row>169</xdr:row>
                    <xdr:rowOff>200025</xdr:rowOff>
                  </from>
                  <to>
                    <xdr:col>1</xdr:col>
                    <xdr:colOff>466725</xdr:colOff>
                    <xdr:row>169</xdr:row>
                    <xdr:rowOff>419100</xdr:rowOff>
                  </to>
                </anchor>
              </controlPr>
            </control>
          </mc:Choice>
        </mc:AlternateContent>
        <mc:AlternateContent xmlns:mc="http://schemas.openxmlformats.org/markup-compatibility/2006">
          <mc:Choice Requires="x14">
            <control shapeId="22729" r:id="rId204" name="Group Box 201">
              <controlPr defaultSize="0" autoFill="0" autoPict="0">
                <anchor moveWithCells="1" sizeWithCells="1">
                  <from>
                    <xdr:col>1</xdr:col>
                    <xdr:colOff>0</xdr:colOff>
                    <xdr:row>170</xdr:row>
                    <xdr:rowOff>0</xdr:rowOff>
                  </from>
                  <to>
                    <xdr:col>5</xdr:col>
                    <xdr:colOff>800100</xdr:colOff>
                    <xdr:row>171</xdr:row>
                    <xdr:rowOff>0</xdr:rowOff>
                  </to>
                </anchor>
              </controlPr>
            </control>
          </mc:Choice>
        </mc:AlternateContent>
        <mc:AlternateContent xmlns:mc="http://schemas.openxmlformats.org/markup-compatibility/2006">
          <mc:Choice Requires="x14">
            <control shapeId="22730" r:id="rId205" name="Option Button 202">
              <controlPr defaultSize="0" autoFill="0" autoLine="0" autoPict="0">
                <anchor moveWithCells="1" sizeWithCells="1">
                  <from>
                    <xdr:col>5</xdr:col>
                    <xdr:colOff>19050</xdr:colOff>
                    <xdr:row>170</xdr:row>
                    <xdr:rowOff>200025</xdr:rowOff>
                  </from>
                  <to>
                    <xdr:col>5</xdr:col>
                    <xdr:colOff>609600</xdr:colOff>
                    <xdr:row>170</xdr:row>
                    <xdr:rowOff>419100</xdr:rowOff>
                  </to>
                </anchor>
              </controlPr>
            </control>
          </mc:Choice>
        </mc:AlternateContent>
        <mc:AlternateContent xmlns:mc="http://schemas.openxmlformats.org/markup-compatibility/2006">
          <mc:Choice Requires="x14">
            <control shapeId="22731" r:id="rId206" name="Option Button 203">
              <controlPr defaultSize="0" autoFill="0" autoLine="0" autoPict="0">
                <anchor moveWithCells="1" sizeWithCells="1">
                  <from>
                    <xdr:col>1</xdr:col>
                    <xdr:colOff>504825</xdr:colOff>
                    <xdr:row>170</xdr:row>
                    <xdr:rowOff>200025</xdr:rowOff>
                  </from>
                  <to>
                    <xdr:col>1</xdr:col>
                    <xdr:colOff>904875</xdr:colOff>
                    <xdr:row>170</xdr:row>
                    <xdr:rowOff>419100</xdr:rowOff>
                  </to>
                </anchor>
              </controlPr>
            </control>
          </mc:Choice>
        </mc:AlternateContent>
        <mc:AlternateContent xmlns:mc="http://schemas.openxmlformats.org/markup-compatibility/2006">
          <mc:Choice Requires="x14">
            <control shapeId="22732" r:id="rId207" name="Option Button 204">
              <controlPr defaultSize="0" autoFill="0" autoLine="0" autoPict="0">
                <anchor moveWithCells="1" sizeWithCells="1">
                  <from>
                    <xdr:col>1</xdr:col>
                    <xdr:colOff>57150</xdr:colOff>
                    <xdr:row>170</xdr:row>
                    <xdr:rowOff>200025</xdr:rowOff>
                  </from>
                  <to>
                    <xdr:col>1</xdr:col>
                    <xdr:colOff>466725</xdr:colOff>
                    <xdr:row>170</xdr:row>
                    <xdr:rowOff>419100</xdr:rowOff>
                  </to>
                </anchor>
              </controlPr>
            </control>
          </mc:Choice>
        </mc:AlternateContent>
        <mc:AlternateContent xmlns:mc="http://schemas.openxmlformats.org/markup-compatibility/2006">
          <mc:Choice Requires="x14">
            <control shapeId="22733" r:id="rId208" name="Group Box 205">
              <controlPr defaultSize="0" autoFill="0" autoPict="0">
                <anchor moveWithCells="1" sizeWithCells="1">
                  <from>
                    <xdr:col>1</xdr:col>
                    <xdr:colOff>0</xdr:colOff>
                    <xdr:row>171</xdr:row>
                    <xdr:rowOff>0</xdr:rowOff>
                  </from>
                  <to>
                    <xdr:col>5</xdr:col>
                    <xdr:colOff>800100</xdr:colOff>
                    <xdr:row>172</xdr:row>
                    <xdr:rowOff>0</xdr:rowOff>
                  </to>
                </anchor>
              </controlPr>
            </control>
          </mc:Choice>
        </mc:AlternateContent>
        <mc:AlternateContent xmlns:mc="http://schemas.openxmlformats.org/markup-compatibility/2006">
          <mc:Choice Requires="x14">
            <control shapeId="22734" r:id="rId209" name="Option Button 206">
              <controlPr defaultSize="0" autoFill="0" autoLine="0" autoPict="0">
                <anchor moveWithCells="1" sizeWithCells="1">
                  <from>
                    <xdr:col>5</xdr:col>
                    <xdr:colOff>19050</xdr:colOff>
                    <xdr:row>171</xdr:row>
                    <xdr:rowOff>200025</xdr:rowOff>
                  </from>
                  <to>
                    <xdr:col>5</xdr:col>
                    <xdr:colOff>609600</xdr:colOff>
                    <xdr:row>171</xdr:row>
                    <xdr:rowOff>419100</xdr:rowOff>
                  </to>
                </anchor>
              </controlPr>
            </control>
          </mc:Choice>
        </mc:AlternateContent>
        <mc:AlternateContent xmlns:mc="http://schemas.openxmlformats.org/markup-compatibility/2006">
          <mc:Choice Requires="x14">
            <control shapeId="22735" r:id="rId210" name="Option Button 207">
              <controlPr defaultSize="0" autoFill="0" autoLine="0" autoPict="0">
                <anchor moveWithCells="1" sizeWithCells="1">
                  <from>
                    <xdr:col>1</xdr:col>
                    <xdr:colOff>504825</xdr:colOff>
                    <xdr:row>171</xdr:row>
                    <xdr:rowOff>200025</xdr:rowOff>
                  </from>
                  <to>
                    <xdr:col>1</xdr:col>
                    <xdr:colOff>904875</xdr:colOff>
                    <xdr:row>171</xdr:row>
                    <xdr:rowOff>419100</xdr:rowOff>
                  </to>
                </anchor>
              </controlPr>
            </control>
          </mc:Choice>
        </mc:AlternateContent>
        <mc:AlternateContent xmlns:mc="http://schemas.openxmlformats.org/markup-compatibility/2006">
          <mc:Choice Requires="x14">
            <control shapeId="22736" r:id="rId211" name="Option Button 208">
              <controlPr defaultSize="0" autoFill="0" autoLine="0" autoPict="0">
                <anchor moveWithCells="1" sizeWithCells="1">
                  <from>
                    <xdr:col>1</xdr:col>
                    <xdr:colOff>57150</xdr:colOff>
                    <xdr:row>171</xdr:row>
                    <xdr:rowOff>200025</xdr:rowOff>
                  </from>
                  <to>
                    <xdr:col>1</xdr:col>
                    <xdr:colOff>466725</xdr:colOff>
                    <xdr:row>171</xdr:row>
                    <xdr:rowOff>419100</xdr:rowOff>
                  </to>
                </anchor>
              </controlPr>
            </control>
          </mc:Choice>
        </mc:AlternateContent>
        <mc:AlternateContent xmlns:mc="http://schemas.openxmlformats.org/markup-compatibility/2006">
          <mc:Choice Requires="x14">
            <control shapeId="22737" r:id="rId212" name="Group Box 209">
              <controlPr defaultSize="0" autoFill="0" autoPict="0">
                <anchor moveWithCells="1" sizeWithCells="1">
                  <from>
                    <xdr:col>1</xdr:col>
                    <xdr:colOff>0</xdr:colOff>
                    <xdr:row>182</xdr:row>
                    <xdr:rowOff>0</xdr:rowOff>
                  </from>
                  <to>
                    <xdr:col>5</xdr:col>
                    <xdr:colOff>800100</xdr:colOff>
                    <xdr:row>183</xdr:row>
                    <xdr:rowOff>0</xdr:rowOff>
                  </to>
                </anchor>
              </controlPr>
            </control>
          </mc:Choice>
        </mc:AlternateContent>
        <mc:AlternateContent xmlns:mc="http://schemas.openxmlformats.org/markup-compatibility/2006">
          <mc:Choice Requires="x14">
            <control shapeId="22738" r:id="rId213" name="Option Button 210">
              <controlPr defaultSize="0" autoFill="0" autoLine="0" autoPict="0">
                <anchor moveWithCells="1" sizeWithCells="1">
                  <from>
                    <xdr:col>5</xdr:col>
                    <xdr:colOff>19050</xdr:colOff>
                    <xdr:row>182</xdr:row>
                    <xdr:rowOff>200025</xdr:rowOff>
                  </from>
                  <to>
                    <xdr:col>5</xdr:col>
                    <xdr:colOff>609600</xdr:colOff>
                    <xdr:row>182</xdr:row>
                    <xdr:rowOff>419100</xdr:rowOff>
                  </to>
                </anchor>
              </controlPr>
            </control>
          </mc:Choice>
        </mc:AlternateContent>
        <mc:AlternateContent xmlns:mc="http://schemas.openxmlformats.org/markup-compatibility/2006">
          <mc:Choice Requires="x14">
            <control shapeId="22739" r:id="rId214" name="Option Button 211">
              <controlPr defaultSize="0" autoFill="0" autoLine="0" autoPict="0">
                <anchor moveWithCells="1" sizeWithCells="1">
                  <from>
                    <xdr:col>1</xdr:col>
                    <xdr:colOff>504825</xdr:colOff>
                    <xdr:row>182</xdr:row>
                    <xdr:rowOff>200025</xdr:rowOff>
                  </from>
                  <to>
                    <xdr:col>1</xdr:col>
                    <xdr:colOff>904875</xdr:colOff>
                    <xdr:row>182</xdr:row>
                    <xdr:rowOff>419100</xdr:rowOff>
                  </to>
                </anchor>
              </controlPr>
            </control>
          </mc:Choice>
        </mc:AlternateContent>
        <mc:AlternateContent xmlns:mc="http://schemas.openxmlformats.org/markup-compatibility/2006">
          <mc:Choice Requires="x14">
            <control shapeId="22740" r:id="rId215" name="Option Button 212">
              <controlPr defaultSize="0" autoFill="0" autoLine="0" autoPict="0">
                <anchor moveWithCells="1" sizeWithCells="1">
                  <from>
                    <xdr:col>1</xdr:col>
                    <xdr:colOff>57150</xdr:colOff>
                    <xdr:row>182</xdr:row>
                    <xdr:rowOff>200025</xdr:rowOff>
                  </from>
                  <to>
                    <xdr:col>1</xdr:col>
                    <xdr:colOff>466725</xdr:colOff>
                    <xdr:row>182</xdr:row>
                    <xdr:rowOff>419100</xdr:rowOff>
                  </to>
                </anchor>
              </controlPr>
            </control>
          </mc:Choice>
        </mc:AlternateContent>
        <mc:AlternateContent xmlns:mc="http://schemas.openxmlformats.org/markup-compatibility/2006">
          <mc:Choice Requires="x14">
            <control shapeId="22741" r:id="rId216" name="Group Box 213">
              <controlPr defaultSize="0" autoFill="0" autoPict="0">
                <anchor moveWithCells="1" sizeWithCells="1">
                  <from>
                    <xdr:col>1</xdr:col>
                    <xdr:colOff>0</xdr:colOff>
                    <xdr:row>183</xdr:row>
                    <xdr:rowOff>0</xdr:rowOff>
                  </from>
                  <to>
                    <xdr:col>5</xdr:col>
                    <xdr:colOff>800100</xdr:colOff>
                    <xdr:row>184</xdr:row>
                    <xdr:rowOff>0</xdr:rowOff>
                  </to>
                </anchor>
              </controlPr>
            </control>
          </mc:Choice>
        </mc:AlternateContent>
        <mc:AlternateContent xmlns:mc="http://schemas.openxmlformats.org/markup-compatibility/2006">
          <mc:Choice Requires="x14">
            <control shapeId="22742" r:id="rId217" name="Option Button 214">
              <controlPr defaultSize="0" autoFill="0" autoLine="0" autoPict="0">
                <anchor moveWithCells="1" sizeWithCells="1">
                  <from>
                    <xdr:col>5</xdr:col>
                    <xdr:colOff>19050</xdr:colOff>
                    <xdr:row>183</xdr:row>
                    <xdr:rowOff>200025</xdr:rowOff>
                  </from>
                  <to>
                    <xdr:col>5</xdr:col>
                    <xdr:colOff>609600</xdr:colOff>
                    <xdr:row>183</xdr:row>
                    <xdr:rowOff>419100</xdr:rowOff>
                  </to>
                </anchor>
              </controlPr>
            </control>
          </mc:Choice>
        </mc:AlternateContent>
        <mc:AlternateContent xmlns:mc="http://schemas.openxmlformats.org/markup-compatibility/2006">
          <mc:Choice Requires="x14">
            <control shapeId="22743" r:id="rId218" name="Option Button 215">
              <controlPr defaultSize="0" autoFill="0" autoLine="0" autoPict="0">
                <anchor moveWithCells="1" sizeWithCells="1">
                  <from>
                    <xdr:col>1</xdr:col>
                    <xdr:colOff>504825</xdr:colOff>
                    <xdr:row>183</xdr:row>
                    <xdr:rowOff>200025</xdr:rowOff>
                  </from>
                  <to>
                    <xdr:col>1</xdr:col>
                    <xdr:colOff>904875</xdr:colOff>
                    <xdr:row>183</xdr:row>
                    <xdr:rowOff>419100</xdr:rowOff>
                  </to>
                </anchor>
              </controlPr>
            </control>
          </mc:Choice>
        </mc:AlternateContent>
        <mc:AlternateContent xmlns:mc="http://schemas.openxmlformats.org/markup-compatibility/2006">
          <mc:Choice Requires="x14">
            <control shapeId="22744" r:id="rId219" name="Option Button 216">
              <controlPr defaultSize="0" autoFill="0" autoLine="0" autoPict="0">
                <anchor moveWithCells="1" sizeWithCells="1">
                  <from>
                    <xdr:col>1</xdr:col>
                    <xdr:colOff>57150</xdr:colOff>
                    <xdr:row>183</xdr:row>
                    <xdr:rowOff>200025</xdr:rowOff>
                  </from>
                  <to>
                    <xdr:col>1</xdr:col>
                    <xdr:colOff>466725</xdr:colOff>
                    <xdr:row>183</xdr:row>
                    <xdr:rowOff>419100</xdr:rowOff>
                  </to>
                </anchor>
              </controlPr>
            </control>
          </mc:Choice>
        </mc:AlternateContent>
        <mc:AlternateContent xmlns:mc="http://schemas.openxmlformats.org/markup-compatibility/2006">
          <mc:Choice Requires="x14">
            <control shapeId="22745" r:id="rId220" name="Group Box 217">
              <controlPr defaultSize="0" autoFill="0" autoPict="0">
                <anchor moveWithCells="1" sizeWithCells="1">
                  <from>
                    <xdr:col>1</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2746" r:id="rId221" name="Option Button 218">
              <controlPr defaultSize="0" autoFill="0" autoLine="0" autoPict="0">
                <anchor moveWithCells="1" sizeWithCells="1">
                  <from>
                    <xdr:col>5</xdr:col>
                    <xdr:colOff>19050</xdr:colOff>
                    <xdr:row>194</xdr:row>
                    <xdr:rowOff>200025</xdr:rowOff>
                  </from>
                  <to>
                    <xdr:col>5</xdr:col>
                    <xdr:colOff>609600</xdr:colOff>
                    <xdr:row>194</xdr:row>
                    <xdr:rowOff>419100</xdr:rowOff>
                  </to>
                </anchor>
              </controlPr>
            </control>
          </mc:Choice>
        </mc:AlternateContent>
        <mc:AlternateContent xmlns:mc="http://schemas.openxmlformats.org/markup-compatibility/2006">
          <mc:Choice Requires="x14">
            <control shapeId="22747" r:id="rId222" name="Option Button 219">
              <controlPr defaultSize="0" autoFill="0" autoLine="0" autoPict="0">
                <anchor moveWithCells="1" sizeWithCells="1">
                  <from>
                    <xdr:col>1</xdr:col>
                    <xdr:colOff>504825</xdr:colOff>
                    <xdr:row>194</xdr:row>
                    <xdr:rowOff>200025</xdr:rowOff>
                  </from>
                  <to>
                    <xdr:col>1</xdr:col>
                    <xdr:colOff>904875</xdr:colOff>
                    <xdr:row>194</xdr:row>
                    <xdr:rowOff>419100</xdr:rowOff>
                  </to>
                </anchor>
              </controlPr>
            </control>
          </mc:Choice>
        </mc:AlternateContent>
        <mc:AlternateContent xmlns:mc="http://schemas.openxmlformats.org/markup-compatibility/2006">
          <mc:Choice Requires="x14">
            <control shapeId="22748" r:id="rId223" name="Option Button 220">
              <controlPr defaultSize="0" autoFill="0" autoLine="0" autoPict="0">
                <anchor moveWithCells="1" sizeWithCells="1">
                  <from>
                    <xdr:col>1</xdr:col>
                    <xdr:colOff>57150</xdr:colOff>
                    <xdr:row>194</xdr:row>
                    <xdr:rowOff>200025</xdr:rowOff>
                  </from>
                  <to>
                    <xdr:col>1</xdr:col>
                    <xdr:colOff>466725</xdr:colOff>
                    <xdr:row>194</xdr:row>
                    <xdr:rowOff>419100</xdr:rowOff>
                  </to>
                </anchor>
              </controlPr>
            </control>
          </mc:Choice>
        </mc:AlternateContent>
        <mc:AlternateContent xmlns:mc="http://schemas.openxmlformats.org/markup-compatibility/2006">
          <mc:Choice Requires="x14">
            <control shapeId="22749" r:id="rId224" name="Group Box 221">
              <controlPr defaultSize="0" autoFill="0" autoPict="0">
                <anchor moveWithCells="1" sizeWithCells="1">
                  <from>
                    <xdr:col>1</xdr:col>
                    <xdr:colOff>0</xdr:colOff>
                    <xdr:row>195</xdr:row>
                    <xdr:rowOff>0</xdr:rowOff>
                  </from>
                  <to>
                    <xdr:col>5</xdr:col>
                    <xdr:colOff>800100</xdr:colOff>
                    <xdr:row>196</xdr:row>
                    <xdr:rowOff>0</xdr:rowOff>
                  </to>
                </anchor>
              </controlPr>
            </control>
          </mc:Choice>
        </mc:AlternateContent>
        <mc:AlternateContent xmlns:mc="http://schemas.openxmlformats.org/markup-compatibility/2006">
          <mc:Choice Requires="x14">
            <control shapeId="22750" r:id="rId225" name="Option Button 222">
              <controlPr defaultSize="0" autoFill="0" autoLine="0" autoPict="0">
                <anchor moveWithCells="1" sizeWithCells="1">
                  <from>
                    <xdr:col>5</xdr:col>
                    <xdr:colOff>19050</xdr:colOff>
                    <xdr:row>195</xdr:row>
                    <xdr:rowOff>200025</xdr:rowOff>
                  </from>
                  <to>
                    <xdr:col>5</xdr:col>
                    <xdr:colOff>609600</xdr:colOff>
                    <xdr:row>195</xdr:row>
                    <xdr:rowOff>419100</xdr:rowOff>
                  </to>
                </anchor>
              </controlPr>
            </control>
          </mc:Choice>
        </mc:AlternateContent>
        <mc:AlternateContent xmlns:mc="http://schemas.openxmlformats.org/markup-compatibility/2006">
          <mc:Choice Requires="x14">
            <control shapeId="22751" r:id="rId226" name="Option Button 223">
              <controlPr defaultSize="0" autoFill="0" autoLine="0" autoPict="0">
                <anchor moveWithCells="1" sizeWithCells="1">
                  <from>
                    <xdr:col>1</xdr:col>
                    <xdr:colOff>504825</xdr:colOff>
                    <xdr:row>195</xdr:row>
                    <xdr:rowOff>200025</xdr:rowOff>
                  </from>
                  <to>
                    <xdr:col>1</xdr:col>
                    <xdr:colOff>904875</xdr:colOff>
                    <xdr:row>195</xdr:row>
                    <xdr:rowOff>419100</xdr:rowOff>
                  </to>
                </anchor>
              </controlPr>
            </control>
          </mc:Choice>
        </mc:AlternateContent>
        <mc:AlternateContent xmlns:mc="http://schemas.openxmlformats.org/markup-compatibility/2006">
          <mc:Choice Requires="x14">
            <control shapeId="22752" r:id="rId227" name="Option Button 224">
              <controlPr defaultSize="0" autoFill="0" autoLine="0" autoPict="0">
                <anchor moveWithCells="1" sizeWithCells="1">
                  <from>
                    <xdr:col>1</xdr:col>
                    <xdr:colOff>57150</xdr:colOff>
                    <xdr:row>195</xdr:row>
                    <xdr:rowOff>200025</xdr:rowOff>
                  </from>
                  <to>
                    <xdr:col>1</xdr:col>
                    <xdr:colOff>466725</xdr:colOff>
                    <xdr:row>195</xdr:row>
                    <xdr:rowOff>419100</xdr:rowOff>
                  </to>
                </anchor>
              </controlPr>
            </control>
          </mc:Choice>
        </mc:AlternateContent>
        <mc:AlternateContent xmlns:mc="http://schemas.openxmlformats.org/markup-compatibility/2006">
          <mc:Choice Requires="x14">
            <control shapeId="22753" r:id="rId228" name="Group Box 225">
              <controlPr defaultSize="0" autoFill="0" autoPict="0">
                <anchor moveWithCells="1" sizeWithCells="1">
                  <from>
                    <xdr:col>1</xdr:col>
                    <xdr:colOff>0</xdr:colOff>
                    <xdr:row>196</xdr:row>
                    <xdr:rowOff>0</xdr:rowOff>
                  </from>
                  <to>
                    <xdr:col>5</xdr:col>
                    <xdr:colOff>800100</xdr:colOff>
                    <xdr:row>197</xdr:row>
                    <xdr:rowOff>0</xdr:rowOff>
                  </to>
                </anchor>
              </controlPr>
            </control>
          </mc:Choice>
        </mc:AlternateContent>
        <mc:AlternateContent xmlns:mc="http://schemas.openxmlformats.org/markup-compatibility/2006">
          <mc:Choice Requires="x14">
            <control shapeId="22754" r:id="rId229" name="Option Button 226">
              <controlPr defaultSize="0" autoFill="0" autoLine="0" autoPict="0">
                <anchor moveWithCells="1" sizeWithCells="1">
                  <from>
                    <xdr:col>5</xdr:col>
                    <xdr:colOff>19050</xdr:colOff>
                    <xdr:row>196</xdr:row>
                    <xdr:rowOff>200025</xdr:rowOff>
                  </from>
                  <to>
                    <xdr:col>5</xdr:col>
                    <xdr:colOff>609600</xdr:colOff>
                    <xdr:row>196</xdr:row>
                    <xdr:rowOff>419100</xdr:rowOff>
                  </to>
                </anchor>
              </controlPr>
            </control>
          </mc:Choice>
        </mc:AlternateContent>
        <mc:AlternateContent xmlns:mc="http://schemas.openxmlformats.org/markup-compatibility/2006">
          <mc:Choice Requires="x14">
            <control shapeId="22755" r:id="rId230" name="Option Button 227">
              <controlPr defaultSize="0" autoFill="0" autoLine="0" autoPict="0">
                <anchor moveWithCells="1" sizeWithCells="1">
                  <from>
                    <xdr:col>1</xdr:col>
                    <xdr:colOff>504825</xdr:colOff>
                    <xdr:row>196</xdr:row>
                    <xdr:rowOff>200025</xdr:rowOff>
                  </from>
                  <to>
                    <xdr:col>1</xdr:col>
                    <xdr:colOff>904875</xdr:colOff>
                    <xdr:row>196</xdr:row>
                    <xdr:rowOff>419100</xdr:rowOff>
                  </to>
                </anchor>
              </controlPr>
            </control>
          </mc:Choice>
        </mc:AlternateContent>
        <mc:AlternateContent xmlns:mc="http://schemas.openxmlformats.org/markup-compatibility/2006">
          <mc:Choice Requires="x14">
            <control shapeId="22756" r:id="rId231" name="Option Button 228">
              <controlPr defaultSize="0" autoFill="0" autoLine="0" autoPict="0">
                <anchor moveWithCells="1" sizeWithCells="1">
                  <from>
                    <xdr:col>1</xdr:col>
                    <xdr:colOff>57150</xdr:colOff>
                    <xdr:row>196</xdr:row>
                    <xdr:rowOff>200025</xdr:rowOff>
                  </from>
                  <to>
                    <xdr:col>1</xdr:col>
                    <xdr:colOff>466725</xdr:colOff>
                    <xdr:row>196</xdr:row>
                    <xdr:rowOff>419100</xdr:rowOff>
                  </to>
                </anchor>
              </controlPr>
            </control>
          </mc:Choice>
        </mc:AlternateContent>
        <mc:AlternateContent xmlns:mc="http://schemas.openxmlformats.org/markup-compatibility/2006">
          <mc:Choice Requires="x14">
            <control shapeId="22757" r:id="rId232" name="Group Box 229">
              <controlPr defaultSize="0" autoFill="0" autoPict="0">
                <anchor moveWithCells="1" sizeWithCells="1">
                  <from>
                    <xdr:col>1</xdr:col>
                    <xdr:colOff>0</xdr:colOff>
                    <xdr:row>197</xdr:row>
                    <xdr:rowOff>0</xdr:rowOff>
                  </from>
                  <to>
                    <xdr:col>5</xdr:col>
                    <xdr:colOff>800100</xdr:colOff>
                    <xdr:row>198</xdr:row>
                    <xdr:rowOff>0</xdr:rowOff>
                  </to>
                </anchor>
              </controlPr>
            </control>
          </mc:Choice>
        </mc:AlternateContent>
        <mc:AlternateContent xmlns:mc="http://schemas.openxmlformats.org/markup-compatibility/2006">
          <mc:Choice Requires="x14">
            <control shapeId="22758" r:id="rId233" name="Option Button 230">
              <controlPr defaultSize="0" autoFill="0" autoLine="0" autoPict="0">
                <anchor moveWithCells="1" sizeWithCells="1">
                  <from>
                    <xdr:col>5</xdr:col>
                    <xdr:colOff>19050</xdr:colOff>
                    <xdr:row>197</xdr:row>
                    <xdr:rowOff>200025</xdr:rowOff>
                  </from>
                  <to>
                    <xdr:col>5</xdr:col>
                    <xdr:colOff>609600</xdr:colOff>
                    <xdr:row>197</xdr:row>
                    <xdr:rowOff>419100</xdr:rowOff>
                  </to>
                </anchor>
              </controlPr>
            </control>
          </mc:Choice>
        </mc:AlternateContent>
        <mc:AlternateContent xmlns:mc="http://schemas.openxmlformats.org/markup-compatibility/2006">
          <mc:Choice Requires="x14">
            <control shapeId="22759" r:id="rId234" name="Option Button 231">
              <controlPr defaultSize="0" autoFill="0" autoLine="0" autoPict="0">
                <anchor moveWithCells="1" sizeWithCells="1">
                  <from>
                    <xdr:col>1</xdr:col>
                    <xdr:colOff>504825</xdr:colOff>
                    <xdr:row>197</xdr:row>
                    <xdr:rowOff>200025</xdr:rowOff>
                  </from>
                  <to>
                    <xdr:col>1</xdr:col>
                    <xdr:colOff>904875</xdr:colOff>
                    <xdr:row>197</xdr:row>
                    <xdr:rowOff>419100</xdr:rowOff>
                  </to>
                </anchor>
              </controlPr>
            </control>
          </mc:Choice>
        </mc:AlternateContent>
        <mc:AlternateContent xmlns:mc="http://schemas.openxmlformats.org/markup-compatibility/2006">
          <mc:Choice Requires="x14">
            <control shapeId="22760" r:id="rId235" name="Option Button 232">
              <controlPr defaultSize="0" autoFill="0" autoLine="0" autoPict="0">
                <anchor moveWithCells="1" sizeWithCells="1">
                  <from>
                    <xdr:col>1</xdr:col>
                    <xdr:colOff>57150</xdr:colOff>
                    <xdr:row>197</xdr:row>
                    <xdr:rowOff>200025</xdr:rowOff>
                  </from>
                  <to>
                    <xdr:col>1</xdr:col>
                    <xdr:colOff>466725</xdr:colOff>
                    <xdr:row>197</xdr:row>
                    <xdr:rowOff>419100</xdr:rowOff>
                  </to>
                </anchor>
              </controlPr>
            </control>
          </mc:Choice>
        </mc:AlternateContent>
        <mc:AlternateContent xmlns:mc="http://schemas.openxmlformats.org/markup-compatibility/2006">
          <mc:Choice Requires="x14">
            <control shapeId="22761" r:id="rId236" name="Group Box 233">
              <controlPr defaultSize="0" autoFill="0" autoPict="0">
                <anchor moveWithCells="1" sizeWithCells="1">
                  <from>
                    <xdr:col>1</xdr:col>
                    <xdr:colOff>0</xdr:colOff>
                    <xdr:row>208</xdr:row>
                    <xdr:rowOff>0</xdr:rowOff>
                  </from>
                  <to>
                    <xdr:col>5</xdr:col>
                    <xdr:colOff>800100</xdr:colOff>
                    <xdr:row>209</xdr:row>
                    <xdr:rowOff>0</xdr:rowOff>
                  </to>
                </anchor>
              </controlPr>
            </control>
          </mc:Choice>
        </mc:AlternateContent>
        <mc:AlternateContent xmlns:mc="http://schemas.openxmlformats.org/markup-compatibility/2006">
          <mc:Choice Requires="x14">
            <control shapeId="22762" r:id="rId237" name="Option Button 234">
              <controlPr defaultSize="0" autoFill="0" autoLine="0" autoPict="0">
                <anchor moveWithCells="1" sizeWithCells="1">
                  <from>
                    <xdr:col>5</xdr:col>
                    <xdr:colOff>19050</xdr:colOff>
                    <xdr:row>208</xdr:row>
                    <xdr:rowOff>200025</xdr:rowOff>
                  </from>
                  <to>
                    <xdr:col>5</xdr:col>
                    <xdr:colOff>609600</xdr:colOff>
                    <xdr:row>208</xdr:row>
                    <xdr:rowOff>419100</xdr:rowOff>
                  </to>
                </anchor>
              </controlPr>
            </control>
          </mc:Choice>
        </mc:AlternateContent>
        <mc:AlternateContent xmlns:mc="http://schemas.openxmlformats.org/markup-compatibility/2006">
          <mc:Choice Requires="x14">
            <control shapeId="22763" r:id="rId238" name="Option Button 235">
              <controlPr defaultSize="0" autoFill="0" autoLine="0" autoPict="0">
                <anchor moveWithCells="1" sizeWithCells="1">
                  <from>
                    <xdr:col>1</xdr:col>
                    <xdr:colOff>504825</xdr:colOff>
                    <xdr:row>208</xdr:row>
                    <xdr:rowOff>200025</xdr:rowOff>
                  </from>
                  <to>
                    <xdr:col>1</xdr:col>
                    <xdr:colOff>904875</xdr:colOff>
                    <xdr:row>208</xdr:row>
                    <xdr:rowOff>419100</xdr:rowOff>
                  </to>
                </anchor>
              </controlPr>
            </control>
          </mc:Choice>
        </mc:AlternateContent>
        <mc:AlternateContent xmlns:mc="http://schemas.openxmlformats.org/markup-compatibility/2006">
          <mc:Choice Requires="x14">
            <control shapeId="22764" r:id="rId239" name="Option Button 236">
              <controlPr defaultSize="0" autoFill="0" autoLine="0" autoPict="0">
                <anchor moveWithCells="1" sizeWithCells="1">
                  <from>
                    <xdr:col>1</xdr:col>
                    <xdr:colOff>57150</xdr:colOff>
                    <xdr:row>208</xdr:row>
                    <xdr:rowOff>200025</xdr:rowOff>
                  </from>
                  <to>
                    <xdr:col>1</xdr:col>
                    <xdr:colOff>466725</xdr:colOff>
                    <xdr:row>208</xdr:row>
                    <xdr:rowOff>419100</xdr:rowOff>
                  </to>
                </anchor>
              </controlPr>
            </control>
          </mc:Choice>
        </mc:AlternateContent>
        <mc:AlternateContent xmlns:mc="http://schemas.openxmlformats.org/markup-compatibility/2006">
          <mc:Choice Requires="x14">
            <control shapeId="22765" r:id="rId240" name="Group Box 237">
              <controlPr defaultSize="0" autoFill="0" autoPict="0">
                <anchor moveWithCells="1" sizeWithCells="1">
                  <from>
                    <xdr:col>1</xdr:col>
                    <xdr:colOff>0</xdr:colOff>
                    <xdr:row>209</xdr:row>
                    <xdr:rowOff>0</xdr:rowOff>
                  </from>
                  <to>
                    <xdr:col>5</xdr:col>
                    <xdr:colOff>800100</xdr:colOff>
                    <xdr:row>210</xdr:row>
                    <xdr:rowOff>0</xdr:rowOff>
                  </to>
                </anchor>
              </controlPr>
            </control>
          </mc:Choice>
        </mc:AlternateContent>
        <mc:AlternateContent xmlns:mc="http://schemas.openxmlformats.org/markup-compatibility/2006">
          <mc:Choice Requires="x14">
            <control shapeId="22766" r:id="rId241" name="Option Button 238">
              <controlPr defaultSize="0" autoFill="0" autoLine="0" autoPict="0">
                <anchor moveWithCells="1" sizeWithCells="1">
                  <from>
                    <xdr:col>5</xdr:col>
                    <xdr:colOff>19050</xdr:colOff>
                    <xdr:row>209</xdr:row>
                    <xdr:rowOff>200025</xdr:rowOff>
                  </from>
                  <to>
                    <xdr:col>5</xdr:col>
                    <xdr:colOff>609600</xdr:colOff>
                    <xdr:row>209</xdr:row>
                    <xdr:rowOff>419100</xdr:rowOff>
                  </to>
                </anchor>
              </controlPr>
            </control>
          </mc:Choice>
        </mc:AlternateContent>
        <mc:AlternateContent xmlns:mc="http://schemas.openxmlformats.org/markup-compatibility/2006">
          <mc:Choice Requires="x14">
            <control shapeId="22767" r:id="rId242" name="Option Button 239">
              <controlPr defaultSize="0" autoFill="0" autoLine="0" autoPict="0">
                <anchor moveWithCells="1" sizeWithCells="1">
                  <from>
                    <xdr:col>1</xdr:col>
                    <xdr:colOff>504825</xdr:colOff>
                    <xdr:row>209</xdr:row>
                    <xdr:rowOff>200025</xdr:rowOff>
                  </from>
                  <to>
                    <xdr:col>1</xdr:col>
                    <xdr:colOff>904875</xdr:colOff>
                    <xdr:row>209</xdr:row>
                    <xdr:rowOff>419100</xdr:rowOff>
                  </to>
                </anchor>
              </controlPr>
            </control>
          </mc:Choice>
        </mc:AlternateContent>
        <mc:AlternateContent xmlns:mc="http://schemas.openxmlformats.org/markup-compatibility/2006">
          <mc:Choice Requires="x14">
            <control shapeId="22768" r:id="rId243" name="Option Button 240">
              <controlPr defaultSize="0" autoFill="0" autoLine="0" autoPict="0">
                <anchor moveWithCells="1" sizeWithCells="1">
                  <from>
                    <xdr:col>1</xdr:col>
                    <xdr:colOff>57150</xdr:colOff>
                    <xdr:row>209</xdr:row>
                    <xdr:rowOff>200025</xdr:rowOff>
                  </from>
                  <to>
                    <xdr:col>1</xdr:col>
                    <xdr:colOff>466725</xdr:colOff>
                    <xdr:row>209</xdr:row>
                    <xdr:rowOff>419100</xdr:rowOff>
                  </to>
                </anchor>
              </controlPr>
            </control>
          </mc:Choice>
        </mc:AlternateContent>
        <mc:AlternateContent xmlns:mc="http://schemas.openxmlformats.org/markup-compatibility/2006">
          <mc:Choice Requires="x14">
            <control shapeId="22769" r:id="rId244" name="Group Box 241">
              <controlPr defaultSize="0" autoFill="0" autoPict="0">
                <anchor moveWithCells="1" sizeWithCells="1">
                  <from>
                    <xdr:col>1</xdr:col>
                    <xdr:colOff>0</xdr:colOff>
                    <xdr:row>210</xdr:row>
                    <xdr:rowOff>0</xdr:rowOff>
                  </from>
                  <to>
                    <xdr:col>5</xdr:col>
                    <xdr:colOff>800100</xdr:colOff>
                    <xdr:row>211</xdr:row>
                    <xdr:rowOff>0</xdr:rowOff>
                  </to>
                </anchor>
              </controlPr>
            </control>
          </mc:Choice>
        </mc:AlternateContent>
        <mc:AlternateContent xmlns:mc="http://schemas.openxmlformats.org/markup-compatibility/2006">
          <mc:Choice Requires="x14">
            <control shapeId="22770" r:id="rId245" name="Option Button 242">
              <controlPr defaultSize="0" autoFill="0" autoLine="0" autoPict="0">
                <anchor moveWithCells="1" sizeWithCells="1">
                  <from>
                    <xdr:col>5</xdr:col>
                    <xdr:colOff>19050</xdr:colOff>
                    <xdr:row>210</xdr:row>
                    <xdr:rowOff>200025</xdr:rowOff>
                  </from>
                  <to>
                    <xdr:col>5</xdr:col>
                    <xdr:colOff>609600</xdr:colOff>
                    <xdr:row>210</xdr:row>
                    <xdr:rowOff>419100</xdr:rowOff>
                  </to>
                </anchor>
              </controlPr>
            </control>
          </mc:Choice>
        </mc:AlternateContent>
        <mc:AlternateContent xmlns:mc="http://schemas.openxmlformats.org/markup-compatibility/2006">
          <mc:Choice Requires="x14">
            <control shapeId="22771" r:id="rId246" name="Option Button 243">
              <controlPr defaultSize="0" autoFill="0" autoLine="0" autoPict="0">
                <anchor moveWithCells="1" sizeWithCells="1">
                  <from>
                    <xdr:col>1</xdr:col>
                    <xdr:colOff>504825</xdr:colOff>
                    <xdr:row>210</xdr:row>
                    <xdr:rowOff>200025</xdr:rowOff>
                  </from>
                  <to>
                    <xdr:col>1</xdr:col>
                    <xdr:colOff>904875</xdr:colOff>
                    <xdr:row>210</xdr:row>
                    <xdr:rowOff>419100</xdr:rowOff>
                  </to>
                </anchor>
              </controlPr>
            </control>
          </mc:Choice>
        </mc:AlternateContent>
        <mc:AlternateContent xmlns:mc="http://schemas.openxmlformats.org/markup-compatibility/2006">
          <mc:Choice Requires="x14">
            <control shapeId="22772" r:id="rId247" name="Option Button 244">
              <controlPr defaultSize="0" autoFill="0" autoLine="0" autoPict="0">
                <anchor moveWithCells="1" sizeWithCells="1">
                  <from>
                    <xdr:col>1</xdr:col>
                    <xdr:colOff>57150</xdr:colOff>
                    <xdr:row>210</xdr:row>
                    <xdr:rowOff>200025</xdr:rowOff>
                  </from>
                  <to>
                    <xdr:col>1</xdr:col>
                    <xdr:colOff>466725</xdr:colOff>
                    <xdr:row>210</xdr:row>
                    <xdr:rowOff>419100</xdr:rowOff>
                  </to>
                </anchor>
              </controlPr>
            </control>
          </mc:Choice>
        </mc:AlternateContent>
        <mc:AlternateContent xmlns:mc="http://schemas.openxmlformats.org/markup-compatibility/2006">
          <mc:Choice Requires="x14">
            <control shapeId="22773" r:id="rId248" name="Group Box 245">
              <controlPr defaultSize="0" autoFill="0" autoPict="0">
                <anchor moveWithCells="1" sizeWithCells="1">
                  <from>
                    <xdr:col>1</xdr:col>
                    <xdr:colOff>0</xdr:colOff>
                    <xdr:row>211</xdr:row>
                    <xdr:rowOff>0</xdr:rowOff>
                  </from>
                  <to>
                    <xdr:col>5</xdr:col>
                    <xdr:colOff>800100</xdr:colOff>
                    <xdr:row>212</xdr:row>
                    <xdr:rowOff>0</xdr:rowOff>
                  </to>
                </anchor>
              </controlPr>
            </control>
          </mc:Choice>
        </mc:AlternateContent>
        <mc:AlternateContent xmlns:mc="http://schemas.openxmlformats.org/markup-compatibility/2006">
          <mc:Choice Requires="x14">
            <control shapeId="22774" r:id="rId249" name="Option Button 246">
              <controlPr defaultSize="0" autoFill="0" autoLine="0" autoPict="0">
                <anchor moveWithCells="1" sizeWithCells="1">
                  <from>
                    <xdr:col>5</xdr:col>
                    <xdr:colOff>19050</xdr:colOff>
                    <xdr:row>211</xdr:row>
                    <xdr:rowOff>200025</xdr:rowOff>
                  </from>
                  <to>
                    <xdr:col>5</xdr:col>
                    <xdr:colOff>609600</xdr:colOff>
                    <xdr:row>211</xdr:row>
                    <xdr:rowOff>419100</xdr:rowOff>
                  </to>
                </anchor>
              </controlPr>
            </control>
          </mc:Choice>
        </mc:AlternateContent>
        <mc:AlternateContent xmlns:mc="http://schemas.openxmlformats.org/markup-compatibility/2006">
          <mc:Choice Requires="x14">
            <control shapeId="22775" r:id="rId250" name="Option Button 247">
              <controlPr defaultSize="0" autoFill="0" autoLine="0" autoPict="0">
                <anchor moveWithCells="1" sizeWithCells="1">
                  <from>
                    <xdr:col>1</xdr:col>
                    <xdr:colOff>504825</xdr:colOff>
                    <xdr:row>211</xdr:row>
                    <xdr:rowOff>200025</xdr:rowOff>
                  </from>
                  <to>
                    <xdr:col>1</xdr:col>
                    <xdr:colOff>904875</xdr:colOff>
                    <xdr:row>211</xdr:row>
                    <xdr:rowOff>419100</xdr:rowOff>
                  </to>
                </anchor>
              </controlPr>
            </control>
          </mc:Choice>
        </mc:AlternateContent>
        <mc:AlternateContent xmlns:mc="http://schemas.openxmlformats.org/markup-compatibility/2006">
          <mc:Choice Requires="x14">
            <control shapeId="22776" r:id="rId251" name="Option Button 248">
              <controlPr defaultSize="0" autoFill="0" autoLine="0" autoPict="0">
                <anchor moveWithCells="1" sizeWithCells="1">
                  <from>
                    <xdr:col>1</xdr:col>
                    <xdr:colOff>57150</xdr:colOff>
                    <xdr:row>211</xdr:row>
                    <xdr:rowOff>200025</xdr:rowOff>
                  </from>
                  <to>
                    <xdr:col>1</xdr:col>
                    <xdr:colOff>466725</xdr:colOff>
                    <xdr:row>211</xdr:row>
                    <xdr:rowOff>419100</xdr:rowOff>
                  </to>
                </anchor>
              </controlPr>
            </control>
          </mc:Choice>
        </mc:AlternateContent>
        <mc:AlternateContent xmlns:mc="http://schemas.openxmlformats.org/markup-compatibility/2006">
          <mc:Choice Requires="x14">
            <control shapeId="22777" r:id="rId252" name="Group Box 249">
              <controlPr defaultSize="0" autoFill="0" autoPict="0">
                <anchor moveWithCells="1" sizeWithCells="1">
                  <from>
                    <xdr:col>1</xdr:col>
                    <xdr:colOff>0</xdr:colOff>
                    <xdr:row>222</xdr:row>
                    <xdr:rowOff>0</xdr:rowOff>
                  </from>
                  <to>
                    <xdr:col>5</xdr:col>
                    <xdr:colOff>800100</xdr:colOff>
                    <xdr:row>223</xdr:row>
                    <xdr:rowOff>0</xdr:rowOff>
                  </to>
                </anchor>
              </controlPr>
            </control>
          </mc:Choice>
        </mc:AlternateContent>
        <mc:AlternateContent xmlns:mc="http://schemas.openxmlformats.org/markup-compatibility/2006">
          <mc:Choice Requires="x14">
            <control shapeId="22778" r:id="rId253" name="Option Button 250">
              <controlPr defaultSize="0" autoFill="0" autoLine="0" autoPict="0">
                <anchor moveWithCells="1" sizeWithCells="1">
                  <from>
                    <xdr:col>5</xdr:col>
                    <xdr:colOff>19050</xdr:colOff>
                    <xdr:row>222</xdr:row>
                    <xdr:rowOff>200025</xdr:rowOff>
                  </from>
                  <to>
                    <xdr:col>5</xdr:col>
                    <xdr:colOff>609600</xdr:colOff>
                    <xdr:row>222</xdr:row>
                    <xdr:rowOff>419100</xdr:rowOff>
                  </to>
                </anchor>
              </controlPr>
            </control>
          </mc:Choice>
        </mc:AlternateContent>
        <mc:AlternateContent xmlns:mc="http://schemas.openxmlformats.org/markup-compatibility/2006">
          <mc:Choice Requires="x14">
            <control shapeId="22779" r:id="rId254" name="Option Button 251">
              <controlPr defaultSize="0" autoFill="0" autoLine="0" autoPict="0">
                <anchor moveWithCells="1" sizeWithCells="1">
                  <from>
                    <xdr:col>1</xdr:col>
                    <xdr:colOff>504825</xdr:colOff>
                    <xdr:row>222</xdr:row>
                    <xdr:rowOff>200025</xdr:rowOff>
                  </from>
                  <to>
                    <xdr:col>1</xdr:col>
                    <xdr:colOff>904875</xdr:colOff>
                    <xdr:row>222</xdr:row>
                    <xdr:rowOff>419100</xdr:rowOff>
                  </to>
                </anchor>
              </controlPr>
            </control>
          </mc:Choice>
        </mc:AlternateContent>
        <mc:AlternateContent xmlns:mc="http://schemas.openxmlformats.org/markup-compatibility/2006">
          <mc:Choice Requires="x14">
            <control shapeId="22780" r:id="rId255" name="Option Button 252">
              <controlPr defaultSize="0" autoFill="0" autoLine="0" autoPict="0">
                <anchor moveWithCells="1" sizeWithCells="1">
                  <from>
                    <xdr:col>1</xdr:col>
                    <xdr:colOff>57150</xdr:colOff>
                    <xdr:row>222</xdr:row>
                    <xdr:rowOff>200025</xdr:rowOff>
                  </from>
                  <to>
                    <xdr:col>1</xdr:col>
                    <xdr:colOff>466725</xdr:colOff>
                    <xdr:row>222</xdr:row>
                    <xdr:rowOff>419100</xdr:rowOff>
                  </to>
                </anchor>
              </controlPr>
            </control>
          </mc:Choice>
        </mc:AlternateContent>
        <mc:AlternateContent xmlns:mc="http://schemas.openxmlformats.org/markup-compatibility/2006">
          <mc:Choice Requires="x14">
            <control shapeId="22781" r:id="rId256" name="Group Box 253">
              <controlPr defaultSize="0" autoFill="0" autoPict="0">
                <anchor moveWithCells="1" sizeWithCells="1">
                  <from>
                    <xdr:col>1</xdr:col>
                    <xdr:colOff>0</xdr:colOff>
                    <xdr:row>223</xdr:row>
                    <xdr:rowOff>0</xdr:rowOff>
                  </from>
                  <to>
                    <xdr:col>5</xdr:col>
                    <xdr:colOff>800100</xdr:colOff>
                    <xdr:row>224</xdr:row>
                    <xdr:rowOff>0</xdr:rowOff>
                  </to>
                </anchor>
              </controlPr>
            </control>
          </mc:Choice>
        </mc:AlternateContent>
        <mc:AlternateContent xmlns:mc="http://schemas.openxmlformats.org/markup-compatibility/2006">
          <mc:Choice Requires="x14">
            <control shapeId="22782" r:id="rId257" name="Option Button 254">
              <controlPr defaultSize="0" autoFill="0" autoLine="0" autoPict="0">
                <anchor moveWithCells="1" sizeWithCells="1">
                  <from>
                    <xdr:col>5</xdr:col>
                    <xdr:colOff>19050</xdr:colOff>
                    <xdr:row>223</xdr:row>
                    <xdr:rowOff>200025</xdr:rowOff>
                  </from>
                  <to>
                    <xdr:col>5</xdr:col>
                    <xdr:colOff>609600</xdr:colOff>
                    <xdr:row>223</xdr:row>
                    <xdr:rowOff>419100</xdr:rowOff>
                  </to>
                </anchor>
              </controlPr>
            </control>
          </mc:Choice>
        </mc:AlternateContent>
        <mc:AlternateContent xmlns:mc="http://schemas.openxmlformats.org/markup-compatibility/2006">
          <mc:Choice Requires="x14">
            <control shapeId="22783" r:id="rId258" name="Option Button 255">
              <controlPr defaultSize="0" autoFill="0" autoLine="0" autoPict="0">
                <anchor moveWithCells="1" sizeWithCells="1">
                  <from>
                    <xdr:col>1</xdr:col>
                    <xdr:colOff>504825</xdr:colOff>
                    <xdr:row>223</xdr:row>
                    <xdr:rowOff>200025</xdr:rowOff>
                  </from>
                  <to>
                    <xdr:col>1</xdr:col>
                    <xdr:colOff>904875</xdr:colOff>
                    <xdr:row>223</xdr:row>
                    <xdr:rowOff>419100</xdr:rowOff>
                  </to>
                </anchor>
              </controlPr>
            </control>
          </mc:Choice>
        </mc:AlternateContent>
        <mc:AlternateContent xmlns:mc="http://schemas.openxmlformats.org/markup-compatibility/2006">
          <mc:Choice Requires="x14">
            <control shapeId="22784" r:id="rId259" name="Option Button 256">
              <controlPr defaultSize="0" autoFill="0" autoLine="0" autoPict="0">
                <anchor moveWithCells="1" sizeWithCells="1">
                  <from>
                    <xdr:col>1</xdr:col>
                    <xdr:colOff>57150</xdr:colOff>
                    <xdr:row>223</xdr:row>
                    <xdr:rowOff>200025</xdr:rowOff>
                  </from>
                  <to>
                    <xdr:col>1</xdr:col>
                    <xdr:colOff>466725</xdr:colOff>
                    <xdr:row>223</xdr:row>
                    <xdr:rowOff>419100</xdr:rowOff>
                  </to>
                </anchor>
              </controlPr>
            </control>
          </mc:Choice>
        </mc:AlternateContent>
        <mc:AlternateContent xmlns:mc="http://schemas.openxmlformats.org/markup-compatibility/2006">
          <mc:Choice Requires="x14">
            <control shapeId="22786" r:id="rId260" name="Group Box 257">
              <controlPr defaultSize="0" autoFill="0" autoPict="0">
                <anchor moveWithCells="1" sizeWithCells="1">
                  <from>
                    <xdr:col>1</xdr:col>
                    <xdr:colOff>0</xdr:colOff>
                    <xdr:row>224</xdr:row>
                    <xdr:rowOff>0</xdr:rowOff>
                  </from>
                  <to>
                    <xdr:col>5</xdr:col>
                    <xdr:colOff>800100</xdr:colOff>
                    <xdr:row>225</xdr:row>
                    <xdr:rowOff>0</xdr:rowOff>
                  </to>
                </anchor>
              </controlPr>
            </control>
          </mc:Choice>
        </mc:AlternateContent>
        <mc:AlternateContent xmlns:mc="http://schemas.openxmlformats.org/markup-compatibility/2006">
          <mc:Choice Requires="x14">
            <control shapeId="22787" r:id="rId261" name="Option Button 258">
              <controlPr defaultSize="0" autoFill="0" autoLine="0" autoPict="0">
                <anchor moveWithCells="1" sizeWithCells="1">
                  <from>
                    <xdr:col>5</xdr:col>
                    <xdr:colOff>19050</xdr:colOff>
                    <xdr:row>224</xdr:row>
                    <xdr:rowOff>200025</xdr:rowOff>
                  </from>
                  <to>
                    <xdr:col>5</xdr:col>
                    <xdr:colOff>609600</xdr:colOff>
                    <xdr:row>224</xdr:row>
                    <xdr:rowOff>419100</xdr:rowOff>
                  </to>
                </anchor>
              </controlPr>
            </control>
          </mc:Choice>
        </mc:AlternateContent>
        <mc:AlternateContent xmlns:mc="http://schemas.openxmlformats.org/markup-compatibility/2006">
          <mc:Choice Requires="x14">
            <control shapeId="22788" r:id="rId262" name="Option Button 259">
              <controlPr defaultSize="0" autoFill="0" autoLine="0" autoPict="0">
                <anchor moveWithCells="1" sizeWithCells="1">
                  <from>
                    <xdr:col>1</xdr:col>
                    <xdr:colOff>504825</xdr:colOff>
                    <xdr:row>224</xdr:row>
                    <xdr:rowOff>200025</xdr:rowOff>
                  </from>
                  <to>
                    <xdr:col>1</xdr:col>
                    <xdr:colOff>904875</xdr:colOff>
                    <xdr:row>224</xdr:row>
                    <xdr:rowOff>419100</xdr:rowOff>
                  </to>
                </anchor>
              </controlPr>
            </control>
          </mc:Choice>
        </mc:AlternateContent>
        <mc:AlternateContent xmlns:mc="http://schemas.openxmlformats.org/markup-compatibility/2006">
          <mc:Choice Requires="x14">
            <control shapeId="22789" r:id="rId263" name="Option Button 260">
              <controlPr defaultSize="0" autoFill="0" autoLine="0" autoPict="0">
                <anchor moveWithCells="1" sizeWithCells="1">
                  <from>
                    <xdr:col>1</xdr:col>
                    <xdr:colOff>57150</xdr:colOff>
                    <xdr:row>224</xdr:row>
                    <xdr:rowOff>200025</xdr:rowOff>
                  </from>
                  <to>
                    <xdr:col>1</xdr:col>
                    <xdr:colOff>466725</xdr:colOff>
                    <xdr:row>224</xdr:row>
                    <xdr:rowOff>419100</xdr:rowOff>
                  </to>
                </anchor>
              </controlPr>
            </control>
          </mc:Choice>
        </mc:AlternateContent>
        <mc:AlternateContent xmlns:mc="http://schemas.openxmlformats.org/markup-compatibility/2006">
          <mc:Choice Requires="x14">
            <control shapeId="22791" r:id="rId264" name="Group Box 261">
              <controlPr defaultSize="0" autoFill="0" autoPict="0">
                <anchor moveWithCells="1" sizeWithCells="1">
                  <from>
                    <xdr:col>1</xdr:col>
                    <xdr:colOff>0</xdr:colOff>
                    <xdr:row>225</xdr:row>
                    <xdr:rowOff>0</xdr:rowOff>
                  </from>
                  <to>
                    <xdr:col>5</xdr:col>
                    <xdr:colOff>800100</xdr:colOff>
                    <xdr:row>226</xdr:row>
                    <xdr:rowOff>0</xdr:rowOff>
                  </to>
                </anchor>
              </controlPr>
            </control>
          </mc:Choice>
        </mc:AlternateContent>
        <mc:AlternateContent xmlns:mc="http://schemas.openxmlformats.org/markup-compatibility/2006">
          <mc:Choice Requires="x14">
            <control shapeId="22792" r:id="rId265" name="Option Button 262">
              <controlPr defaultSize="0" autoFill="0" autoLine="0" autoPict="0">
                <anchor moveWithCells="1" sizeWithCells="1">
                  <from>
                    <xdr:col>5</xdr:col>
                    <xdr:colOff>19050</xdr:colOff>
                    <xdr:row>225</xdr:row>
                    <xdr:rowOff>200025</xdr:rowOff>
                  </from>
                  <to>
                    <xdr:col>5</xdr:col>
                    <xdr:colOff>609600</xdr:colOff>
                    <xdr:row>225</xdr:row>
                    <xdr:rowOff>419100</xdr:rowOff>
                  </to>
                </anchor>
              </controlPr>
            </control>
          </mc:Choice>
        </mc:AlternateContent>
        <mc:AlternateContent xmlns:mc="http://schemas.openxmlformats.org/markup-compatibility/2006">
          <mc:Choice Requires="x14">
            <control shapeId="22793" r:id="rId266" name="Option Button 263">
              <controlPr defaultSize="0" autoFill="0" autoLine="0" autoPict="0">
                <anchor moveWithCells="1" sizeWithCells="1">
                  <from>
                    <xdr:col>1</xdr:col>
                    <xdr:colOff>504825</xdr:colOff>
                    <xdr:row>225</xdr:row>
                    <xdr:rowOff>200025</xdr:rowOff>
                  </from>
                  <to>
                    <xdr:col>1</xdr:col>
                    <xdr:colOff>904875</xdr:colOff>
                    <xdr:row>225</xdr:row>
                    <xdr:rowOff>419100</xdr:rowOff>
                  </to>
                </anchor>
              </controlPr>
            </control>
          </mc:Choice>
        </mc:AlternateContent>
        <mc:AlternateContent xmlns:mc="http://schemas.openxmlformats.org/markup-compatibility/2006">
          <mc:Choice Requires="x14">
            <control shapeId="22794" r:id="rId267" name="Option Button 264">
              <controlPr defaultSize="0" autoFill="0" autoLine="0" autoPict="0">
                <anchor moveWithCells="1" sizeWithCells="1">
                  <from>
                    <xdr:col>1</xdr:col>
                    <xdr:colOff>57150</xdr:colOff>
                    <xdr:row>225</xdr:row>
                    <xdr:rowOff>200025</xdr:rowOff>
                  </from>
                  <to>
                    <xdr:col>1</xdr:col>
                    <xdr:colOff>466725</xdr:colOff>
                    <xdr:row>225</xdr:row>
                    <xdr:rowOff>419100</xdr:rowOff>
                  </to>
                </anchor>
              </controlPr>
            </control>
          </mc:Choice>
        </mc:AlternateContent>
        <mc:AlternateContent xmlns:mc="http://schemas.openxmlformats.org/markup-compatibility/2006">
          <mc:Choice Requires="x14">
            <control shapeId="22796" r:id="rId268" name="Group Box 265">
              <controlPr defaultSize="0" autoFill="0" autoPict="0">
                <anchor moveWithCells="1" sizeWithCells="1">
                  <from>
                    <xdr:col>1</xdr:col>
                    <xdr:colOff>0</xdr:colOff>
                    <xdr:row>226</xdr:row>
                    <xdr:rowOff>0</xdr:rowOff>
                  </from>
                  <to>
                    <xdr:col>5</xdr:col>
                    <xdr:colOff>800100</xdr:colOff>
                    <xdr:row>227</xdr:row>
                    <xdr:rowOff>0</xdr:rowOff>
                  </to>
                </anchor>
              </controlPr>
            </control>
          </mc:Choice>
        </mc:AlternateContent>
        <mc:AlternateContent xmlns:mc="http://schemas.openxmlformats.org/markup-compatibility/2006">
          <mc:Choice Requires="x14">
            <control shapeId="22797" r:id="rId269" name="Option Button 266">
              <controlPr defaultSize="0" autoFill="0" autoLine="0" autoPict="0">
                <anchor moveWithCells="1" sizeWithCells="1">
                  <from>
                    <xdr:col>5</xdr:col>
                    <xdr:colOff>19050</xdr:colOff>
                    <xdr:row>226</xdr:row>
                    <xdr:rowOff>200025</xdr:rowOff>
                  </from>
                  <to>
                    <xdr:col>5</xdr:col>
                    <xdr:colOff>609600</xdr:colOff>
                    <xdr:row>226</xdr:row>
                    <xdr:rowOff>419100</xdr:rowOff>
                  </to>
                </anchor>
              </controlPr>
            </control>
          </mc:Choice>
        </mc:AlternateContent>
        <mc:AlternateContent xmlns:mc="http://schemas.openxmlformats.org/markup-compatibility/2006">
          <mc:Choice Requires="x14">
            <control shapeId="22798" r:id="rId270" name="Option Button 267">
              <controlPr defaultSize="0" autoFill="0" autoLine="0" autoPict="0">
                <anchor moveWithCells="1" sizeWithCells="1">
                  <from>
                    <xdr:col>1</xdr:col>
                    <xdr:colOff>504825</xdr:colOff>
                    <xdr:row>226</xdr:row>
                    <xdr:rowOff>200025</xdr:rowOff>
                  </from>
                  <to>
                    <xdr:col>1</xdr:col>
                    <xdr:colOff>904875</xdr:colOff>
                    <xdr:row>226</xdr:row>
                    <xdr:rowOff>419100</xdr:rowOff>
                  </to>
                </anchor>
              </controlPr>
            </control>
          </mc:Choice>
        </mc:AlternateContent>
        <mc:AlternateContent xmlns:mc="http://schemas.openxmlformats.org/markup-compatibility/2006">
          <mc:Choice Requires="x14">
            <control shapeId="22799" r:id="rId271" name="Option Button 268">
              <controlPr defaultSize="0" autoFill="0" autoLine="0" autoPict="0">
                <anchor moveWithCells="1" sizeWithCells="1">
                  <from>
                    <xdr:col>1</xdr:col>
                    <xdr:colOff>57150</xdr:colOff>
                    <xdr:row>226</xdr:row>
                    <xdr:rowOff>200025</xdr:rowOff>
                  </from>
                  <to>
                    <xdr:col>1</xdr:col>
                    <xdr:colOff>466725</xdr:colOff>
                    <xdr:row>226</xdr:row>
                    <xdr:rowOff>419100</xdr:rowOff>
                  </to>
                </anchor>
              </controlPr>
            </control>
          </mc:Choice>
        </mc:AlternateContent>
        <mc:AlternateContent xmlns:mc="http://schemas.openxmlformats.org/markup-compatibility/2006">
          <mc:Choice Requires="x14">
            <control shapeId="22801" r:id="rId272" name="Group Box 269">
              <controlPr defaultSize="0" autoFill="0" autoPict="0">
                <anchor moveWithCells="1" sizeWithCells="1">
                  <from>
                    <xdr:col>1</xdr:col>
                    <xdr:colOff>0</xdr:colOff>
                    <xdr:row>237</xdr:row>
                    <xdr:rowOff>0</xdr:rowOff>
                  </from>
                  <to>
                    <xdr:col>5</xdr:col>
                    <xdr:colOff>800100</xdr:colOff>
                    <xdr:row>238</xdr:row>
                    <xdr:rowOff>0</xdr:rowOff>
                  </to>
                </anchor>
              </controlPr>
            </control>
          </mc:Choice>
        </mc:AlternateContent>
        <mc:AlternateContent xmlns:mc="http://schemas.openxmlformats.org/markup-compatibility/2006">
          <mc:Choice Requires="x14">
            <control shapeId="22802" r:id="rId273" name="Option Button 270">
              <controlPr defaultSize="0" autoFill="0" autoLine="0" autoPict="0">
                <anchor moveWithCells="1" sizeWithCells="1">
                  <from>
                    <xdr:col>5</xdr:col>
                    <xdr:colOff>19050</xdr:colOff>
                    <xdr:row>237</xdr:row>
                    <xdr:rowOff>200025</xdr:rowOff>
                  </from>
                  <to>
                    <xdr:col>5</xdr:col>
                    <xdr:colOff>609600</xdr:colOff>
                    <xdr:row>237</xdr:row>
                    <xdr:rowOff>419100</xdr:rowOff>
                  </to>
                </anchor>
              </controlPr>
            </control>
          </mc:Choice>
        </mc:AlternateContent>
        <mc:AlternateContent xmlns:mc="http://schemas.openxmlformats.org/markup-compatibility/2006">
          <mc:Choice Requires="x14">
            <control shapeId="22803" r:id="rId274" name="Option Button 271">
              <controlPr defaultSize="0" autoFill="0" autoLine="0" autoPict="0">
                <anchor moveWithCells="1" sizeWithCells="1">
                  <from>
                    <xdr:col>1</xdr:col>
                    <xdr:colOff>504825</xdr:colOff>
                    <xdr:row>237</xdr:row>
                    <xdr:rowOff>200025</xdr:rowOff>
                  </from>
                  <to>
                    <xdr:col>1</xdr:col>
                    <xdr:colOff>904875</xdr:colOff>
                    <xdr:row>237</xdr:row>
                    <xdr:rowOff>419100</xdr:rowOff>
                  </to>
                </anchor>
              </controlPr>
            </control>
          </mc:Choice>
        </mc:AlternateContent>
        <mc:AlternateContent xmlns:mc="http://schemas.openxmlformats.org/markup-compatibility/2006">
          <mc:Choice Requires="x14">
            <control shapeId="22804" r:id="rId275" name="Option Button 272">
              <controlPr defaultSize="0" autoFill="0" autoLine="0" autoPict="0">
                <anchor moveWithCells="1" sizeWithCells="1">
                  <from>
                    <xdr:col>1</xdr:col>
                    <xdr:colOff>57150</xdr:colOff>
                    <xdr:row>237</xdr:row>
                    <xdr:rowOff>200025</xdr:rowOff>
                  </from>
                  <to>
                    <xdr:col>1</xdr:col>
                    <xdr:colOff>466725</xdr:colOff>
                    <xdr:row>237</xdr:row>
                    <xdr:rowOff>419100</xdr:rowOff>
                  </to>
                </anchor>
              </controlPr>
            </control>
          </mc:Choice>
        </mc:AlternateContent>
        <mc:AlternateContent xmlns:mc="http://schemas.openxmlformats.org/markup-compatibility/2006">
          <mc:Choice Requires="x14">
            <control shapeId="22806" r:id="rId276" name="Group Box 273">
              <controlPr defaultSize="0" autoFill="0" autoPict="0">
                <anchor moveWithCells="1" sizeWithCells="1">
                  <from>
                    <xdr:col>1</xdr:col>
                    <xdr:colOff>0</xdr:colOff>
                    <xdr:row>238</xdr:row>
                    <xdr:rowOff>0</xdr:rowOff>
                  </from>
                  <to>
                    <xdr:col>5</xdr:col>
                    <xdr:colOff>800100</xdr:colOff>
                    <xdr:row>239</xdr:row>
                    <xdr:rowOff>0</xdr:rowOff>
                  </to>
                </anchor>
              </controlPr>
            </control>
          </mc:Choice>
        </mc:AlternateContent>
        <mc:AlternateContent xmlns:mc="http://schemas.openxmlformats.org/markup-compatibility/2006">
          <mc:Choice Requires="x14">
            <control shapeId="22807" r:id="rId277" name="Option Button 274">
              <controlPr defaultSize="0" autoFill="0" autoLine="0" autoPict="0">
                <anchor moveWithCells="1" sizeWithCells="1">
                  <from>
                    <xdr:col>5</xdr:col>
                    <xdr:colOff>19050</xdr:colOff>
                    <xdr:row>238</xdr:row>
                    <xdr:rowOff>200025</xdr:rowOff>
                  </from>
                  <to>
                    <xdr:col>5</xdr:col>
                    <xdr:colOff>609600</xdr:colOff>
                    <xdr:row>238</xdr:row>
                    <xdr:rowOff>419100</xdr:rowOff>
                  </to>
                </anchor>
              </controlPr>
            </control>
          </mc:Choice>
        </mc:AlternateContent>
        <mc:AlternateContent xmlns:mc="http://schemas.openxmlformats.org/markup-compatibility/2006">
          <mc:Choice Requires="x14">
            <control shapeId="22808" r:id="rId278" name="Option Button 275">
              <controlPr defaultSize="0" autoFill="0" autoLine="0" autoPict="0">
                <anchor moveWithCells="1" sizeWithCells="1">
                  <from>
                    <xdr:col>1</xdr:col>
                    <xdr:colOff>504825</xdr:colOff>
                    <xdr:row>238</xdr:row>
                    <xdr:rowOff>200025</xdr:rowOff>
                  </from>
                  <to>
                    <xdr:col>1</xdr:col>
                    <xdr:colOff>904875</xdr:colOff>
                    <xdr:row>238</xdr:row>
                    <xdr:rowOff>419100</xdr:rowOff>
                  </to>
                </anchor>
              </controlPr>
            </control>
          </mc:Choice>
        </mc:AlternateContent>
        <mc:AlternateContent xmlns:mc="http://schemas.openxmlformats.org/markup-compatibility/2006">
          <mc:Choice Requires="x14">
            <control shapeId="22809" r:id="rId279" name="Option Button 276">
              <controlPr defaultSize="0" autoFill="0" autoLine="0" autoPict="0">
                <anchor moveWithCells="1" sizeWithCells="1">
                  <from>
                    <xdr:col>1</xdr:col>
                    <xdr:colOff>57150</xdr:colOff>
                    <xdr:row>238</xdr:row>
                    <xdr:rowOff>200025</xdr:rowOff>
                  </from>
                  <to>
                    <xdr:col>1</xdr:col>
                    <xdr:colOff>466725</xdr:colOff>
                    <xdr:row>238</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I63"/>
  <sheetViews>
    <sheetView zoomScaleNormal="100" zoomScaleSheetLayoutView="100" workbookViewId="0"/>
  </sheetViews>
  <sheetFormatPr defaultColWidth="3.125" defaultRowHeight="13.5" x14ac:dyDescent="0.15"/>
  <cols>
    <col min="1" max="34" width="3.125" style="116" customWidth="1"/>
    <col min="35" max="35" width="80.625" style="116" customWidth="1"/>
    <col min="36" max="36" width="3.125" style="121" customWidth="1"/>
    <col min="37" max="37" width="11.5" style="121" customWidth="1"/>
    <col min="38" max="38" width="3.125" style="121" customWidth="1"/>
    <col min="39" max="45" width="3.125" style="126" customWidth="1"/>
    <col min="46" max="52" width="3.125" style="122" customWidth="1"/>
    <col min="53" max="61" width="3.125" style="131"/>
    <col min="62" max="16384" width="3.125" style="116"/>
  </cols>
  <sheetData>
    <row r="1" spans="1:42" x14ac:dyDescent="0.15">
      <c r="A1" s="155" t="str">
        <f>"〔事業者が特に力を入れている取り組み：" &amp;  評価結果報告書!B23 &amp; "〕"</f>
        <v>〔事業者が特に力を入れている取り組み：認証保育所Ａ型・Ｂ型〕</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15"/>
      <c r="AE1" s="115"/>
      <c r="AF1" s="115"/>
      <c r="AG1" s="139" t="s">
        <v>139</v>
      </c>
    </row>
    <row r="2" spans="1:42"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7" t="str">
        <f>"《事業所名： " &amp; 評価結果報告書!B24 &amp; "》"</f>
        <v>《事業所名： 》</v>
      </c>
    </row>
    <row r="3" spans="1:42" ht="19.5" customHeight="1" thickBot="1" x14ac:dyDescent="0.2">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row>
    <row r="4" spans="1:42" ht="20.25" customHeight="1" thickBot="1" x14ac:dyDescent="0.2">
      <c r="A4" s="115"/>
      <c r="B4" s="338" t="s">
        <v>96</v>
      </c>
      <c r="C4" s="339"/>
      <c r="D4" s="339"/>
      <c r="E4" s="339"/>
      <c r="F4" s="339"/>
      <c r="G4" s="339"/>
      <c r="H4" s="339"/>
      <c r="I4" s="339"/>
      <c r="J4" s="339"/>
      <c r="K4" s="339"/>
      <c r="L4" s="339"/>
      <c r="M4" s="339"/>
      <c r="N4" s="339"/>
      <c r="O4" s="339"/>
      <c r="P4" s="340" t="str">
        <f>IF(AND($F$5="",AND($F$6="",$F$7="")),"",IF(AND($F$5="",OR($F$6&lt;&gt;"",$F$7&lt;&gt;"")),"評価項目を選択してください",IF(AND($F$6="",$F$7=""),"タイトル①、本文①を入力してください",IF(AND($F$6&lt;&gt;"",$F$7=""),"内容①を入力してください",IF(AND($F$7&lt;&gt;"",$F$6=""),"タイトル①を入力してください","")))))</f>
        <v/>
      </c>
      <c r="Q4" s="340"/>
      <c r="R4" s="340"/>
      <c r="S4" s="340"/>
      <c r="T4" s="340"/>
      <c r="U4" s="340"/>
      <c r="V4" s="340"/>
      <c r="W4" s="340"/>
      <c r="X4" s="340"/>
      <c r="Y4" s="340"/>
      <c r="Z4" s="340"/>
      <c r="AA4" s="340"/>
      <c r="AB4" s="340"/>
      <c r="AC4" s="340"/>
      <c r="AD4" s="340"/>
      <c r="AE4" s="340"/>
      <c r="AF4" s="340"/>
      <c r="AG4" s="341"/>
      <c r="AK4" s="121" t="s">
        <v>84</v>
      </c>
      <c r="AL4" s="121">
        <v>1</v>
      </c>
    </row>
    <row r="5" spans="1:42" ht="60" customHeight="1" thickTop="1" x14ac:dyDescent="0.15">
      <c r="A5" s="115"/>
      <c r="B5" s="118" t="s">
        <v>85</v>
      </c>
      <c r="C5" s="119"/>
      <c r="D5" s="119"/>
      <c r="E5" s="120"/>
      <c r="F5" s="332" t="str">
        <f>IF($AJ$5&lt;=1,"",VLOOKUP($AJ5,$AN$25:$AV$63,5,FALSE))</f>
        <v/>
      </c>
      <c r="G5" s="333"/>
      <c r="H5" s="333"/>
      <c r="I5" s="333"/>
      <c r="J5" s="333"/>
      <c r="K5" s="334"/>
      <c r="L5" s="335" t="str">
        <f>IF($AJ$5&lt;=1,"",VLOOKUP($AJ5,$AN$25:$AV$63,6,FALSE))</f>
        <v/>
      </c>
      <c r="M5" s="336"/>
      <c r="N5" s="336"/>
      <c r="O5" s="336"/>
      <c r="P5" s="336"/>
      <c r="Q5" s="336"/>
      <c r="R5" s="336"/>
      <c r="S5" s="336"/>
      <c r="T5" s="336"/>
      <c r="U5" s="336"/>
      <c r="V5" s="336"/>
      <c r="W5" s="336"/>
      <c r="X5" s="336"/>
      <c r="Y5" s="336"/>
      <c r="Z5" s="336"/>
      <c r="AA5" s="336"/>
      <c r="AB5" s="336"/>
      <c r="AC5" s="336"/>
      <c r="AD5" s="336"/>
      <c r="AE5" s="336"/>
      <c r="AF5" s="336"/>
      <c r="AG5" s="337"/>
      <c r="AJ5" s="123">
        <v>0</v>
      </c>
      <c r="AK5" s="121" t="s">
        <v>92</v>
      </c>
      <c r="AL5" s="121">
        <v>1</v>
      </c>
      <c r="AN5" s="126" t="str">
        <f>IF($AJ$5&lt;=1,"",VLOOKUP($AJ5,$AN$25:$AV$63,7,FALSE))</f>
        <v/>
      </c>
      <c r="AO5" s="126" t="str">
        <f>IF($AJ$5&lt;=1,"",VLOOKUP($AJ5,$AN$25:$AV$63,8,FALSE))</f>
        <v/>
      </c>
      <c r="AP5" s="126" t="str">
        <f>IF($AJ$5&lt;=1,"",VLOOKUP($AJ5,$AN$25:$AV$63,9,FALSE))</f>
        <v/>
      </c>
    </row>
    <row r="6" spans="1:42" ht="25.5" customHeight="1" x14ac:dyDescent="0.15">
      <c r="A6" s="115"/>
      <c r="B6" s="342" t="s">
        <v>86</v>
      </c>
      <c r="C6" s="343"/>
      <c r="D6" s="344"/>
      <c r="E6" s="345"/>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7"/>
      <c r="AH6" s="2" t="str">
        <f>IF(LEN(F6)=0,"",IF(40-LEN(F6)&gt;0,"残り" &amp; 40-LEN(F6) &amp; "文字",IF(40-LEN(F6)=0,"","文字数がオーバーしています")))</f>
        <v/>
      </c>
      <c r="AK6" s="121" t="s">
        <v>93</v>
      </c>
      <c r="AL6" s="121">
        <v>1</v>
      </c>
    </row>
    <row r="7" spans="1:42" ht="139.5" customHeight="1" thickBot="1" x14ac:dyDescent="0.2">
      <c r="A7" s="115"/>
      <c r="B7" s="326" t="s">
        <v>87</v>
      </c>
      <c r="C7" s="327"/>
      <c r="D7" s="327"/>
      <c r="E7" s="328"/>
      <c r="F7" s="329"/>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1"/>
      <c r="AH7" s="2" t="str">
        <f>IF(LEN(F7)=0,"",IF(256-LEN(F7)&gt;0,"残り" &amp; 256-LEN(F7) &amp; "文字",IF(256-LEN(F7)=0,"","文字数がオーバーしています")))</f>
        <v/>
      </c>
      <c r="AJ7" s="125" t="str">
        <f>IF(AND($AJ$5&lt;=1,$F$6&lt;&gt;"",$F$7&lt;&gt;""),"NG",IF(AND($F$5&lt;&gt;"",OR($F$6&lt;&gt;"",$F$7&lt;&gt;"")),"OK","NG"))</f>
        <v>NG</v>
      </c>
      <c r="AK7" s="121" t="s">
        <v>94</v>
      </c>
      <c r="AL7" s="121">
        <v>1</v>
      </c>
    </row>
    <row r="8" spans="1:42" ht="19.5" customHeight="1" thickBot="1" x14ac:dyDescent="0.2">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K8" s="121" t="s">
        <v>95</v>
      </c>
      <c r="AL8" s="121">
        <v>1</v>
      </c>
    </row>
    <row r="9" spans="1:42" ht="20.25" customHeight="1" thickBot="1" x14ac:dyDescent="0.2">
      <c r="A9" s="115"/>
      <c r="B9" s="338" t="s">
        <v>97</v>
      </c>
      <c r="C9" s="339"/>
      <c r="D9" s="339"/>
      <c r="E9" s="339"/>
      <c r="F9" s="339"/>
      <c r="G9" s="339"/>
      <c r="H9" s="339"/>
      <c r="I9" s="339"/>
      <c r="J9" s="339"/>
      <c r="K9" s="339"/>
      <c r="L9" s="339"/>
      <c r="M9" s="339"/>
      <c r="N9" s="339"/>
      <c r="O9" s="339"/>
      <c r="P9" s="340"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40"/>
      <c r="R9" s="340"/>
      <c r="S9" s="340"/>
      <c r="T9" s="340"/>
      <c r="U9" s="340"/>
      <c r="V9" s="340"/>
      <c r="W9" s="340"/>
      <c r="X9" s="340"/>
      <c r="Y9" s="340"/>
      <c r="Z9" s="340"/>
      <c r="AA9" s="340"/>
      <c r="AB9" s="340"/>
      <c r="AC9" s="340"/>
      <c r="AD9" s="340"/>
      <c r="AE9" s="340"/>
      <c r="AF9" s="340"/>
      <c r="AG9" s="341"/>
      <c r="AK9" s="121" t="s">
        <v>84</v>
      </c>
      <c r="AL9" s="121">
        <v>2</v>
      </c>
    </row>
    <row r="10" spans="1:42" ht="60" customHeight="1" thickTop="1" x14ac:dyDescent="0.15">
      <c r="A10" s="115"/>
      <c r="B10" s="118" t="s">
        <v>85</v>
      </c>
      <c r="C10" s="119"/>
      <c r="D10" s="119"/>
      <c r="E10" s="120"/>
      <c r="F10" s="332" t="str">
        <f>IF($AJ$10&lt;=1,"",VLOOKUP($AJ10,$AN$25:$AV$63,5,FALSE))</f>
        <v/>
      </c>
      <c r="G10" s="333"/>
      <c r="H10" s="333"/>
      <c r="I10" s="333"/>
      <c r="J10" s="333"/>
      <c r="K10" s="334"/>
      <c r="L10" s="335" t="str">
        <f>IF($AJ$10&lt;=1,"",VLOOKUP($AJ10,$AN$25:$AV$63,6,FALSE))</f>
        <v/>
      </c>
      <c r="M10" s="336"/>
      <c r="N10" s="336"/>
      <c r="O10" s="336"/>
      <c r="P10" s="336"/>
      <c r="Q10" s="336"/>
      <c r="R10" s="336"/>
      <c r="S10" s="336"/>
      <c r="T10" s="336"/>
      <c r="U10" s="336"/>
      <c r="V10" s="336"/>
      <c r="W10" s="336"/>
      <c r="X10" s="336"/>
      <c r="Y10" s="336"/>
      <c r="Z10" s="336"/>
      <c r="AA10" s="336"/>
      <c r="AB10" s="336"/>
      <c r="AC10" s="336"/>
      <c r="AD10" s="336"/>
      <c r="AE10" s="336"/>
      <c r="AF10" s="336"/>
      <c r="AG10" s="337"/>
      <c r="AJ10" s="123">
        <v>0</v>
      </c>
      <c r="AK10" s="121" t="s">
        <v>92</v>
      </c>
      <c r="AL10" s="121">
        <v>2</v>
      </c>
      <c r="AN10" s="126" t="str">
        <f>IF($AJ$10&lt;=1,"",VLOOKUP($AJ10,$AN$25:$AV$63,7,FALSE))</f>
        <v/>
      </c>
      <c r="AO10" s="126" t="str">
        <f>IF($AJ$10&lt;=1,"",VLOOKUP($AJ10,$AN$25:$AV$63,8,FALSE))</f>
        <v/>
      </c>
      <c r="AP10" s="126" t="str">
        <f>IF($AJ$10&lt;=1,"",VLOOKUP($AJ10,$AN$25:$AV$63,9,FALSE))</f>
        <v/>
      </c>
    </row>
    <row r="11" spans="1:42" ht="25.5" customHeight="1" x14ac:dyDescent="0.15">
      <c r="A11" s="115"/>
      <c r="B11" s="342" t="s">
        <v>88</v>
      </c>
      <c r="C11" s="343"/>
      <c r="D11" s="344"/>
      <c r="E11" s="345"/>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7"/>
      <c r="AH11" s="2" t="str">
        <f>IF(LEN(F11)=0,"",IF(40-LEN(F11)&gt;0,"残り" &amp; 40-LEN(F11) &amp; "文字",IF(40-LEN(F11)=0,"","文字数がオーバーしています")))</f>
        <v/>
      </c>
      <c r="AK11" s="121" t="s">
        <v>93</v>
      </c>
      <c r="AL11" s="121">
        <v>2</v>
      </c>
    </row>
    <row r="12" spans="1:42" ht="139.5" customHeight="1" thickBot="1" x14ac:dyDescent="0.2">
      <c r="A12" s="115"/>
      <c r="B12" s="326" t="s">
        <v>89</v>
      </c>
      <c r="C12" s="327"/>
      <c r="D12" s="327"/>
      <c r="E12" s="328"/>
      <c r="F12" s="329"/>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1"/>
      <c r="AH12" s="2" t="str">
        <f>IF(LEN(F12)=0,"",IF(256-LEN(F12)&gt;0,"残り" &amp; 256-LEN(F12) &amp; "文字",IF(256-LEN(F12)=0,"","文字数がオーバーしています")))</f>
        <v/>
      </c>
      <c r="AJ12" s="125" t="str">
        <f>IF(AND($AJ$10&lt;=1,$F$11&lt;&gt;"",$F$12&lt;&gt;""),"NG",IF(AND($F$10&lt;&gt;"",OR($F$11&lt;&gt;"",$F$12&lt;&gt;"")),"OK","NG"))</f>
        <v>NG</v>
      </c>
      <c r="AK12" s="121" t="s">
        <v>94</v>
      </c>
      <c r="AL12" s="121">
        <v>2</v>
      </c>
    </row>
    <row r="13" spans="1:42" ht="19.5" customHeight="1" thickBot="1" x14ac:dyDescent="0.2">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K13" s="121" t="s">
        <v>95</v>
      </c>
      <c r="AL13" s="121">
        <v>2</v>
      </c>
    </row>
    <row r="14" spans="1:42" ht="20.25" customHeight="1" thickBot="1" x14ac:dyDescent="0.2">
      <c r="A14" s="115"/>
      <c r="B14" s="338" t="s">
        <v>98</v>
      </c>
      <c r="C14" s="339"/>
      <c r="D14" s="339"/>
      <c r="E14" s="339"/>
      <c r="F14" s="339"/>
      <c r="G14" s="339"/>
      <c r="H14" s="339"/>
      <c r="I14" s="339"/>
      <c r="J14" s="339"/>
      <c r="K14" s="339"/>
      <c r="L14" s="339"/>
      <c r="M14" s="339"/>
      <c r="N14" s="339"/>
      <c r="O14" s="339"/>
      <c r="P14" s="340"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40"/>
      <c r="R14" s="340"/>
      <c r="S14" s="340"/>
      <c r="T14" s="340"/>
      <c r="U14" s="340"/>
      <c r="V14" s="340"/>
      <c r="W14" s="340"/>
      <c r="X14" s="340"/>
      <c r="Y14" s="340"/>
      <c r="Z14" s="340"/>
      <c r="AA14" s="340"/>
      <c r="AB14" s="340"/>
      <c r="AC14" s="340"/>
      <c r="AD14" s="340"/>
      <c r="AE14" s="340"/>
      <c r="AF14" s="340"/>
      <c r="AG14" s="341"/>
      <c r="AK14" s="121" t="s">
        <v>84</v>
      </c>
      <c r="AL14" s="121">
        <v>3</v>
      </c>
    </row>
    <row r="15" spans="1:42" ht="60" customHeight="1" thickTop="1" x14ac:dyDescent="0.15">
      <c r="A15" s="115"/>
      <c r="B15" s="118" t="s">
        <v>85</v>
      </c>
      <c r="C15" s="119"/>
      <c r="D15" s="119"/>
      <c r="E15" s="120"/>
      <c r="F15" s="332" t="str">
        <f>IF($AJ$15&lt;=1,"",VLOOKUP($AJ15,$AN$25:$AV$63,5,FALSE))</f>
        <v/>
      </c>
      <c r="G15" s="333"/>
      <c r="H15" s="333"/>
      <c r="I15" s="333"/>
      <c r="J15" s="333"/>
      <c r="K15" s="334"/>
      <c r="L15" s="335" t="str">
        <f>IF($AJ$15&lt;=1,"",VLOOKUP($AJ15,$AN$25:$AV$63,6,FALSE))</f>
        <v/>
      </c>
      <c r="M15" s="336"/>
      <c r="N15" s="336"/>
      <c r="O15" s="336"/>
      <c r="P15" s="336"/>
      <c r="Q15" s="336"/>
      <c r="R15" s="336"/>
      <c r="S15" s="336"/>
      <c r="T15" s="336"/>
      <c r="U15" s="336"/>
      <c r="V15" s="336"/>
      <c r="W15" s="336"/>
      <c r="X15" s="336"/>
      <c r="Y15" s="336"/>
      <c r="Z15" s="336"/>
      <c r="AA15" s="336"/>
      <c r="AB15" s="336"/>
      <c r="AC15" s="336"/>
      <c r="AD15" s="336"/>
      <c r="AE15" s="336"/>
      <c r="AF15" s="336"/>
      <c r="AG15" s="337"/>
      <c r="AJ15" s="123">
        <v>0</v>
      </c>
      <c r="AK15" s="121" t="s">
        <v>92</v>
      </c>
      <c r="AL15" s="121">
        <v>3</v>
      </c>
      <c r="AN15" s="126" t="str">
        <f>IF($AJ$15&lt;=1,"",VLOOKUP($AJ15,$AN$25:$AV$63,7,FALSE))</f>
        <v/>
      </c>
      <c r="AO15" s="126" t="str">
        <f>IF($AJ$15&lt;=1,"",VLOOKUP($AJ15,$AN$25:$AV$63,8,FALSE))</f>
        <v/>
      </c>
      <c r="AP15" s="126" t="str">
        <f>IF($AJ$15&lt;=1,"",VLOOKUP($AJ15,$AN$25:$AV$63,9,FALSE))</f>
        <v/>
      </c>
    </row>
    <row r="16" spans="1:42" ht="25.5" customHeight="1" x14ac:dyDescent="0.15">
      <c r="A16" s="115"/>
      <c r="B16" s="342" t="s">
        <v>90</v>
      </c>
      <c r="C16" s="343"/>
      <c r="D16" s="344"/>
      <c r="E16" s="345"/>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7"/>
      <c r="AH16" s="2" t="str">
        <f>IF(LEN(F16)=0,"",IF(40-LEN(F16)&gt;0,"残り" &amp; 40-LEN(F16) &amp; "文字",IF(40-LEN(F16)=0,"","文字数がオーバーしています")))</f>
        <v/>
      </c>
      <c r="AK16" s="121" t="s">
        <v>93</v>
      </c>
      <c r="AL16" s="121">
        <v>3</v>
      </c>
    </row>
    <row r="17" spans="1:48" ht="139.5" customHeight="1" thickBot="1" x14ac:dyDescent="0.2">
      <c r="A17" s="115"/>
      <c r="B17" s="326" t="s">
        <v>91</v>
      </c>
      <c r="C17" s="327"/>
      <c r="D17" s="327"/>
      <c r="E17" s="328"/>
      <c r="F17" s="329"/>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1"/>
      <c r="AH17" s="2" t="str">
        <f>IF(LEN(F17)=0,"",IF(256-LEN(F17)&gt;0,"残り" &amp; 256-LEN(F17) &amp; "文字",IF(256-LEN(F17)=0,"","文字数がオーバーしています")))</f>
        <v/>
      </c>
      <c r="AJ17" s="125" t="str">
        <f>IF(AND($AJ$15&lt;=1,$F$16&lt;&gt;"",$F$17&lt;&gt;""),"NG",IF(AND($F$15&lt;&gt;"",OR($F$16&lt;&gt;"",$F$17&lt;&gt;"")),"OK","NG"))</f>
        <v>NG</v>
      </c>
      <c r="AK17" s="121" t="s">
        <v>94</v>
      </c>
      <c r="AL17" s="121">
        <v>3</v>
      </c>
    </row>
    <row r="18" spans="1:48" ht="19.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row>
    <row r="19" spans="1:48"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row>
    <row r="20" spans="1:48"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row>
    <row r="21" spans="1:48"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row>
    <row r="22" spans="1:48"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1:48"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row>
    <row r="25" spans="1:48" x14ac:dyDescent="0.15">
      <c r="AN25" s="126">
        <v>1</v>
      </c>
    </row>
    <row r="26" spans="1:48" x14ac:dyDescent="0.15">
      <c r="AN26" s="126">
        <v>2</v>
      </c>
      <c r="AO26" s="126">
        <v>1</v>
      </c>
      <c r="AP26" s="126">
        <v>1</v>
      </c>
      <c r="AQ26" s="126">
        <v>1</v>
      </c>
      <c r="AR26" s="163" t="s">
        <v>395</v>
      </c>
      <c r="AS26" s="163" t="s">
        <v>164</v>
      </c>
      <c r="AT26" s="164" t="s">
        <v>396</v>
      </c>
      <c r="AU26" s="164" t="s">
        <v>397</v>
      </c>
      <c r="AV26" s="164" t="s">
        <v>398</v>
      </c>
    </row>
    <row r="27" spans="1:48" x14ac:dyDescent="0.15">
      <c r="AN27" s="126">
        <v>3</v>
      </c>
      <c r="AO27" s="126">
        <v>1</v>
      </c>
      <c r="AP27" s="126">
        <v>1</v>
      </c>
      <c r="AQ27" s="126">
        <v>2</v>
      </c>
      <c r="AR27" s="163" t="s">
        <v>399</v>
      </c>
      <c r="AS27" s="163" t="s">
        <v>168</v>
      </c>
      <c r="AT27" s="164" t="s">
        <v>396</v>
      </c>
      <c r="AU27" s="164" t="s">
        <v>397</v>
      </c>
      <c r="AV27" s="164" t="s">
        <v>400</v>
      </c>
    </row>
    <row r="28" spans="1:48" x14ac:dyDescent="0.15">
      <c r="AN28" s="126">
        <v>4</v>
      </c>
      <c r="AO28" s="126">
        <v>1</v>
      </c>
      <c r="AP28" s="126">
        <v>1</v>
      </c>
      <c r="AQ28" s="126">
        <v>3</v>
      </c>
      <c r="AR28" s="163" t="s">
        <v>401</v>
      </c>
      <c r="AS28" s="163" t="s">
        <v>172</v>
      </c>
      <c r="AT28" s="164" t="s">
        <v>396</v>
      </c>
      <c r="AU28" s="164" t="s">
        <v>397</v>
      </c>
      <c r="AV28" s="164" t="s">
        <v>402</v>
      </c>
    </row>
    <row r="29" spans="1:48" x14ac:dyDescent="0.15">
      <c r="AN29" s="126">
        <v>5</v>
      </c>
      <c r="AO29" s="126">
        <v>2</v>
      </c>
      <c r="AP29" s="126">
        <v>1</v>
      </c>
      <c r="AQ29" s="126">
        <v>1</v>
      </c>
      <c r="AR29" s="163" t="s">
        <v>403</v>
      </c>
      <c r="AS29" s="163" t="s">
        <v>179</v>
      </c>
      <c r="AT29" s="164" t="s">
        <v>404</v>
      </c>
      <c r="AU29" s="164" t="s">
        <v>405</v>
      </c>
      <c r="AV29" s="164" t="s">
        <v>406</v>
      </c>
    </row>
    <row r="30" spans="1:48" x14ac:dyDescent="0.15">
      <c r="AN30" s="126">
        <v>6</v>
      </c>
      <c r="AO30" s="126">
        <v>2</v>
      </c>
      <c r="AP30" s="126">
        <v>2</v>
      </c>
      <c r="AQ30" s="126">
        <v>1</v>
      </c>
      <c r="AR30" s="163" t="s">
        <v>407</v>
      </c>
      <c r="AS30" s="163" t="s">
        <v>189</v>
      </c>
      <c r="AT30" s="164" t="s">
        <v>404</v>
      </c>
      <c r="AU30" s="164" t="s">
        <v>408</v>
      </c>
      <c r="AV30" s="164" t="s">
        <v>409</v>
      </c>
    </row>
    <row r="31" spans="1:48" x14ac:dyDescent="0.15">
      <c r="AN31" s="126">
        <v>7</v>
      </c>
      <c r="AO31" s="126">
        <v>2</v>
      </c>
      <c r="AP31" s="126">
        <v>2</v>
      </c>
      <c r="AQ31" s="126">
        <v>2</v>
      </c>
      <c r="AR31" s="163" t="s">
        <v>410</v>
      </c>
      <c r="AS31" s="163" t="s">
        <v>193</v>
      </c>
      <c r="AT31" s="164" t="s">
        <v>404</v>
      </c>
      <c r="AU31" s="164" t="s">
        <v>408</v>
      </c>
      <c r="AV31" s="164" t="s">
        <v>411</v>
      </c>
    </row>
    <row r="32" spans="1:48" x14ac:dyDescent="0.15">
      <c r="AN32" s="126">
        <v>8</v>
      </c>
      <c r="AO32" s="126">
        <v>3</v>
      </c>
      <c r="AP32" s="126">
        <v>1</v>
      </c>
      <c r="AQ32" s="126">
        <v>1</v>
      </c>
      <c r="AR32" s="163" t="s">
        <v>412</v>
      </c>
      <c r="AS32" s="163" t="s">
        <v>201</v>
      </c>
      <c r="AT32" s="164" t="s">
        <v>413</v>
      </c>
      <c r="AU32" s="164" t="s">
        <v>414</v>
      </c>
      <c r="AV32" s="164" t="s">
        <v>415</v>
      </c>
    </row>
    <row r="33" spans="40:48" x14ac:dyDescent="0.15">
      <c r="AN33" s="126">
        <v>9</v>
      </c>
      <c r="AO33" s="126">
        <v>3</v>
      </c>
      <c r="AP33" s="126">
        <v>2</v>
      </c>
      <c r="AQ33" s="126">
        <v>1</v>
      </c>
      <c r="AR33" s="163" t="s">
        <v>416</v>
      </c>
      <c r="AS33" s="163" t="s">
        <v>206</v>
      </c>
      <c r="AT33" s="164" t="s">
        <v>413</v>
      </c>
      <c r="AU33" s="164" t="s">
        <v>417</v>
      </c>
      <c r="AV33" s="164" t="s">
        <v>418</v>
      </c>
    </row>
    <row r="34" spans="40:48" x14ac:dyDescent="0.15">
      <c r="AN34" s="126">
        <v>10</v>
      </c>
      <c r="AO34" s="126">
        <v>3</v>
      </c>
      <c r="AP34" s="126">
        <v>2</v>
      </c>
      <c r="AQ34" s="126">
        <v>2</v>
      </c>
      <c r="AR34" s="163" t="s">
        <v>419</v>
      </c>
      <c r="AS34" s="163" t="s">
        <v>209</v>
      </c>
      <c r="AT34" s="164" t="s">
        <v>413</v>
      </c>
      <c r="AU34" s="164" t="s">
        <v>417</v>
      </c>
      <c r="AV34" s="164" t="s">
        <v>420</v>
      </c>
    </row>
    <row r="35" spans="40:48" x14ac:dyDescent="0.15">
      <c r="AN35" s="126">
        <v>11</v>
      </c>
      <c r="AO35" s="126">
        <v>3</v>
      </c>
      <c r="AP35" s="126">
        <v>3</v>
      </c>
      <c r="AQ35" s="126">
        <v>1</v>
      </c>
      <c r="AR35" s="163" t="s">
        <v>421</v>
      </c>
      <c r="AS35" s="163" t="s">
        <v>214</v>
      </c>
      <c r="AT35" s="164" t="s">
        <v>413</v>
      </c>
      <c r="AU35" s="164" t="s">
        <v>422</v>
      </c>
      <c r="AV35" s="164" t="s">
        <v>423</v>
      </c>
    </row>
    <row r="36" spans="40:48" x14ac:dyDescent="0.15">
      <c r="AN36" s="126">
        <v>12</v>
      </c>
      <c r="AO36" s="126">
        <v>3</v>
      </c>
      <c r="AP36" s="126">
        <v>3</v>
      </c>
      <c r="AQ36" s="126">
        <v>2</v>
      </c>
      <c r="AR36" s="163" t="s">
        <v>424</v>
      </c>
      <c r="AS36" s="163" t="s">
        <v>217</v>
      </c>
      <c r="AT36" s="164" t="s">
        <v>413</v>
      </c>
      <c r="AU36" s="164" t="s">
        <v>422</v>
      </c>
      <c r="AV36" s="164" t="s">
        <v>425</v>
      </c>
    </row>
    <row r="37" spans="40:48" x14ac:dyDescent="0.15">
      <c r="AN37" s="126">
        <v>13</v>
      </c>
      <c r="AO37" s="126">
        <v>4</v>
      </c>
      <c r="AP37" s="126">
        <v>1</v>
      </c>
      <c r="AQ37" s="126">
        <v>1</v>
      </c>
      <c r="AR37" s="163" t="s">
        <v>426</v>
      </c>
      <c r="AS37" s="163" t="s">
        <v>226</v>
      </c>
      <c r="AT37" s="164" t="s">
        <v>427</v>
      </c>
      <c r="AU37" s="164" t="s">
        <v>428</v>
      </c>
      <c r="AV37" s="164" t="s">
        <v>429</v>
      </c>
    </row>
    <row r="38" spans="40:48" x14ac:dyDescent="0.15">
      <c r="AN38" s="126">
        <v>14</v>
      </c>
      <c r="AO38" s="126">
        <v>4</v>
      </c>
      <c r="AP38" s="126">
        <v>2</v>
      </c>
      <c r="AQ38" s="126">
        <v>1</v>
      </c>
      <c r="AR38" s="163" t="s">
        <v>430</v>
      </c>
      <c r="AS38" s="163" t="s">
        <v>232</v>
      </c>
      <c r="AT38" s="164" t="s">
        <v>427</v>
      </c>
      <c r="AU38" s="164" t="s">
        <v>431</v>
      </c>
      <c r="AV38" s="164" t="s">
        <v>432</v>
      </c>
    </row>
    <row r="39" spans="40:48" x14ac:dyDescent="0.15">
      <c r="AN39" s="126">
        <v>15</v>
      </c>
      <c r="AO39" s="126">
        <v>5</v>
      </c>
      <c r="AP39" s="126">
        <v>1</v>
      </c>
      <c r="AQ39" s="126">
        <v>1</v>
      </c>
      <c r="AR39" s="163" t="s">
        <v>433</v>
      </c>
      <c r="AS39" s="163" t="s">
        <v>243</v>
      </c>
      <c r="AT39" s="164" t="s">
        <v>434</v>
      </c>
      <c r="AU39" s="164" t="s">
        <v>435</v>
      </c>
      <c r="AV39" s="164" t="s">
        <v>436</v>
      </c>
    </row>
    <row r="40" spans="40:48" x14ac:dyDescent="0.15">
      <c r="AN40" s="126">
        <v>16</v>
      </c>
      <c r="AO40" s="126">
        <v>5</v>
      </c>
      <c r="AP40" s="126">
        <v>1</v>
      </c>
      <c r="AQ40" s="126">
        <v>2</v>
      </c>
      <c r="AR40" s="163" t="s">
        <v>437</v>
      </c>
      <c r="AS40" s="163" t="s">
        <v>246</v>
      </c>
      <c r="AT40" s="164" t="s">
        <v>434</v>
      </c>
      <c r="AU40" s="164" t="s">
        <v>435</v>
      </c>
      <c r="AV40" s="164" t="s">
        <v>438</v>
      </c>
    </row>
    <row r="41" spans="40:48" x14ac:dyDescent="0.15">
      <c r="AN41" s="126">
        <v>17</v>
      </c>
      <c r="AO41" s="126">
        <v>5</v>
      </c>
      <c r="AP41" s="126">
        <v>1</v>
      </c>
      <c r="AQ41" s="126">
        <v>3</v>
      </c>
      <c r="AR41" s="163" t="s">
        <v>439</v>
      </c>
      <c r="AS41" s="163" t="s">
        <v>249</v>
      </c>
      <c r="AT41" s="164" t="s">
        <v>434</v>
      </c>
      <c r="AU41" s="164" t="s">
        <v>435</v>
      </c>
      <c r="AV41" s="164" t="s">
        <v>440</v>
      </c>
    </row>
    <row r="42" spans="40:48" x14ac:dyDescent="0.15">
      <c r="AN42" s="126">
        <v>18</v>
      </c>
      <c r="AO42" s="126">
        <v>5</v>
      </c>
      <c r="AP42" s="126">
        <v>1</v>
      </c>
      <c r="AQ42" s="126">
        <v>4</v>
      </c>
      <c r="AR42" s="163" t="s">
        <v>441</v>
      </c>
      <c r="AS42" s="163" t="s">
        <v>255</v>
      </c>
      <c r="AT42" s="164" t="s">
        <v>434</v>
      </c>
      <c r="AU42" s="164" t="s">
        <v>435</v>
      </c>
      <c r="AV42" s="164" t="s">
        <v>442</v>
      </c>
    </row>
    <row r="43" spans="40:48" x14ac:dyDescent="0.15">
      <c r="AN43" s="126">
        <v>19</v>
      </c>
      <c r="AO43" s="126">
        <v>5</v>
      </c>
      <c r="AP43" s="126">
        <v>2</v>
      </c>
      <c r="AQ43" s="126">
        <v>1</v>
      </c>
      <c r="AR43" s="163" t="s">
        <v>443</v>
      </c>
      <c r="AS43" s="163" t="s">
        <v>262</v>
      </c>
      <c r="AT43" s="164" t="s">
        <v>434</v>
      </c>
      <c r="AU43" s="164" t="s">
        <v>444</v>
      </c>
      <c r="AV43" s="164" t="s">
        <v>445</v>
      </c>
    </row>
    <row r="44" spans="40:48" x14ac:dyDescent="0.15">
      <c r="AN44" s="126">
        <v>20</v>
      </c>
      <c r="AO44" s="126">
        <v>6</v>
      </c>
      <c r="AP44" s="126">
        <v>1</v>
      </c>
      <c r="AQ44" s="126">
        <v>1</v>
      </c>
      <c r="AR44" s="163" t="s">
        <v>446</v>
      </c>
      <c r="AS44" s="163" t="s">
        <v>277</v>
      </c>
      <c r="AT44" s="164" t="s">
        <v>447</v>
      </c>
      <c r="AU44" s="164" t="s">
        <v>448</v>
      </c>
      <c r="AV44" s="164" t="s">
        <v>449</v>
      </c>
    </row>
    <row r="45" spans="40:48" x14ac:dyDescent="0.15">
      <c r="AN45" s="126">
        <v>21</v>
      </c>
      <c r="AO45" s="126">
        <v>6</v>
      </c>
      <c r="AP45" s="126">
        <v>2</v>
      </c>
      <c r="AQ45" s="126">
        <v>1</v>
      </c>
      <c r="AR45" s="163" t="s">
        <v>450</v>
      </c>
      <c r="AS45" s="163" t="s">
        <v>286</v>
      </c>
      <c r="AT45" s="164" t="s">
        <v>447</v>
      </c>
      <c r="AU45" s="164" t="s">
        <v>451</v>
      </c>
      <c r="AV45" s="164" t="s">
        <v>452</v>
      </c>
    </row>
    <row r="46" spans="40:48" x14ac:dyDescent="0.15">
      <c r="AN46" s="126">
        <v>22</v>
      </c>
      <c r="AO46" s="126">
        <v>6</v>
      </c>
      <c r="AP46" s="126">
        <v>2</v>
      </c>
      <c r="AQ46" s="126">
        <v>2</v>
      </c>
      <c r="AR46" s="163" t="s">
        <v>453</v>
      </c>
      <c r="AS46" s="163" t="s">
        <v>290</v>
      </c>
      <c r="AT46" s="164" t="s">
        <v>447</v>
      </c>
      <c r="AU46" s="164" t="s">
        <v>451</v>
      </c>
      <c r="AV46" s="164" t="s">
        <v>454</v>
      </c>
    </row>
    <row r="47" spans="40:48" x14ac:dyDescent="0.15">
      <c r="AN47" s="126">
        <v>23</v>
      </c>
      <c r="AO47" s="126">
        <v>6</v>
      </c>
      <c r="AP47" s="126">
        <v>3</v>
      </c>
      <c r="AQ47" s="126">
        <v>1</v>
      </c>
      <c r="AR47" s="163" t="s">
        <v>455</v>
      </c>
      <c r="AS47" s="163" t="s">
        <v>297</v>
      </c>
      <c r="AT47" s="164" t="s">
        <v>447</v>
      </c>
      <c r="AU47" s="164" t="s">
        <v>456</v>
      </c>
      <c r="AV47" s="164" t="s">
        <v>457</v>
      </c>
    </row>
    <row r="48" spans="40:48" x14ac:dyDescent="0.15">
      <c r="AN48" s="126">
        <v>24</v>
      </c>
      <c r="AO48" s="126">
        <v>6</v>
      </c>
      <c r="AP48" s="126">
        <v>3</v>
      </c>
      <c r="AQ48" s="126">
        <v>2</v>
      </c>
      <c r="AR48" s="163" t="s">
        <v>458</v>
      </c>
      <c r="AS48" s="163" t="s">
        <v>301</v>
      </c>
      <c r="AT48" s="164" t="s">
        <v>447</v>
      </c>
      <c r="AU48" s="164" t="s">
        <v>456</v>
      </c>
      <c r="AV48" s="164" t="s">
        <v>459</v>
      </c>
    </row>
    <row r="49" spans="40:48" x14ac:dyDescent="0.15">
      <c r="AN49" s="126">
        <v>25</v>
      </c>
      <c r="AO49" s="126">
        <v>6</v>
      </c>
      <c r="AP49" s="126">
        <v>3</v>
      </c>
      <c r="AQ49" s="126">
        <v>3</v>
      </c>
      <c r="AR49" s="163" t="s">
        <v>460</v>
      </c>
      <c r="AS49" s="163" t="s">
        <v>307</v>
      </c>
      <c r="AT49" s="164" t="s">
        <v>447</v>
      </c>
      <c r="AU49" s="164" t="s">
        <v>456</v>
      </c>
      <c r="AV49" s="164" t="s">
        <v>461</v>
      </c>
    </row>
    <row r="50" spans="40:48" x14ac:dyDescent="0.15">
      <c r="AN50" s="126">
        <v>26</v>
      </c>
      <c r="AO50" s="126">
        <v>6</v>
      </c>
      <c r="AP50" s="126">
        <v>3</v>
      </c>
      <c r="AQ50" s="126">
        <v>4</v>
      </c>
      <c r="AR50" s="163" t="s">
        <v>462</v>
      </c>
      <c r="AS50" s="163" t="s">
        <v>310</v>
      </c>
      <c r="AT50" s="164" t="s">
        <v>447</v>
      </c>
      <c r="AU50" s="164" t="s">
        <v>456</v>
      </c>
      <c r="AV50" s="164" t="s">
        <v>463</v>
      </c>
    </row>
    <row r="51" spans="40:48" x14ac:dyDescent="0.15">
      <c r="AN51" s="126">
        <v>27</v>
      </c>
      <c r="AO51" s="126">
        <v>6</v>
      </c>
      <c r="AP51" s="126">
        <v>5</v>
      </c>
      <c r="AQ51" s="126">
        <v>1</v>
      </c>
      <c r="AR51" s="163" t="s">
        <v>464</v>
      </c>
      <c r="AS51" s="163" t="s">
        <v>316</v>
      </c>
      <c r="AT51" s="164" t="s">
        <v>447</v>
      </c>
      <c r="AU51" s="164" t="s">
        <v>465</v>
      </c>
      <c r="AV51" s="164" t="s">
        <v>466</v>
      </c>
    </row>
    <row r="52" spans="40:48" x14ac:dyDescent="0.15">
      <c r="AN52" s="126">
        <v>28</v>
      </c>
      <c r="AO52" s="126">
        <v>6</v>
      </c>
      <c r="AP52" s="126">
        <v>5</v>
      </c>
      <c r="AQ52" s="126">
        <v>2</v>
      </c>
      <c r="AR52" s="163" t="s">
        <v>467</v>
      </c>
      <c r="AS52" s="163" t="s">
        <v>319</v>
      </c>
      <c r="AT52" s="164" t="s">
        <v>447</v>
      </c>
      <c r="AU52" s="164" t="s">
        <v>465</v>
      </c>
      <c r="AV52" s="164" t="s">
        <v>468</v>
      </c>
    </row>
    <row r="53" spans="40:48" x14ac:dyDescent="0.15">
      <c r="AN53" s="126">
        <v>29</v>
      </c>
      <c r="AO53" s="126">
        <v>6</v>
      </c>
      <c r="AP53" s="126">
        <v>6</v>
      </c>
      <c r="AQ53" s="126">
        <v>1</v>
      </c>
      <c r="AR53" s="163" t="s">
        <v>469</v>
      </c>
      <c r="AS53" s="163" t="s">
        <v>326</v>
      </c>
      <c r="AT53" s="164" t="s">
        <v>447</v>
      </c>
      <c r="AU53" s="164" t="s">
        <v>470</v>
      </c>
      <c r="AV53" s="164" t="s">
        <v>471</v>
      </c>
    </row>
    <row r="54" spans="40:48" x14ac:dyDescent="0.15">
      <c r="AN54" s="126">
        <v>30</v>
      </c>
      <c r="AO54" s="126">
        <v>6</v>
      </c>
      <c r="AP54" s="126">
        <v>6</v>
      </c>
      <c r="AQ54" s="126">
        <v>2</v>
      </c>
      <c r="AR54" s="163" t="s">
        <v>472</v>
      </c>
      <c r="AS54" s="163" t="s">
        <v>330</v>
      </c>
      <c r="AT54" s="164" t="s">
        <v>447</v>
      </c>
      <c r="AU54" s="164" t="s">
        <v>470</v>
      </c>
      <c r="AV54" s="164" t="s">
        <v>473</v>
      </c>
    </row>
    <row r="55" spans="40:48" x14ac:dyDescent="0.15">
      <c r="AN55" s="126">
        <v>31</v>
      </c>
      <c r="AO55" s="126">
        <v>6</v>
      </c>
      <c r="AP55" s="126">
        <v>4</v>
      </c>
      <c r="AQ55" s="126">
        <v>1</v>
      </c>
      <c r="AR55" s="163" t="s">
        <v>474</v>
      </c>
      <c r="AS55" s="163" t="s">
        <v>336</v>
      </c>
      <c r="AT55" s="164" t="s">
        <v>447</v>
      </c>
      <c r="AU55" s="164" t="s">
        <v>475</v>
      </c>
      <c r="AV55" s="164" t="s">
        <v>476</v>
      </c>
    </row>
    <row r="56" spans="40:48" x14ac:dyDescent="0.15">
      <c r="AN56" s="126">
        <v>32</v>
      </c>
      <c r="AO56" s="126">
        <v>6</v>
      </c>
      <c r="AP56" s="126">
        <v>4</v>
      </c>
      <c r="AQ56" s="126">
        <v>2</v>
      </c>
      <c r="AR56" s="163" t="s">
        <v>477</v>
      </c>
      <c r="AS56" s="163" t="s">
        <v>344</v>
      </c>
      <c r="AT56" s="164" t="s">
        <v>447</v>
      </c>
      <c r="AU56" s="164" t="s">
        <v>475</v>
      </c>
      <c r="AV56" s="164" t="s">
        <v>478</v>
      </c>
    </row>
    <row r="57" spans="40:48" x14ac:dyDescent="0.15">
      <c r="AN57" s="126">
        <v>33</v>
      </c>
      <c r="AO57" s="126">
        <v>6</v>
      </c>
      <c r="AP57" s="126">
        <v>4</v>
      </c>
      <c r="AQ57" s="126">
        <v>3</v>
      </c>
      <c r="AR57" s="163" t="s">
        <v>479</v>
      </c>
      <c r="AS57" s="163" t="s">
        <v>350</v>
      </c>
      <c r="AT57" s="164" t="s">
        <v>447</v>
      </c>
      <c r="AU57" s="164" t="s">
        <v>475</v>
      </c>
      <c r="AV57" s="164" t="s">
        <v>480</v>
      </c>
    </row>
    <row r="58" spans="40:48" x14ac:dyDescent="0.15">
      <c r="AN58" s="126">
        <v>34</v>
      </c>
      <c r="AO58" s="126">
        <v>6</v>
      </c>
      <c r="AP58" s="126">
        <v>4</v>
      </c>
      <c r="AQ58" s="126">
        <v>4</v>
      </c>
      <c r="AR58" s="163" t="s">
        <v>481</v>
      </c>
      <c r="AS58" s="163" t="s">
        <v>358</v>
      </c>
      <c r="AT58" s="164" t="s">
        <v>447</v>
      </c>
      <c r="AU58" s="164" t="s">
        <v>475</v>
      </c>
      <c r="AV58" s="164" t="s">
        <v>482</v>
      </c>
    </row>
    <row r="59" spans="40:48" x14ac:dyDescent="0.15">
      <c r="AN59" s="126">
        <v>35</v>
      </c>
      <c r="AO59" s="126">
        <v>6</v>
      </c>
      <c r="AP59" s="126">
        <v>4</v>
      </c>
      <c r="AQ59" s="126">
        <v>5</v>
      </c>
      <c r="AR59" s="163" t="s">
        <v>483</v>
      </c>
      <c r="AS59" s="163" t="s">
        <v>363</v>
      </c>
      <c r="AT59" s="164" t="s">
        <v>447</v>
      </c>
      <c r="AU59" s="164" t="s">
        <v>475</v>
      </c>
      <c r="AV59" s="164" t="s">
        <v>484</v>
      </c>
    </row>
    <row r="60" spans="40:48" x14ac:dyDescent="0.15">
      <c r="AN60" s="126">
        <v>36</v>
      </c>
      <c r="AO60" s="126">
        <v>6</v>
      </c>
      <c r="AP60" s="126">
        <v>4</v>
      </c>
      <c r="AQ60" s="126">
        <v>6</v>
      </c>
      <c r="AR60" s="163" t="s">
        <v>485</v>
      </c>
      <c r="AS60" s="163" t="s">
        <v>368</v>
      </c>
      <c r="AT60" s="164" t="s">
        <v>447</v>
      </c>
      <c r="AU60" s="164" t="s">
        <v>475</v>
      </c>
      <c r="AV60" s="164" t="s">
        <v>486</v>
      </c>
    </row>
    <row r="61" spans="40:48" x14ac:dyDescent="0.15">
      <c r="AN61" s="126">
        <v>37</v>
      </c>
      <c r="AO61" s="126">
        <v>6</v>
      </c>
      <c r="AP61" s="126">
        <v>4</v>
      </c>
      <c r="AQ61" s="126">
        <v>7</v>
      </c>
      <c r="AR61" s="163" t="s">
        <v>487</v>
      </c>
      <c r="AS61" s="163" t="s">
        <v>375</v>
      </c>
      <c r="AT61" s="164" t="s">
        <v>447</v>
      </c>
      <c r="AU61" s="164" t="s">
        <v>475</v>
      </c>
      <c r="AV61" s="164" t="s">
        <v>488</v>
      </c>
    </row>
    <row r="62" spans="40:48" x14ac:dyDescent="0.15">
      <c r="AN62" s="126">
        <v>38</v>
      </c>
      <c r="AO62" s="126">
        <v>6</v>
      </c>
      <c r="AP62" s="126">
        <v>4</v>
      </c>
      <c r="AQ62" s="126">
        <v>8</v>
      </c>
      <c r="AR62" s="163" t="s">
        <v>489</v>
      </c>
      <c r="AS62" s="163" t="s">
        <v>382</v>
      </c>
      <c r="AT62" s="164" t="s">
        <v>447</v>
      </c>
      <c r="AU62" s="164" t="s">
        <v>475</v>
      </c>
      <c r="AV62" s="164" t="s">
        <v>490</v>
      </c>
    </row>
    <row r="63" spans="40:48" x14ac:dyDescent="0.15">
      <c r="AN63" s="126">
        <v>39</v>
      </c>
      <c r="AO63" s="126">
        <v>6</v>
      </c>
      <c r="AP63" s="126">
        <v>4</v>
      </c>
      <c r="AQ63" s="126">
        <v>9</v>
      </c>
      <c r="AR63" s="163" t="s">
        <v>491</v>
      </c>
      <c r="AS63" s="163" t="s">
        <v>390</v>
      </c>
      <c r="AT63" s="164" t="s">
        <v>447</v>
      </c>
      <c r="AU63" s="164" t="s">
        <v>475</v>
      </c>
      <c r="AV63" s="164" t="s">
        <v>492</v>
      </c>
    </row>
  </sheetData>
  <sheetProtection algorithmName="SHA-512" hashValue="WqDshbJmD7I2N4mG+WzpmK6Bbzj0roY1h1+A41KyKLrZ+PBRVCh4VTw4Wo2MUSyzHR2t2BG1ng2nCL7DFH2C0w==" saltValue="dPg6AEeBJeZRza7pnDikTg==" spinCount="100000" sheet="1" objects="1" scenarios="1" formatCells="0"/>
  <mergeCells count="24">
    <mergeCell ref="B6:E6"/>
    <mergeCell ref="F6:AG6"/>
    <mergeCell ref="F5:K5"/>
    <mergeCell ref="L5:AG5"/>
    <mergeCell ref="B4:O4"/>
    <mergeCell ref="P4:AG4"/>
    <mergeCell ref="B7:E7"/>
    <mergeCell ref="F7:AG7"/>
    <mergeCell ref="B11:E11"/>
    <mergeCell ref="F11:AG11"/>
    <mergeCell ref="B12:E12"/>
    <mergeCell ref="F12:AG12"/>
    <mergeCell ref="F10:K10"/>
    <mergeCell ref="L10:AG10"/>
    <mergeCell ref="B9:O9"/>
    <mergeCell ref="P9:AG9"/>
    <mergeCell ref="B17:E17"/>
    <mergeCell ref="F17:AG17"/>
    <mergeCell ref="F15:K15"/>
    <mergeCell ref="L15:AG15"/>
    <mergeCell ref="B14:O14"/>
    <mergeCell ref="P14:AG14"/>
    <mergeCell ref="B16:E16"/>
    <mergeCell ref="F16:AG16"/>
  </mergeCells>
  <phoneticPr fontId="2"/>
  <dataValidations disablePrompts="1"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〔全体の評価講評：認証保育所Ａ型・Ｂ型〕</v>
      </c>
      <c r="B1" s="32"/>
      <c r="C1" s="32"/>
      <c r="D1" s="140" t="s">
        <v>139</v>
      </c>
    </row>
    <row r="2" spans="1:5" ht="18" customHeight="1" x14ac:dyDescent="0.15">
      <c r="A2" s="352" t="str">
        <f>"《事業所名： " &amp; 評価結果報告書!B24 &amp; "》"</f>
        <v>《事業所名： 》</v>
      </c>
      <c r="B2" s="352"/>
      <c r="C2" s="352"/>
      <c r="D2" s="352"/>
    </row>
    <row r="3" spans="1:5" ht="18" customHeight="1" x14ac:dyDescent="0.15">
      <c r="A3" s="18" t="s">
        <v>0</v>
      </c>
      <c r="B3" s="353" t="s">
        <v>2</v>
      </c>
      <c r="C3" s="354"/>
      <c r="D3" s="355"/>
    </row>
    <row r="4" spans="1:5" ht="30" customHeight="1" x14ac:dyDescent="0.15">
      <c r="A4" s="348">
        <v>1</v>
      </c>
      <c r="B4" s="19" t="s">
        <v>3</v>
      </c>
      <c r="C4" s="173"/>
      <c r="D4" s="175"/>
      <c r="E4" s="2" t="str">
        <f>IF(LEN(C4)=0,"",IF(64-LEN(C4)&gt;0,"残り" &amp; 64-LEN(C4) &amp; "文字",IF(64-LEN(C4)=0,"","文字数がオーバーしています")))</f>
        <v/>
      </c>
    </row>
    <row r="5" spans="1:5" ht="87.95" customHeight="1" x14ac:dyDescent="0.15">
      <c r="A5" s="349"/>
      <c r="B5" s="20" t="s">
        <v>5</v>
      </c>
      <c r="C5" s="350"/>
      <c r="D5" s="351"/>
      <c r="E5" s="2" t="str">
        <f>IF(LEN(C5)=0,"",IF(256-LEN(C5)&gt;0,"残り" &amp; 256-LEN(C5) &amp; "文字",IF(256-LEN(C5)=0,"","文字数がオーバーしています")))</f>
        <v/>
      </c>
    </row>
    <row r="6" spans="1:5" ht="30" customHeight="1" x14ac:dyDescent="0.15">
      <c r="A6" s="348">
        <v>2</v>
      </c>
      <c r="B6" s="19" t="s">
        <v>3</v>
      </c>
      <c r="C6" s="173"/>
      <c r="D6" s="175"/>
      <c r="E6" s="2" t="str">
        <f>IF(LEN(C6)=0,"",IF(64-LEN(C6)&gt;0,"残り" &amp; 64-LEN(C6) &amp; "文字",IF(64-LEN(C6)=0,"","文字数がオーバーしています")))</f>
        <v/>
      </c>
    </row>
    <row r="7" spans="1:5" ht="87.95" customHeight="1" x14ac:dyDescent="0.15">
      <c r="A7" s="349"/>
      <c r="B7" s="20" t="s">
        <v>107</v>
      </c>
      <c r="C7" s="350"/>
      <c r="D7" s="351"/>
      <c r="E7" s="2" t="str">
        <f>IF(LEN(C7)=0,"",IF(256-LEN(C7)&gt;0,"残り" &amp; 256-LEN(C7) &amp; "文字",IF(256-LEN(C7)=0,"","文字数がオーバーしています")))</f>
        <v/>
      </c>
    </row>
    <row r="8" spans="1:5" ht="30" customHeight="1" x14ac:dyDescent="0.15">
      <c r="A8" s="348">
        <v>3</v>
      </c>
      <c r="B8" s="19" t="s">
        <v>3</v>
      </c>
      <c r="C8" s="173"/>
      <c r="D8" s="175"/>
      <c r="E8" s="2" t="str">
        <f>IF(LEN(C8)=0,"",IF(64-LEN(C8)&gt;0,"残り" &amp; 64-LEN(C8) &amp; "文字",IF(64-LEN(C8)=0,"","文字数がオーバーしています")))</f>
        <v/>
      </c>
    </row>
    <row r="9" spans="1:5" ht="87.95" customHeight="1" x14ac:dyDescent="0.15">
      <c r="A9" s="349"/>
      <c r="B9" s="20" t="s">
        <v>4</v>
      </c>
      <c r="C9" s="350"/>
      <c r="D9" s="351"/>
      <c r="E9" s="2" t="str">
        <f>IF(LEN(C9)=0,"",IF(256-LEN(C9)&gt;0,"残り" &amp; 256-LEN(C9) &amp; "文字",IF(256-LEN(C9)=0,"","文字数がオーバーしています")))</f>
        <v/>
      </c>
    </row>
    <row r="10" spans="1:5" ht="18" customHeight="1" x14ac:dyDescent="0.15">
      <c r="A10" s="18" t="s">
        <v>0</v>
      </c>
      <c r="B10" s="353" t="s">
        <v>6</v>
      </c>
      <c r="C10" s="354"/>
      <c r="D10" s="355"/>
    </row>
    <row r="11" spans="1:5" ht="30" customHeight="1" x14ac:dyDescent="0.15">
      <c r="A11" s="348">
        <v>1</v>
      </c>
      <c r="B11" s="19" t="s">
        <v>3</v>
      </c>
      <c r="C11" s="173"/>
      <c r="D11" s="175"/>
      <c r="E11" s="2" t="str">
        <f>IF(LEN(C11)=0,"",IF(64-LEN(C11)&gt;0,"残り" &amp; 64-LEN(C11) &amp; "文字",IF(64-LEN(C11)=0,"","文字数がオーバーしています")))</f>
        <v/>
      </c>
    </row>
    <row r="12" spans="1:5" ht="87.95" customHeight="1" x14ac:dyDescent="0.15">
      <c r="A12" s="349"/>
      <c r="B12" s="20" t="s">
        <v>4</v>
      </c>
      <c r="C12" s="350"/>
      <c r="D12" s="351"/>
      <c r="E12" s="2" t="str">
        <f>IF(LEN(C12)=0,"",IF(256-LEN(C12)&gt;0,"残り" &amp; 256-LEN(C12) &amp; "文字",IF(256-LEN(C12)=0,"","文字数がオーバーしています")))</f>
        <v/>
      </c>
    </row>
    <row r="13" spans="1:5" ht="30" customHeight="1" x14ac:dyDescent="0.15">
      <c r="A13" s="348">
        <v>2</v>
      </c>
      <c r="B13" s="19" t="s">
        <v>3</v>
      </c>
      <c r="C13" s="173"/>
      <c r="D13" s="175"/>
      <c r="E13" s="2" t="str">
        <f>IF(LEN(C13)=0,"",IF(64-LEN(C13)&gt;0,"残り" &amp; 64-LEN(C13) &amp; "文字",IF(64-LEN(C13)=0,"","文字数がオーバーしています")))</f>
        <v/>
      </c>
    </row>
    <row r="14" spans="1:5" ht="87.95" customHeight="1" x14ac:dyDescent="0.15">
      <c r="A14" s="349"/>
      <c r="B14" s="20" t="s">
        <v>4</v>
      </c>
      <c r="C14" s="350"/>
      <c r="D14" s="351"/>
      <c r="E14" s="2" t="str">
        <f>IF(LEN(C14)=0,"",IF(256-LEN(C14)&gt;0,"残り" &amp; 256-LEN(C14) &amp; "文字",IF(256-LEN(C14)=0,"","文字数がオーバーしています")))</f>
        <v/>
      </c>
    </row>
    <row r="15" spans="1:5" ht="30" customHeight="1" x14ac:dyDescent="0.15">
      <c r="A15" s="348">
        <v>3</v>
      </c>
      <c r="B15" s="19" t="s">
        <v>3</v>
      </c>
      <c r="C15" s="173"/>
      <c r="D15" s="175"/>
      <c r="E15" s="2" t="str">
        <f>IF(LEN(C15)=0,"",IF(64-LEN(C15)&gt;0,"残り" &amp; 64-LEN(C15) &amp; "文字",IF(64-LEN(C15)=0,"","文字数がオーバーしています")))</f>
        <v/>
      </c>
    </row>
    <row r="16" spans="1:5" ht="87.95" customHeight="1" x14ac:dyDescent="0.15">
      <c r="A16" s="349"/>
      <c r="B16" s="20" t="s">
        <v>4</v>
      </c>
      <c r="C16" s="350"/>
      <c r="D16" s="351"/>
      <c r="E16" s="2" t="str">
        <f>IF(LEN(C16)=0,"",IF(256-LEN(C16)&gt;0,"残り" &amp; 256-LEN(C16) &amp; "文字",IF(256-LEN(C16)=0,"","文字数がオーバーしています")))</f>
        <v/>
      </c>
    </row>
  </sheetData>
  <sheetProtection algorithmName="SHA-512" hashValue="BXMi7gCwuC+qAwq3qVqqDK6w7vX0M3Gmko0w96n+VvOt4HthAoi2Czd2ZawuX3mfKZ3yAycerBj8O5m+LqY44w==" saltValue="a71BfZXb2mqqSMehAD/BzA==" spinCount="100000" sheet="1" objects="1" scenarios="1" formatCells="0"/>
  <mergeCells count="21">
    <mergeCell ref="C9:D9"/>
    <mergeCell ref="A6:A7"/>
    <mergeCell ref="A11:A12"/>
    <mergeCell ref="A8:A9"/>
    <mergeCell ref="B10:D10"/>
    <mergeCell ref="C8:D8"/>
    <mergeCell ref="C7:D7"/>
    <mergeCell ref="A2:D2"/>
    <mergeCell ref="B3:D3"/>
    <mergeCell ref="C4:D4"/>
    <mergeCell ref="C5:D5"/>
    <mergeCell ref="C6:D6"/>
    <mergeCell ref="A4:A5"/>
    <mergeCell ref="A15:A16"/>
    <mergeCell ref="C14:D14"/>
    <mergeCell ref="C15:D15"/>
    <mergeCell ref="C16:D16"/>
    <mergeCell ref="C11:D11"/>
    <mergeCell ref="C12:D12"/>
    <mergeCell ref="C13:D13"/>
    <mergeCell ref="A13:A14"/>
  </mergeCells>
  <phoneticPr fontId="2"/>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評価結果報告書</vt:lpstr>
      <vt:lpstr>理念・方針等</vt:lpstr>
      <vt:lpstr>利用者調査Ｃ</vt:lpstr>
      <vt:lpstr>組織マネジメント</vt:lpstr>
      <vt:lpstr>サービス分析</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組織マネジメント!Print_Area</vt:lpstr>
      <vt:lpstr>評価結果報告書!Print_Area</vt:lpstr>
      <vt:lpstr>利用者調査Ｃ!Print_Area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on</cp:lastModifiedBy>
  <cp:lastPrinted>2022-03-17T10:17:58Z</cp:lastPrinted>
  <dcterms:created xsi:type="dcterms:W3CDTF">2002-06-03T00:57:06Z</dcterms:created>
  <dcterms:modified xsi:type="dcterms:W3CDTF">2022-03-17T10:18:04Z</dcterms:modified>
</cp:coreProperties>
</file>