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drawings/drawing5.xml" ContentType="application/vnd.openxmlformats-officedocument.drawing+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drawings/drawing6.xml" ContentType="application/vnd.openxmlformats-officedocument.drawing+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A-BY松本雅貴\A-BY.Inc. Dropbox\1.職人部\PJ0808006 とうきょう福祉ナビゲーション\20次改修\2122045 福ナビ20次改修評価下期\9.納品物\1.帳票関連\Excel\1.評価結果報告書\標準版\"/>
    </mc:Choice>
  </mc:AlternateContent>
  <xr:revisionPtr revIDLastSave="0" documentId="13_ncr:1_{BF88C0EA-D43B-4BDB-AAB6-6AF8E7BAEC8E}" xr6:coauthVersionLast="47" xr6:coauthVersionMax="47" xr10:uidLastSave="{00000000-0000-0000-0000-000000000000}"/>
  <bookViews>
    <workbookView xWindow="2775" yWindow="3075" windowWidth="21630" windowHeight="11115" tabRatio="902" xr2:uid="{00000000-000D-0000-FFFF-FFFF00000000}"/>
  </bookViews>
  <sheets>
    <sheet name="評価結果報告書" sheetId="76" r:id="rId1"/>
    <sheet name="理念・方針等" sheetId="75" r:id="rId2"/>
    <sheet name="利用者調査Ｃ（月極保育用利用者調査）" sheetId="77" r:id="rId3"/>
    <sheet name="利用者調査Ｃ（時間預かり（一時預かり）保育用利用者調査）" sheetId="70" r:id="rId4"/>
    <sheet name="組織マネジメント" sheetId="61" r:id="rId5"/>
    <sheet name="サービス分析" sheetId="53" r:id="rId6"/>
    <sheet name="事業者が特に力を入れている取り組み" sheetId="74" r:id="rId7"/>
    <sheet name="全体の評価講評" sheetId="66" r:id="rId8"/>
  </sheets>
  <definedNames>
    <definedName name="_xlnm._FilterDatabase" localSheetId="6" hidden="1">事業者が特に力を入れている取り組み!$B$14:$AG$17</definedName>
    <definedName name="case1_1">IF(AND(LEN(組織マネジメント!$B$26)=0,LEN(組織マネジメント!$B$27)=0,LEN(組織マネジメント!$B$28)=0,LEN(組織マネジメント!$B$29)=0,LEN(組織マネジメント!$B$30)=0,LEN(組織マネジメント!$B$31)=0),"カテゴリー1の講評を入力してください","")</definedName>
    <definedName name="case1_2">IF(AND(LEN(組織マネジメント!$B$59)=0,LEN(組織マネジメント!$B$60)=0,LEN(組織マネジメント!$B$61)=0,LEN(組織マネジメント!$B$62)=0,LEN(組織マネジメント!$B$63)=0,LEN(組織マネジメント!$B$64)=0),"カテゴリー2の講評を入力してください","")</definedName>
    <definedName name="case1_3">IF(AND(LEN(組織マネジメント!$B$100)=0,LEN(組織マネジメント!$B$101)=0,LEN(組織マネジメント!$B$102)=0,LEN(組織マネジメント!$B$103)=0,LEN(組織マネジメント!$B$104)=0,LEN(組織マネジメント!$B$105)=0),"カテゴリー3の講評を入力してください","")</definedName>
    <definedName name="case1_4">IF(AND(LEN(組織マネジメント!$B$128)=0,LEN(組織マネジメント!$B$129)=0,LEN(組織マネジメント!$B$130)=0,LEN(組織マネジメント!$B$131)=0,LEN(組織マネジメント!$B$132)=0,LEN(組織マネジメント!$B$133)=0),"カテゴリー4の講評を入力してください","")</definedName>
    <definedName name="case1_5">IF(AND(LEN(組織マネジメント!$B$171)=0,LEN(組織マネジメント!$B$172)=0,LEN(組織マネジメント!$B$173)=0,LEN(組織マネジメント!$B$174)=0,LEN(組織マネジメント!$B$175)=0,LEN(組織マネジメント!$B$176)=0),"カテゴリー5の講評を入力してください","")</definedName>
    <definedName name="case2_1">IF(AND(LEN(組織マネジメント!$B$26)=0,LEN(組織マネジメント!$B$27)=0),"講評①は必須、②③は任意","")</definedName>
    <definedName name="case2_2">IF(AND(LEN(組織マネジメント!$B$59)=0,LEN(組織マネジメント!$B$60)=0),"講評①は必須、②③は任意","")</definedName>
    <definedName name="case2_3">IF(AND(LEN(組織マネジメント!$B$100)=0,LEN(組織マネジメント!$B$101)=0),"講評①は必須、②③は任意","")</definedName>
    <definedName name="case2_4">IF(AND(LEN(組織マネジメント!$B$128)=0,LEN(組織マネジメント!$B$129)=0),"講評①は必須、②③は任意","")</definedName>
    <definedName name="case2_5">IF(AND(LEN(組織マネジメント!$B$171)=0,LEN(組織マネジメント!$B$172)=0),"講評①は必須、②③は任意","")</definedName>
    <definedName name="case3_1">IF(AND(LEN(組織マネジメント!$B$26)=0,LEN(組織マネジメント!$B$27)&lt;&gt;0),"講評タイトル①を入力してください",IF(AND(LEN(組織マネジメント!$B$26)&lt;&gt;0,LEN(組織マネジメント!$B$27)=0),"講評本文①を入力してください",""))</definedName>
    <definedName name="case3_2">IF(AND(LEN(組織マネジメント!$B$59)=0,LEN(組織マネジメント!$B$60)&lt;&gt;0),"講評タイトル①を入力してください",IF(AND(LEN(組織マネジメント!$B$59)&lt;&gt;0,LEN(組織マネジメント!$B$60)=0),"講評本文①を入力してください",""))</definedName>
    <definedName name="case3_3">IF(AND(LEN(組織マネジメント!$B$100)=0,LEN(組織マネジメント!$B$101)&lt;&gt;0),"講評タイトル①を入力してください",IF(AND(LEN(組織マネジメント!$B$100)&lt;&gt;0,LEN(組織マネジメント!$B$101)=0),"講評本文①を入力してください",""))</definedName>
    <definedName name="case3_4">IF(AND(LEN(組織マネジメント!$B$128)=0,LEN(組織マネジメント!$B$129)&lt;&gt;0),"講評タイトル①を入力してください",IF(AND(LEN(組織マネジメント!$B$128)&lt;&gt;0,LEN(組織マネジメント!$B$129)=0),"講評本文①を入力してください",""))</definedName>
    <definedName name="case3_5">IF(AND(LEN(組織マネジメント!$B$171)=0,LEN(組織マネジメント!$B$172)&lt;&gt;0),"講評タイトル①を入力してください",IF(AND(LEN(組織マネジメント!$B$171)&lt;&gt;0,LEN(組織マネジメント!$B$172)=0),"講評本文①を入力してください",""))</definedName>
    <definedName name="case4_1">IF(AND(LEN(組織マネジメント!$B$26)&lt;&gt;0,LEN(組織マネジメント!$B$27)&lt;&gt;0,LEN(組織マネジメント!$B$28)&lt;&gt;0,LEN(組織マネジメント!$B$29)=0),"講評本文②を入力してください","")</definedName>
    <definedName name="case4_2">IF(AND(LEN(組織マネジメント!$B$59)&lt;&gt;0,LEN(組織マネジメント!$B$60)&lt;&gt;0,LEN(組織マネジメント!$B$61)&lt;&gt;0,LEN(組織マネジメント!$B$62)=0),"講評本文②を入力してください","")</definedName>
    <definedName name="case4_3">IF(AND(LEN(組織マネジメント!$B$100)&lt;&gt;0,LEN(組織マネジメント!$B$101)&lt;&gt;0,LEN(組織マネジメント!$B$102)&lt;&gt;0,LEN(組織マネジメント!$B$103)=0),"講評本文②を入力してください","")</definedName>
    <definedName name="case4_4">IF(AND(LEN(組織マネジメント!$B$128)&lt;&gt;0,LEN(組織マネジメント!$B$129)&lt;&gt;0,LEN(組織マネジメント!$B$130)&lt;&gt;0,LEN(組織マネジメント!$B$131)=0),"講評本文②を入力してください","")</definedName>
    <definedName name="case4_5">IF(AND(LEN(組織マネジメント!$B$171)&lt;&gt;0,LEN(組織マネジメント!$B$172)&lt;&gt;0,LEN(組織マネジメント!$B$173)&lt;&gt;0,LEN(組織マネジメント!$B$174)=0),"講評本文②を入力してください","")</definedName>
    <definedName name="case5_1">IF(AND(LEN(組織マネジメント!$B$26)&lt;&gt;0,LEN(組織マネジメント!$B$27)&lt;&gt;0,LEN(組織マネジメント!$B$28)=0,LEN(組織マネジメント!$B$29)&lt;&gt;0),"講評タイトル②を入力してください","")</definedName>
    <definedName name="case5_2">IF(AND(LEN(組織マネジメント!$B$59)&lt;&gt;0,LEN(組織マネジメント!$B$60)&lt;&gt;0,LEN(組織マネジメント!$B$61)=0,LEN(組織マネジメント!$B$62)&lt;&gt;0),"講評タイトル②を入力してください","")</definedName>
    <definedName name="case5_3">IF(AND(LEN(組織マネジメント!$B$100)&lt;&gt;0,LEN(組織マネジメント!$B$101)&lt;&gt;0,LEN(組織マネジメント!$B$102)=0,LEN(組織マネジメント!$B$103)&lt;&gt;0),"講評タイトル②を入力してください","")</definedName>
    <definedName name="case5_4">IF(AND(LEN(組織マネジメント!$B$128)&lt;&gt;0,LEN(組織マネジメント!$B$129)&lt;&gt;0,LEN(組織マネジメント!$B$130)=0,LEN(組織マネジメント!$B$131)&lt;&gt;0),"講評タイトル②を入力してください","")</definedName>
    <definedName name="case5_5">IF(AND(LEN(組織マネジメント!$B$171)&lt;&gt;0,LEN(組織マネジメント!$B$172)&lt;&gt;0,LEN(組織マネジメント!$B$173)=0,LEN(組織マネジメント!$B$174)&lt;&gt;0),"講評タイトル②を入力してください","")</definedName>
    <definedName name="case6_1">IF(AND(LEN(組織マネジメント!$B$26)&lt;&gt;0,LEN(組織マネジメント!$B$27)&lt;&gt;0,LEN(組織マネジメント!$B$28)&lt;&gt;0,LEN(組織マネジメント!$B$29)&lt;&gt;0,LEN(組織マネジメント!$B$30)=0,LEN(組織マネジメント!$B$31)&lt;&gt;0),"講評タイトル③を入力してください","")</definedName>
    <definedName name="case6_2">IF(AND(LEN(組織マネジメント!$B$59)&lt;&gt;0,LEN(組織マネジメント!$B$60)&lt;&gt;0,LEN(組織マネジメント!$B$61)&lt;&gt;0,LEN(組織マネジメント!$B$62)&lt;&gt;0,LEN(組織マネジメント!$B$63)=0,LEN(組織マネジメント!$B$64)&lt;&gt;0),"講評タイトル③を入力してください","")</definedName>
    <definedName name="case6_3">IF(AND(LEN(組織マネジメント!$B$100)&lt;&gt;0,LEN(組織マネジメント!$B$101)&lt;&gt;0,LEN(組織マネジメント!$B$102)&lt;&gt;0,LEN(組織マネジメント!$B$103)&lt;&gt;0,LEN(組織マネジメント!$B$104)=0,LEN(組織マネジメント!$B$105)&lt;&gt;0),"講評タイトル③を入力してください","")</definedName>
    <definedName name="case6_4">IF(AND(LEN(組織マネジメント!$B$128)&lt;&gt;0,LEN(組織マネジメント!$B$129)&lt;&gt;0,LEN(組織マネジメント!$B$130)&lt;&gt;0,LEN(組織マネジメント!$B$131)&lt;&gt;0,LEN(組織マネジメント!$B$132)=0,LEN(組織マネジメント!$B$133)&lt;&gt;0),"講評タイトル③を入力してください","")</definedName>
    <definedName name="case6_5">IF(AND(LEN(組織マネジメント!$B$171)&lt;&gt;0,LEN(組織マネジメント!$B$172)&lt;&gt;0,LEN(組織マネジメント!$B$173)&lt;&gt;0,LEN(組織マネジメント!$B$174)&lt;&gt;0,LEN(組織マネジメント!$B$175)=0,LEN(組織マネジメント!$B$176)&lt;&gt;0),"講評タイトル③を入力してください","")</definedName>
    <definedName name="case7_1">IF(AND(LEN(組織マネジメント!$B$26)&lt;&gt;0,LEN(組織マネジメント!$B$27)&lt;&gt;0,LEN(組織マネジメント!$B$28)&lt;&gt;0,LEN(組織マネジメント!$B$29)&lt;&gt;0,LEN(組織マネジメント!$B$30)&lt;&gt;0,LEN(組織マネジメント!$B$31)=0),"講評本文③を入力してください","")</definedName>
    <definedName name="case7_2">IF(AND(LEN(組織マネジメント!$B$59)&lt;&gt;0,LEN(組織マネジメント!$B$60)&lt;&gt;0,LEN(組織マネジメント!$B$61)&lt;&gt;0,LEN(組織マネジメント!$B$62)&lt;&gt;0,LEN(組織マネジメント!$B$63)&lt;&gt;0,LEN(組織マネジメント!$B$64)=0),"講評本文③を入力してください","")</definedName>
    <definedName name="case7_3">IF(AND(LEN(組織マネジメント!$B$100)&lt;&gt;0,LEN(組織マネジメント!$B$101)&lt;&gt;0,LEN(組織マネジメント!$B$102)&lt;&gt;0,LEN(組織マネジメント!$B$103)&lt;&gt;0,LEN(組織マネジメント!$B$104)&lt;&gt;0,LEN(組織マネジメント!$B$105)=0),"講評本文③を入力してください","")</definedName>
    <definedName name="case7_4">IF(AND(LEN(組織マネジメント!$B$128)&lt;&gt;0,LEN(組織マネジメント!$B$129)&lt;&gt;0,LEN(組織マネジメント!$B$130)&lt;&gt;0,LEN(組織マネジメント!$B$131)&lt;&gt;0,LEN(組織マネジメント!$B$132)&lt;&gt;0,LEN(組織マネジメント!$B$133)=0),"講評本文③を入力してください","")</definedName>
    <definedName name="case7_5">IF(AND(LEN(組織マネジメント!$B$171)&lt;&gt;0,LEN(組織マネジメント!$B$172)&lt;&gt;0,LEN(組織マネジメント!$B$173)&lt;&gt;0,LEN(組織マネジメント!$B$174)&lt;&gt;0,LEN(組織マネジメント!$B$175)&lt;&gt;0,LEN(組織マネジメント!$B$176)=0),"講評本文③を入力してください","")</definedName>
    <definedName name="case8_1">IF(AND(LEN(組織マネジメント!$B$26)&lt;&gt;0,LEN(組織マネジメント!$B$27)&lt;&gt;0,LEN(組織マネジメント!$B$30)=0,LEN(組織マネジメント!$B$31)&lt;&gt;0),"講評タイトル③を入力してください","")</definedName>
    <definedName name="case8_2">IF(AND(LEN(組織マネジメント!$B$59)&lt;&gt;0,LEN(組織マネジメント!$B$60)&lt;&gt;0,LEN(組織マネジメント!$B$63)=0,LEN(組織マネジメント!$B$64)&lt;&gt;0),"講評タイトル③を入力してください","")</definedName>
    <definedName name="case8_3">IF(AND(LEN(組織マネジメント!$B$100)&lt;&gt;0,LEN(組織マネジメント!$B$101)&lt;&gt;0,LEN(組織マネジメント!$B$104)=0,LEN(組織マネジメント!$B$105)&lt;&gt;0),"講評タイトル③を入力してください","")</definedName>
    <definedName name="case8_4">IF(AND(LEN(組織マネジメント!$B$128)&lt;&gt;0,LEN(組織マネジメント!$B$129)&lt;&gt;0,LEN(組織マネジメント!$B$132)=0,LEN(組織マネジメント!$B$133)&lt;&gt;0),"講評タイトル③を入力してください","")</definedName>
    <definedName name="case8_5">IF(AND(LEN(組織マネジメント!$B$171)&lt;&gt;0,LEN(組織マネジメント!$B$172)&lt;&gt;0,LEN(組織マネジメント!$B$175)=0,LEN(組織マネジメント!$B$176)&lt;&gt;0),"講評タイトル③を入力してください","")</definedName>
    <definedName name="case9_1">IF(AND(LEN(組織マネジメント!$B$26)&lt;&gt;0,LEN(組織マネジメント!$B$27)&lt;&gt;0,LEN(組織マネジメント!$B$30)&lt;&gt;0,LEN(組織マネジメント!$B$31)=0),"講評本文③を入力してください","")</definedName>
    <definedName name="case9_2">IF(AND(LEN(組織マネジメント!$B$59)&lt;&gt;0,LEN(組織マネジメント!$B$60)&lt;&gt;0,LEN(組織マネジメント!$B$63)&lt;&gt;0,LEN(組織マネジメント!$B$64)=0),"講評本文③を入力してください","")</definedName>
    <definedName name="case9_3">IF(AND(LEN(組織マネジメント!$B$100)&lt;&gt;0,LEN(組織マネジメント!$B$101)&lt;&gt;0,LEN(組織マネジメント!$B$104)&lt;&gt;0,LEN(組織マネジメント!$B$105)=0),"講評本文③を入力してください","")</definedName>
    <definedName name="case9_4">IF(AND(LEN(組織マネジメント!$B$128)&lt;&gt;0,LEN(組織マネジメント!$B$129)&lt;&gt;0,LEN(組織マネジメント!$B$132)&lt;&gt;0,LEN(組織マネジメント!$B$133)=0),"講評本文③を入力してください","")</definedName>
    <definedName name="case9_5">IF(AND(LEN(組織マネジメント!$B$171)&lt;&gt;0,LEN(組織マネジメント!$B$172)&lt;&gt;0,LEN(組織マネジメント!$B$175)&lt;&gt;0,LEN(組織マネジメント!$B$176)=0),"講評本文③を入力してください","")</definedName>
    <definedName name="check1">AND(組織マネジメント!$B$34="",組織マネジメント!$B$35="",組織マネジメント!$B$36="",組織マネジメント!$B$37="",組織マネジメント!$B$38="",組織マネジメント!$B$39="")</definedName>
    <definedName name="check2">IF(OR(AND(組織マネジメント!$B$36="",組織マネジメント!$B$37=""),AND(NOT(組織マネジメント!$B$36=""),NOT(組織マネジメント!$B$37=""))),check3,IF(AND(組織マネジメント!$B$36="",NOT(組織マネジメント!$B$37="")),"講評タイトル②を入力してください",IF(AND(NOT(組織マネジメント!$B$36=""),組織マネジメント!$B$37=""),"講評内容②を入力してください",check3)))</definedName>
    <definedName name="check3">IF(OR(AND(組織マネジメント!$B$38="",組織マネジメント!$B$39=""),AND(NOT(組織マネジメント!$B$38=""),NOT(組織マネジメント!$B$39=""))),"",IF(AND(組織マネジメント!$B$38="",NOT(組織マネジメント!$B$39="")),"講評タイトル③を入力してください",IF(AND(NOT(組織マネジメント!$B$38=""),組織マネジメント!$B$39=""),"講評内容③を入力してください","")))</definedName>
    <definedName name="checkA_1">IF(LEN(case1_1)&lt;&gt;0,case1_1,IF(LEN(case2_1)&lt;&gt;0,case2_1,IF(LEN(case3_1)&lt;&gt;0,case3_1,IF(LEN(case4_1)&lt;&gt;0,case4_1,IF(LEN(case5_1)&lt;&gt;0,case5_1,"")))))</definedName>
    <definedName name="checkA_2">IF(LEN(case1_2)&lt;&gt;0,case1_2,IF(LEN(case2_2)&lt;&gt;0,case2_2,IF(LEN(case3_2)&lt;&gt;0,case3_2,IF(LEN(case4_2)&lt;&gt;0,case4_2,IF(LEN(case5_2)&lt;&gt;0,case5_2,"")))))</definedName>
    <definedName name="checkA_3">IF(LEN(case1_3)&lt;&gt;0,case1_3,IF(LEN(case2_3)&lt;&gt;0,case2_3,IF(LEN(case3_3)&lt;&gt;0,case3_3,IF(LEN(case4_3)&lt;&gt;0,case4_3,IF(LEN(case5_3)&lt;&gt;0,case5_3,"")))))</definedName>
    <definedName name="checkA_4">IF(LEN(case1_4)&lt;&gt;0,case1_4,IF(LEN(case2_4)&lt;&gt;0,case2_4,IF(LEN(case3_4)&lt;&gt;0,case3_4,IF(LEN(case4_4)&lt;&gt;0,case4_4,IF(LEN(case5_4)&lt;&gt;0,case5_4,"")))))</definedName>
    <definedName name="checkA_5">IF(LEN(case1_5)&lt;&gt;0,case1_5,IF(LEN(case2_5)&lt;&gt;0,case2_5,IF(LEN(case3_5)&lt;&gt;0,case3_5,IF(LEN(case4_5)&lt;&gt;0,case4_5,IF(LEN(case5_5)&lt;&gt;0,case5_5,"")))))</definedName>
    <definedName name="checkB_1">IF(LEN(case6_1)&lt;&gt;0,case6_1,IF(LEN(case7_1)&lt;&gt;0,case7_1,IF(LEN(case8_1)&lt;&gt;0,case8_1,IF(LEN(case9_1)&lt;&gt;0,case9_1,""))))</definedName>
    <definedName name="checkB_2">IF(LEN(case6_2)&lt;&gt;0,case6_2,IF(LEN(case7_2)&lt;&gt;0,case7_2,IF(LEN(case8_2)&lt;&gt;0,case8_2,IF(LEN(case9_2)&lt;&gt;0,case9_2,""))))</definedName>
    <definedName name="checkB_3">IF(LEN(case6_3)&lt;&gt;0,case6_3,IF(LEN(case7_3)&lt;&gt;0,case7_3,IF(LEN(case8_3)&lt;&gt;0,case8_3,IF(LEN(case9_3)&lt;&gt;0,case9_3,""))))</definedName>
    <definedName name="checkB_4">IF(LEN(case6_4)&lt;&gt;0,case6_4,IF(LEN(case7_4)&lt;&gt;0,case7_4,IF(LEN(case8_4)&lt;&gt;0,case8_4,IF(LEN(case9_4)&lt;&gt;0,case9_4,""))))</definedName>
    <definedName name="checkB_5">IF(LEN(case6_5)&lt;&gt;0,case6_5,IF(LEN(case7_5)&lt;&gt;0,case7_5,IF(LEN(case8_5)&lt;&gt;0,case8_5,IF(LEN(case9_5)&lt;&gt;0,case9_5,""))))</definedName>
    <definedName name="_xlnm.Print_Area" localSheetId="5">サービス分析!$A$1:$F$248</definedName>
    <definedName name="_xlnm.Print_Area" localSheetId="6">事業者が特に力を入れている取り組み!$A$1:$AG$23</definedName>
    <definedName name="_xlnm.Print_Area" localSheetId="7">全体の評価講評!$A$1:$D$16</definedName>
    <definedName name="_xlnm.Print_Area" localSheetId="4">組織マネジメント!$A$1:$F$198</definedName>
    <definedName name="_xlnm.Print_Area" localSheetId="0">評価結果報告書!$A$2:$O$45</definedName>
    <definedName name="_xlnm.Print_Area" localSheetId="2">'利用者調査Ｃ（月極保育用利用者調査）'!$A$1:$J$49</definedName>
    <definedName name="_xlnm.Print_Area" localSheetId="3">'利用者調査Ｃ（時間預かり（一時預かり）保育用利用者調査）'!$A$1:$J$49</definedName>
    <definedName name="_xlnm.Print_Area" localSheetId="1">理念・方針等!$A$1:$D$10</definedName>
    <definedName name="SBcase1_1">IF(AND(LEN(サービス分析!$B$16)=0,LEN(サービス分析!$B$17)=0,LEN(サービス分析!$B$18)=0,LEN(サービス分析!$B$19)=0,LEN(サービス分析!$B$20)=0,LEN(サービス分析!$B$21)=0),"サブカテゴリー1の講評を入力してください","")</definedName>
    <definedName name="SBcase1_2">IF(AND(LEN(サービス分析!$B$37)=0,LEN(サービス分析!$B$38)=0,LEN(サービス分析!$B$39)=0,LEN(サービス分析!$B$40)=0,LEN(サービス分析!$B$41)=0,LEN(サービス分析!$B$42)=0),"サブカテゴリー2の講評を入力してください","")</definedName>
    <definedName name="SBcase1_3">IF(AND(LEN(サービス分析!$B$70)=0,LEN(サービス分析!$B$71)=0,LEN(サービス分析!$B$72)=0,LEN(サービス分析!$B$73)=0,LEN(サービス分析!$B$74)=0,LEN(サービス分析!$B$75)=0),"サブカテゴリー3の講評を入力してください","")</definedName>
    <definedName name="SBcase1_5">IF(AND(LEN(サービス分析!$B$90)=0,LEN(サービス分析!$B$91)=0,LEN(サービス分析!$B$92)=0,LEN(サービス分析!$B$93)=0,LEN(サービス分析!$B$94)=0,LEN(サービス分析!$B$95)=0),"サブカテゴリー5の講評を入力してください","")</definedName>
    <definedName name="SBcase1_6">IF(AND(LEN(サービス分析!$B$110)=0,LEN(サービス分析!$B$111)=0,LEN(サービス分析!$B$112)=0,LEN(サービス分析!$B$113)=0,LEN(サービス分析!$B$114)=0,LEN(サービス分析!$B$115)=0),"サブカテゴリー6の講評を入力してください","")</definedName>
    <definedName name="SBcase2_1">IF(AND(LEN(サービス分析!$B$16)=0,LEN(サービス分析!$B$17)=0),"講評①は必須、②③は任意","")</definedName>
    <definedName name="SBcase2_2">IF(AND(LEN(サービス分析!$B$37)=0,LEN(サービス分析!$B$38)=0),"講評①は必須、②③は任意","")</definedName>
    <definedName name="SBcase2_3">IF(AND(LEN(サービス分析!$B$70)=0,LEN(サービス分析!$B$71)=0),"講評①は必須、②③は任意","")</definedName>
    <definedName name="SBcase2_5">IF(AND(LEN(サービス分析!$B$90)=0,LEN(サービス分析!$B$91)=0),"講評①は必須、②③は任意","")</definedName>
    <definedName name="SBcase2_6">IF(AND(LEN(サービス分析!$B$110)=0,LEN(サービス分析!$B$111)=0),"講評①は必須、②③は任意","")</definedName>
    <definedName name="SBcase3_1">IF(AND(LEN(サービス分析!$B$16)=0,LEN(サービス分析!$B$17)&lt;&gt;0),"講評タイトル①を入力してください",IF(AND(LEN(サービス分析!$B$16)&lt;&gt;0,LEN(サービス分析!$B$17)=0),"講評本文①を入力してください",""))</definedName>
    <definedName name="SBcase3_2">IF(AND(LEN(サービス分析!$B$37)=0,LEN(サービス分析!$B$38)&lt;&gt;0),"講評タイトル①を入力してください",IF(AND(LEN(サービス分析!$B$37)&lt;&gt;0,LEN(サービス分析!$B$38)=0),"講評本文①を入力してください",""))</definedName>
    <definedName name="SBcase3_3">IF(AND(LEN(サービス分析!$B$70)=0,LEN(サービス分析!$B$71)&lt;&gt;0),"講評タイトル①を入力してください",IF(AND(LEN(サービス分析!$B$70)&lt;&gt;0,LEN(サービス分析!$B$71)=0),"講評本文①を入力してください",""))</definedName>
    <definedName name="SBcase3_5">IF(AND(LEN(サービス分析!$B$90)=0,LEN(サービス分析!$B$91)&lt;&gt;0),"講評タイトル①を入力してください",IF(AND(LEN(サービス分析!$B$90)&lt;&gt;0,LEN(サービス分析!$B$91)=0),"講評本文①を入力してください",""))</definedName>
    <definedName name="SBcase3_6">IF(AND(LEN(サービス分析!$B$110)=0,LEN(サービス分析!$B$111)&lt;&gt;0),"講評タイトル①を入力してください",IF(AND(LEN(サービス分析!$B$110)&lt;&gt;0,LEN(サービス分析!$B$111)=0),"講評本文①を入力してください",""))</definedName>
    <definedName name="SBcase4_1">IF(AND(LEN(サービス分析!$B$16)&lt;&gt;0,LEN(サービス分析!$B$17)&lt;&gt;0,LEN(サービス分析!$B$18)&lt;&gt;0,LEN(サービス分析!$B$19)=0),"講評本文②を入力してください","")</definedName>
    <definedName name="SBcase4_2">IF(AND(LEN(サービス分析!$B$37)&lt;&gt;0,LEN(サービス分析!$B$38)&lt;&gt;0,LEN(サービス分析!$B$39)&lt;&gt;0,LEN(サービス分析!$B$40)=0),"講評本文②を入力してください","")</definedName>
    <definedName name="SBcase4_3">IF(AND(LEN(サービス分析!$B$70)&lt;&gt;0,LEN(サービス分析!$B$71)&lt;&gt;0,LEN(サービス分析!$B$72)&lt;&gt;0,LEN(サービス分析!$B$73)=0),"講評本文②を入力してください","")</definedName>
    <definedName name="SBcase4_5">IF(AND(LEN(サービス分析!$B$90)&lt;&gt;0,LEN(サービス分析!$B$91)&lt;&gt;0,LEN(サービス分析!$B$92)&lt;&gt;0,LEN(サービス分析!$B$93)=0),"講評本文②を入力してください","")</definedName>
    <definedName name="SBcase4_6">IF(AND(LEN(サービス分析!$B$110)&lt;&gt;0,LEN(サービス分析!$B$111)&lt;&gt;0,LEN(サービス分析!$B$112)&lt;&gt;0,LEN(サービス分析!$B$113)=0),"講評本文②を入力してください","")</definedName>
    <definedName name="SBcase5_1">IF(AND(LEN(サービス分析!$B$16)&lt;&gt;0,LEN(サービス分析!$B$17)&lt;&gt;0,LEN(サービス分析!$B$18)=0,LEN(サービス分析!$B$19)&lt;&gt;0),"講評タイトル②を入力してください","")</definedName>
    <definedName name="SBcase5_2">IF(AND(LEN(サービス分析!$B$37)&lt;&gt;0,LEN(サービス分析!$B$38)&lt;&gt;0,LEN(サービス分析!$B$39)=0,LEN(サービス分析!$B$40)&lt;&gt;0),"講評タイトル②を入力してください","")</definedName>
    <definedName name="SBcase5_3">IF(AND(LEN(サービス分析!$B$70)&lt;&gt;0,LEN(サービス分析!$B$71)&lt;&gt;0,LEN(サービス分析!$B$72)=0,LEN(サービス分析!$B$73)&lt;&gt;0),"講評タイトル②を入力してください","")</definedName>
    <definedName name="SBcase5_5">IF(AND(LEN(サービス分析!$B$90)&lt;&gt;0,LEN(サービス分析!$B$91)&lt;&gt;0,LEN(サービス分析!$B$92)=0,LEN(サービス分析!$B$93)&lt;&gt;0),"講評タイトル②を入力してください","")</definedName>
    <definedName name="SBcase5_6">IF(AND(LEN(サービス分析!$B$110)&lt;&gt;0,LEN(サービス分析!$B$111)&lt;&gt;0,LEN(サービス分析!$B$112)=0,LEN(サービス分析!$B$113)&lt;&gt;0),"講評タイトル②を入力してください","")</definedName>
    <definedName name="SBcase6_1">IF(AND(LEN(サービス分析!$B$16)&lt;&gt;0,LEN(サービス分析!$B$17)&lt;&gt;0,LEN(サービス分析!$B$18)&lt;&gt;0,LEN(サービス分析!$B$19)&lt;&gt;0,LEN(サービス分析!$B$20)=0,LEN(サービス分析!$B$21)&lt;&gt;0),"講評タイトル③を入力してください","")</definedName>
    <definedName name="SBcase6_2">IF(AND(LEN(サービス分析!$B$37)&lt;&gt;0,LEN(サービス分析!$B$38)&lt;&gt;0,LEN(サービス分析!$B$39)&lt;&gt;0,LEN(サービス分析!$B$40)&lt;&gt;0,LEN(サービス分析!$B$41)=0,LEN(サービス分析!$B$42)&lt;&gt;0),"講評タイトル③を入力してください","")</definedName>
    <definedName name="SBcase6_3">IF(AND(LEN(サービス分析!$B$70)&lt;&gt;0,LEN(サービス分析!$B$71)&lt;&gt;0,LEN(サービス分析!$B$72)&lt;&gt;0,LEN(サービス分析!$B$73)&lt;&gt;0,LEN(サービス分析!$B$74)=0,LEN(サービス分析!$B$75)&lt;&gt;0),"講評タイトル③を入力してください","")</definedName>
    <definedName name="SBcase6_5">IF(AND(LEN(サービス分析!$B$90)&lt;&gt;0,LEN(サービス分析!$B$91)&lt;&gt;0,LEN(サービス分析!$B$92)&lt;&gt;0,LEN(サービス分析!$B$93)&lt;&gt;0,LEN(サービス分析!$B$94)=0,LEN(サービス分析!$B$95)&lt;&gt;0),"講評タイトル③を入力してください","")</definedName>
    <definedName name="SBcase6_6">IF(AND(LEN(サービス分析!$B$110)&lt;&gt;0,LEN(サービス分析!$B$111)&lt;&gt;0,LEN(サービス分析!$B$112)&lt;&gt;0,LEN(サービス分析!$B$113)&lt;&gt;0,LEN(サービス分析!$B$114)=0,LEN(サービス分析!$B$115)&lt;&gt;0),"講評タイトル③を入力してください","")</definedName>
    <definedName name="SBcase7_1">IF(AND(LEN(サービス分析!$B$16)&lt;&gt;0,LEN(サービス分析!$B$17)&lt;&gt;0,LEN(サービス分析!$B$18)&lt;&gt;0,LEN(サービス分析!$B$19)&lt;&gt;0,LEN(サービス分析!$B$20)&lt;&gt;0,LEN(サービス分析!$B$21)=0),"講評本文③を入力してください","")</definedName>
    <definedName name="SBcase7_2">IF(AND(LEN(サービス分析!$B$37)&lt;&gt;0,LEN(サービス分析!$B$38)&lt;&gt;0,LEN(サービス分析!$B$39)&lt;&gt;0,LEN(サービス分析!$B$40)&lt;&gt;0,LEN(サービス分析!$B$41)&lt;&gt;0,LEN(サービス分析!$B$42)=0),"講評本文③を入力してください","")</definedName>
    <definedName name="SBcase7_3">IF(AND(LEN(サービス分析!$B$70)&lt;&gt;0,LEN(サービス分析!$B$71)&lt;&gt;0,LEN(サービス分析!$B$72)&lt;&gt;0,LEN(サービス分析!$B$73)&lt;&gt;0,LEN(サービス分析!$B$74)&lt;&gt;0,LEN(サービス分析!$B$75)=0),"講評本文③を入力してください","")</definedName>
    <definedName name="SBcase7_5">IF(AND(LEN(サービス分析!$B$90)&lt;&gt;0,LEN(サービス分析!$B$91)&lt;&gt;0,LEN(サービス分析!$B$92)&lt;&gt;0,LEN(サービス分析!$B$93)&lt;&gt;0,LEN(サービス分析!$B$94)&lt;&gt;0,LEN(サービス分析!$B$95)=0),"講評本文③を入力してください","")</definedName>
    <definedName name="SBcase7_6">IF(AND(LEN(サービス分析!$B$110)&lt;&gt;0,LEN(サービス分析!$B$111)&lt;&gt;0,LEN(サービス分析!$B$112)&lt;&gt;0,LEN(サービス分析!$B$113)&lt;&gt;0,LEN(サービス分析!$B$114)&lt;&gt;0,LEN(サービス分析!$B$115)=0),"講評本文③を入力してください","")</definedName>
    <definedName name="SBcase8_1">IF(AND(LEN(サービス分析!$B$16)&lt;&gt;0,LEN(サービス分析!$B$17)&lt;&gt;0,LEN(サービス分析!$B$20)=0,LEN(サービス分析!$B$21)&lt;&gt;0),"講評タイトル③を入力してください","")</definedName>
    <definedName name="SBcase8_2">IF(AND(LEN(サービス分析!$B$37)&lt;&gt;0,LEN(サービス分析!$B$38)&lt;&gt;0,LEN(サービス分析!$B$41)=0,LEN(サービス分析!$B$42)&lt;&gt;0),"講評タイトル③を入力してください","")</definedName>
    <definedName name="SBcase8_3">IF(AND(LEN(サービス分析!$B$70)&lt;&gt;0,LEN(サービス分析!$B$71)&lt;&gt;0,LEN(サービス分析!$B$74)=0,LEN(サービス分析!$B$75)&lt;&gt;0),"講評タイトル③を入力してください","")</definedName>
    <definedName name="SBcase8_5">IF(AND(LEN(サービス分析!$B$90)&lt;&gt;0,LEN(サービス分析!$B$91)&lt;&gt;0,LEN(サービス分析!$B$94)=0,LEN(サービス分析!$B$95)&lt;&gt;0),"講評タイトル③を入力してください","")</definedName>
    <definedName name="SBcase8_6">IF(AND(LEN(サービス分析!$B$110)&lt;&gt;0,LEN(サービス分析!$B$111)&lt;&gt;0,LEN(サービス分析!$B$114)=0,LEN(サービス分析!$B$115)&lt;&gt;0),"講評タイトル③を入力してください","")</definedName>
    <definedName name="SBcase9_1">IF(AND(LEN(サービス分析!$B$16)&lt;&gt;0,LEN(サービス分析!$B$17)&lt;&gt;0,LEN(サービス分析!$B$20)&lt;&gt;0,LEN(サービス分析!$B$21)=0),"講評本文③を入力してください","")</definedName>
    <definedName name="SBcase9_2">IF(AND(LEN(サービス分析!$B$37)&lt;&gt;0,LEN(サービス分析!$B$38)&lt;&gt;0,LEN(サービス分析!$B$41)&lt;&gt;0,LEN(サービス分析!$B$42)=0),"講評本文③を入力してください","")</definedName>
    <definedName name="SBcase9_3">IF(AND(LEN(サービス分析!$B$70)&lt;&gt;0,LEN(サービス分析!$B$71)&lt;&gt;0,LEN(サービス分析!$B$74)&lt;&gt;0,LEN(サービス分析!$B$75)=0),"講評本文③を入力してください","")</definedName>
    <definedName name="SBcase9_5">IF(AND(LEN(サービス分析!$B$90)&lt;&gt;0,LEN(サービス分析!$B$91)&lt;&gt;0,LEN(サービス分析!$B$94)&lt;&gt;0,LEN(サービス分析!$B$95)=0),"講評本文③を入力してください","")</definedName>
    <definedName name="SBcase9_6">IF(AND(LEN(サービス分析!$B$110)&lt;&gt;0,LEN(サービス分析!$B$111)&lt;&gt;0,LEN(サービス分析!$B$114)&lt;&gt;0,LEN(サービス分析!$B$115)=0),"講評本文③を入力してください","")</definedName>
    <definedName name="SBcaseB1_1">IF(AND(LEN(サービス分析!$B$131)=0,LEN(サービス分析!$B$132)=0,LEN(サービス分析!$B$133)=0,LEN(サービス分析!$B$134)=0,LEN(サービス分析!$B$135)=0,LEN(サービス分析!$B$136)=0),"評価項目1の講評を入力してください","")</definedName>
    <definedName name="SBcaseB1_2">IF(AND(LEN(サービス分析!$B$145)=0,LEN(サービス分析!$B$146)=0,LEN(サービス分析!$B$147)=0,LEN(サービス分析!$B$148)=0,LEN(サービス分析!$B$149)=0,LEN(サービス分析!$B$150)=0),"評価項目2の講評を入力してください","")</definedName>
    <definedName name="SBcaseB1_3">IF(AND(LEN(サービス分析!$B$161)=0,LEN(サービス分析!$B$162)=0,LEN(サービス分析!$B$163)=0,LEN(サービス分析!$B$164)=0,LEN(サービス分析!$B$165)=0,LEN(サービス分析!$B$166)=0),"評価項目3の講評を入力してください","")</definedName>
    <definedName name="SBcaseB1_4">IF(AND(LEN(サービス分析!$B$174)=0,LEN(サービス分析!$B$175)=0,LEN(サービス分析!$B$176)=0,LEN(サービス分析!$B$177)=0,LEN(サービス分析!$B$178)=0,LEN(サービス分析!$B$179)=0),"評価項目4の講評を入力してください","")</definedName>
    <definedName name="SBcaseB1_5">IF(AND(LEN(サービス分析!$B$187)=0,LEN(サービス分析!$B$188)=0,LEN(サービス分析!$B$189)=0,LEN(サービス分析!$B$190)=0,LEN(サービス分析!$B$191)=0,LEN(サービス分析!$B$192)=0),"評価項目5の講評を入力してください","")</definedName>
    <definedName name="SBcaseB1_6">IF(AND(LEN(サービス分析!$B$202)=0,LEN(サービス分析!$B$203)=0,LEN(サービス分析!$B$204)=0,LEN(サービス分析!$B$205)=0,LEN(サービス分析!$B$206)=0,LEN(サービス分析!$B$207)=0),"評価項目6の講評を入力してください","")</definedName>
    <definedName name="SBcaseB1_7">IF(AND(LEN(サービス分析!$B$216)=0,LEN(サービス分析!$B$217)=0,LEN(サービス分析!$B$218)=0,LEN(サービス分析!$B$219)=0,LEN(サービス分析!$B$220)=0,LEN(サービス分析!$B$221)=0),"評価項目7の講評を入力してください","")</definedName>
    <definedName name="SBcaseB1_8">IF(AND(LEN(サービス分析!$B$231)=0,LEN(サービス分析!$B$232)=0,LEN(サービス分析!$B$233)=0,LEN(サービス分析!$B$234)=0,LEN(サービス分析!$B$235)=0,LEN(サービス分析!$B$236)=0),"評価項目8の講評を入力してください","")</definedName>
    <definedName name="SBcaseB1_9">IF(AND(LEN(サービス分析!$B$243)=0,LEN(サービス分析!$B$244)=0,LEN(サービス分析!$B$245)=0,LEN(サービス分析!$B$246)=0,LEN(サービス分析!$B$247)=0,LEN(サービス分析!$B$248)=0),"評価項目9の講評を入力してください","")</definedName>
    <definedName name="SBcaseB2_1">IF(AND(LEN(サービス分析!$B$131)=0,LEN(サービス分析!$B$132)=0),"講評①は必須、②③は任意","")</definedName>
    <definedName name="SBcaseB2_2">IF(AND(LEN(サービス分析!$B$145)=0,LEN(サービス分析!$B$146)=0),"講評①は必須、②③は任意","")</definedName>
    <definedName name="SBcaseB2_3">IF(AND(LEN(サービス分析!$B$161)=0,LEN(サービス分析!$B$162)=0),"講評①は必須、②③は任意","")</definedName>
    <definedName name="SBcaseB2_4">IF(AND(LEN(サービス分析!$B$174)=0,LEN(サービス分析!$B$175)=0),"講評①は必須、②③は任意","")</definedName>
    <definedName name="SBcaseB2_5">IF(AND(LEN(サービス分析!$B$187)=0,LEN(サービス分析!$B$188)=0),"講評①は必須、②③は任意","")</definedName>
    <definedName name="SBcaseB2_6">IF(AND(LEN(サービス分析!$B$202)=0,LEN(サービス分析!$B$203)=0),"講評①は必須、②③は任意","")</definedName>
    <definedName name="SBcaseB2_7">IF(AND(LEN(サービス分析!$B$216)=0,LEN(サービス分析!$B$217)=0),"講評①は必須、②③は任意","")</definedName>
    <definedName name="SBcaseB2_8">IF(AND(LEN(サービス分析!$B$231)=0,LEN(サービス分析!$B$232)=0),"講評①は必須、②③は任意","")</definedName>
    <definedName name="SBcaseB2_9">IF(AND(LEN(サービス分析!$B$243)=0,LEN(サービス分析!$B$244)=0),"講評①は必須、②③は任意","")</definedName>
    <definedName name="SBcaseB3_1">IF(AND(LEN(サービス分析!$B$131)=0,LEN(サービス分析!$B$132)&lt;&gt;0),"講評タイトル①を入力してください",IF(AND(LEN(サービス分析!$B$131)&lt;&gt;0,LEN(サービス分析!$B$132)=0),"講評本文①を入力してください",""))</definedName>
    <definedName name="SBcaseB3_2">IF(AND(LEN(サービス分析!$B$145)=0,LEN(サービス分析!$B$146)&lt;&gt;0),"講評タイトル①を入力してください",IF(AND(LEN(サービス分析!$B$145)&lt;&gt;0,LEN(サービス分析!$B$146)=0),"講評本文①を入力してください",""))</definedName>
    <definedName name="SBcaseB3_3">IF(AND(LEN(サービス分析!$B$161)=0,LEN(サービス分析!$B$162)&lt;&gt;0),"講評タイトル①を入力してください",IF(AND(LEN(サービス分析!$B$161)&lt;&gt;0,LEN(サービス分析!$B$162)=0),"講評本文①を入力してください",""))</definedName>
    <definedName name="SBcaseB3_4">IF(AND(LEN(サービス分析!$B$174)=0,LEN(サービス分析!$B$175)&lt;&gt;0),"講評タイトル①を入力してください",IF(AND(LEN(サービス分析!$B$174)&lt;&gt;0,LEN(サービス分析!$B$175)=0),"講評本文①を入力してください",""))</definedName>
    <definedName name="SBcaseB3_5">IF(AND(LEN(サービス分析!$B$187)=0,LEN(サービス分析!$B$188)&lt;&gt;0),"講評タイトル①を入力してください",IF(AND(LEN(サービス分析!$B$187)&lt;&gt;0,LEN(サービス分析!$B$188)=0),"講評本文①を入力してください",""))</definedName>
    <definedName name="SBcaseB3_6">IF(AND(LEN(サービス分析!$B$202)=0,LEN(サービス分析!$B$203)&lt;&gt;0),"講評タイトル①を入力してください",IF(AND(LEN(サービス分析!$B$202)&lt;&gt;0,LEN(サービス分析!$B$203)=0),"講評本文①を入力してください",""))</definedName>
    <definedName name="SBcaseB3_7">IF(AND(LEN(サービス分析!$B$216)=0,LEN(サービス分析!$B$217)&lt;&gt;0),"講評タイトル①を入力してください",IF(AND(LEN(サービス分析!$B$216)&lt;&gt;0,LEN(サービス分析!$B$217)=0),"講評本文①を入力してください",""))</definedName>
    <definedName name="SBcaseB3_8">IF(AND(LEN(サービス分析!$B$231)=0,LEN(サービス分析!$B$232)&lt;&gt;0),"講評タイトル①を入力してください",IF(AND(LEN(サービス分析!$B$231)&lt;&gt;0,LEN(サービス分析!$B$232)=0),"講評本文①を入力してください",""))</definedName>
    <definedName name="SBcaseB3_9">IF(AND(LEN(サービス分析!$B$243)=0,LEN(サービス分析!$B$244)&lt;&gt;0),"講評タイトル①を入力してください",IF(AND(LEN(サービス分析!$B$243)&lt;&gt;0,LEN(サービス分析!$B$244)=0),"講評本文①を入力してください",""))</definedName>
    <definedName name="SBcaseB4_1">IF(AND(LEN(サービス分析!$B$131)&lt;&gt;0,LEN(サービス分析!$B$132)&lt;&gt;0,LEN(サービス分析!$B$133)&lt;&gt;0,LEN(サービス分析!$B$134)=0),"講評本文②を入力してください","")</definedName>
    <definedName name="SBcaseB4_2">IF(AND(LEN(サービス分析!$B$145)&lt;&gt;0,LEN(サービス分析!$B$146)&lt;&gt;0,LEN(サービス分析!$B$147)&lt;&gt;0,LEN(サービス分析!$B$148)=0),"講評本文②を入力してください","")</definedName>
    <definedName name="SBcaseB4_3">IF(AND(LEN(サービス分析!$B$161)&lt;&gt;0,LEN(サービス分析!$B$162)&lt;&gt;0,LEN(サービス分析!$B$163)&lt;&gt;0,LEN(サービス分析!$B$164)=0),"講評本文②を入力してください","")</definedName>
    <definedName name="SBcaseB4_4">IF(AND(LEN(サービス分析!$B$174)&lt;&gt;0,LEN(サービス分析!$B$175)&lt;&gt;0,LEN(サービス分析!$B$176)&lt;&gt;0,LEN(サービス分析!$B$177)=0),"講評本文②を入力してください","")</definedName>
    <definedName name="SBcaseB4_5">IF(AND(LEN(サービス分析!$B$187)&lt;&gt;0,LEN(サービス分析!$B$188)&lt;&gt;0,LEN(サービス分析!$B$189)&lt;&gt;0,LEN(サービス分析!$B$190)=0),"講評本文②を入力してください","")</definedName>
    <definedName name="SBcaseB4_6">IF(AND(LEN(サービス分析!$B$202)&lt;&gt;0,LEN(サービス分析!$B$203)&lt;&gt;0,LEN(サービス分析!$B$204)&lt;&gt;0,LEN(サービス分析!$B$205)=0),"講評本文②を入力してください","")</definedName>
    <definedName name="SBcaseB4_7">IF(AND(LEN(サービス分析!$B$216)&lt;&gt;0,LEN(サービス分析!$B$217)&lt;&gt;0,LEN(サービス分析!$B$218)&lt;&gt;0,LEN(サービス分析!$B$219)=0),"講評本文②を入力してください","")</definedName>
    <definedName name="SBcaseB4_8">IF(AND(LEN(サービス分析!$B$231)&lt;&gt;0,LEN(サービス分析!$B$232)&lt;&gt;0,LEN(サービス分析!$B$233)&lt;&gt;0,LEN(サービス分析!$B$234)=0),"講評本文②を入力してください","")</definedName>
    <definedName name="SBcaseB4_9">IF(AND(LEN(サービス分析!$B$243)&lt;&gt;0,LEN(サービス分析!$B$244)&lt;&gt;0,LEN(サービス分析!$B$245)&lt;&gt;0,LEN(サービス分析!$B$246)=0),"講評本文②を入力してください","")</definedName>
    <definedName name="SBcaseB5_1">IF(AND(LEN(サービス分析!$B$131)&lt;&gt;0,LEN(サービス分析!$B$132)&lt;&gt;0,LEN(サービス分析!$B$133)=0,LEN(サービス分析!$B$134)&lt;&gt;0),"講評タイトル②を入力してください","")</definedName>
    <definedName name="SBcaseB5_2">IF(AND(LEN(サービス分析!$B$145)&lt;&gt;0,LEN(サービス分析!$B$146)&lt;&gt;0,LEN(サービス分析!$B$147)=0,LEN(サービス分析!$B$148)&lt;&gt;0),"講評タイトル②を入力してください","")</definedName>
    <definedName name="SBcaseB5_3">IF(AND(LEN(サービス分析!$B$161)&lt;&gt;0,LEN(サービス分析!$B$162)&lt;&gt;0,LEN(サービス分析!$B$163)=0,LEN(サービス分析!$B$164)&lt;&gt;0),"講評タイトル②を入力してください","")</definedName>
    <definedName name="SBcaseB5_4">IF(AND(LEN(サービス分析!$B$174)&lt;&gt;0,LEN(サービス分析!$B$175)&lt;&gt;0,LEN(サービス分析!$B$176)=0,LEN(サービス分析!$B$177)&lt;&gt;0),"講評タイトル②を入力してください","")</definedName>
    <definedName name="SBcaseB5_5">IF(AND(LEN(サービス分析!$B$187)&lt;&gt;0,LEN(サービス分析!$B$188)&lt;&gt;0,LEN(サービス分析!$B$189)=0,LEN(サービス分析!$B$190)&lt;&gt;0),"講評タイトル②を入力してください","")</definedName>
    <definedName name="SBcaseB5_6">IF(AND(LEN(サービス分析!$B$202)&lt;&gt;0,LEN(サービス分析!$B$203)&lt;&gt;0,LEN(サービス分析!$B$204)=0,LEN(サービス分析!$B$205)&lt;&gt;0),"講評タイトル②を入力してください","")</definedName>
    <definedName name="SBcaseB5_7">IF(AND(LEN(サービス分析!$B$216)&lt;&gt;0,LEN(サービス分析!$B$217)&lt;&gt;0,LEN(サービス分析!$B$218)=0,LEN(サービス分析!$B$219)&lt;&gt;0),"講評タイトル②を入力してください","")</definedName>
    <definedName name="SBcaseB5_8">IF(AND(LEN(サービス分析!$B$231)&lt;&gt;0,LEN(サービス分析!$B$232)&lt;&gt;0,LEN(サービス分析!$B$233)=0,LEN(サービス分析!$B$234)&lt;&gt;0),"講評タイトル②を入力してください","")</definedName>
    <definedName name="SBcaseB5_9">IF(AND(LEN(サービス分析!$B$243)&lt;&gt;0,LEN(サービス分析!$B$244)&lt;&gt;0,LEN(サービス分析!$B$245)=0,LEN(サービス分析!$B$246)&lt;&gt;0),"講評タイトル②を入力してください","")</definedName>
    <definedName name="SBcaseB6_1">IF(AND(LEN(サービス分析!$B$131)&lt;&gt;0,LEN(サービス分析!$B$132)&lt;&gt;0,LEN(サービス分析!$B$133)&lt;&gt;0,LEN(サービス分析!$B$134)&lt;&gt;0,LEN(サービス分析!$B$135)=0,LEN(サービス分析!$B$136)&lt;&gt;0),"講評タイトル③を入力してください","")</definedName>
    <definedName name="SBcaseB6_2">IF(AND(LEN(サービス分析!$B$145)&lt;&gt;0,LEN(サービス分析!$B$146)&lt;&gt;0,LEN(サービス分析!$B$147)&lt;&gt;0,LEN(サービス分析!$B$148)&lt;&gt;0,LEN(サービス分析!$B$149)=0,LEN(サービス分析!$B$150)&lt;&gt;0),"講評タイトル③を入力してください","")</definedName>
    <definedName name="SBcaseB6_3">IF(AND(LEN(サービス分析!$B$161)&lt;&gt;0,LEN(サービス分析!$B$162)&lt;&gt;0,LEN(サービス分析!$B$163)&lt;&gt;0,LEN(サービス分析!$B$164)&lt;&gt;0,LEN(サービス分析!$B$165)=0,LEN(サービス分析!$B$166)&lt;&gt;0),"講評タイトル③を入力してください","")</definedName>
    <definedName name="SBcaseB6_4">IF(AND(LEN(サービス分析!$B$174)&lt;&gt;0,LEN(サービス分析!$B$175)&lt;&gt;0,LEN(サービス分析!$B$176)&lt;&gt;0,LEN(サービス分析!$B$177)&lt;&gt;0,LEN(サービス分析!$B$178)=0,LEN(サービス分析!$B$179)&lt;&gt;0),"講評タイトル③を入力してください","")</definedName>
    <definedName name="SBcaseB6_5">IF(AND(LEN(サービス分析!$B$187)&lt;&gt;0,LEN(サービス分析!$B$188)&lt;&gt;0,LEN(サービス分析!$B$189)&lt;&gt;0,LEN(サービス分析!$B$190)&lt;&gt;0,LEN(サービス分析!$B$191)=0,LEN(サービス分析!$B$192)&lt;&gt;0),"講評タイトル③を入力してください","")</definedName>
    <definedName name="SBcaseB6_6">IF(AND(LEN(サービス分析!$B$202)&lt;&gt;0,LEN(サービス分析!$B$203)&lt;&gt;0,LEN(サービス分析!$B$204)&lt;&gt;0,LEN(サービス分析!$B$205)&lt;&gt;0,LEN(サービス分析!$B$206)=0,LEN(サービス分析!$B$207)&lt;&gt;0),"講評タイトル③を入力してください","")</definedName>
    <definedName name="SBcaseB6_7">IF(AND(LEN(サービス分析!$B$216)&lt;&gt;0,LEN(サービス分析!$B$217)&lt;&gt;0,LEN(サービス分析!$B$218)&lt;&gt;0,LEN(サービス分析!$B$219)&lt;&gt;0,LEN(サービス分析!$B$220)=0,LEN(サービス分析!$B$221)&lt;&gt;0),"講評タイトル③を入力してください","")</definedName>
    <definedName name="SBcaseB6_8">IF(AND(LEN(サービス分析!$B$231)&lt;&gt;0,LEN(サービス分析!$B$232)&lt;&gt;0,LEN(サービス分析!$B$233)&lt;&gt;0,LEN(サービス分析!$B$234)&lt;&gt;0,LEN(サービス分析!$B$235)=0,LEN(サービス分析!$B$236)&lt;&gt;0),"講評タイトル③を入力してください","")</definedName>
    <definedName name="SBcaseB6_9">IF(AND(LEN(サービス分析!$B$243)&lt;&gt;0,LEN(サービス分析!$B$244)&lt;&gt;0,LEN(サービス分析!$B$245)&lt;&gt;0,LEN(サービス分析!$B$246)&lt;&gt;0,LEN(サービス分析!$B$247)=0,LEN(サービス分析!$B$248)&lt;&gt;0),"講評タイトル③を入力してください","")</definedName>
    <definedName name="SBcaseB7_1">IF(AND(LEN(サービス分析!$B$131)&lt;&gt;0,LEN(サービス分析!$B$132)&lt;&gt;0,LEN(サービス分析!$B$133)&lt;&gt;0,LEN(サービス分析!$B$134)&lt;&gt;0,LEN(サービス分析!$B$135)&lt;&gt;0,LEN(サービス分析!$B$136)=0),"講評本文③を入力してください","")</definedName>
    <definedName name="SBcaseB7_2">IF(AND(LEN(サービス分析!$B$145)&lt;&gt;0,LEN(サービス分析!$B$146)&lt;&gt;0,LEN(サービス分析!$B$147)&lt;&gt;0,LEN(サービス分析!$B$148)&lt;&gt;0,LEN(サービス分析!$B$149)&lt;&gt;0,LEN(サービス分析!$B$150)=0),"講評本文③を入力してください","")</definedName>
    <definedName name="SBcaseB7_3">IF(AND(LEN(サービス分析!$B$161)&lt;&gt;0,LEN(サービス分析!$B$162)&lt;&gt;0,LEN(サービス分析!$B$163)&lt;&gt;0,LEN(サービス分析!$B$164)&lt;&gt;0,LEN(サービス分析!$B$165)&lt;&gt;0,LEN(サービス分析!$B$166)=0),"講評本文③を入力してください","")</definedName>
    <definedName name="SBcaseB7_4">IF(AND(LEN(サービス分析!$B$174)&lt;&gt;0,LEN(サービス分析!$B$175)&lt;&gt;0,LEN(サービス分析!$B$176)&lt;&gt;0,LEN(サービス分析!$B$177)&lt;&gt;0,LEN(サービス分析!$B$178)&lt;&gt;0,LEN(サービス分析!$B$179)=0),"講評本文③を入力してください","")</definedName>
    <definedName name="SBcaseB7_5">IF(AND(LEN(サービス分析!$B$187)&lt;&gt;0,LEN(サービス分析!$B$188)&lt;&gt;0,LEN(サービス分析!$B$189)&lt;&gt;0,LEN(サービス分析!$B$190)&lt;&gt;0,LEN(サービス分析!$B$191)&lt;&gt;0,LEN(サービス分析!$B$192)=0),"講評本文③を入力してください","")</definedName>
    <definedName name="SBcaseB7_6">IF(AND(LEN(サービス分析!$B$202)&lt;&gt;0,LEN(サービス分析!$B$203)&lt;&gt;0,LEN(サービス分析!$B$204)&lt;&gt;0,LEN(サービス分析!$B$205)&lt;&gt;0,LEN(サービス分析!$B$206)&lt;&gt;0,LEN(サービス分析!$B$207)=0),"講評本文③を入力してください","")</definedName>
    <definedName name="SBcaseB7_7">IF(AND(LEN(サービス分析!$B$216)&lt;&gt;0,LEN(サービス分析!$B$217)&lt;&gt;0,LEN(サービス分析!$B$218)&lt;&gt;0,LEN(サービス分析!$B$219)&lt;&gt;0,LEN(サービス分析!$B$220)&lt;&gt;0,LEN(サービス分析!$B$221)=0),"講評本文③を入力してください","")</definedName>
    <definedName name="SBcaseB7_8">IF(AND(LEN(サービス分析!$B$231)&lt;&gt;0,LEN(サービス分析!$B$232)&lt;&gt;0,LEN(サービス分析!$B$233)&lt;&gt;0,LEN(サービス分析!$B$234)&lt;&gt;0,LEN(サービス分析!$B$235)&lt;&gt;0,LEN(サービス分析!$B$236)=0),"講評本文③を入力してください","")</definedName>
    <definedName name="SBcaseB7_9">IF(AND(LEN(サービス分析!$B$243)&lt;&gt;0,LEN(サービス分析!$B$244)&lt;&gt;0,LEN(サービス分析!$B$245)&lt;&gt;0,LEN(サービス分析!$B$246)&lt;&gt;0,LEN(サービス分析!$B$247)&lt;&gt;0,LEN(サービス分析!$B$248)=0),"講評本文③を入力してください","")</definedName>
    <definedName name="SBcaseB8_1">IF(AND(LEN(サービス分析!$B$131)&lt;&gt;0,LEN(サービス分析!$B$132)&lt;&gt;0,LEN(サービス分析!$B$135)=0,LEN(サービス分析!$B$136)&lt;&gt;0),"講評タイトル③を入力してください","")</definedName>
    <definedName name="SBcaseB8_2">IF(AND(LEN(サービス分析!$B$145)&lt;&gt;0,LEN(サービス分析!$B$146)&lt;&gt;0,LEN(サービス分析!$B$149)=0,LEN(サービス分析!$B$150)&lt;&gt;0),"講評タイトル③を入力してください","")</definedName>
    <definedName name="SBcaseB8_3">IF(AND(LEN(サービス分析!$B$161)&lt;&gt;0,LEN(サービス分析!$B$162)&lt;&gt;0,LEN(サービス分析!$B$165)=0,LEN(サービス分析!$B$166)&lt;&gt;0),"講評タイトル③を入力してください","")</definedName>
    <definedName name="SBcaseB8_4">IF(AND(LEN(サービス分析!$B$174)&lt;&gt;0,LEN(サービス分析!$B$175)&lt;&gt;0,LEN(サービス分析!$B$178)=0,LEN(サービス分析!$B$179)&lt;&gt;0),"講評タイトル③を入力してください","")</definedName>
    <definedName name="SBcaseB8_5">IF(AND(LEN(サービス分析!$B$187)&lt;&gt;0,LEN(サービス分析!$B$188)&lt;&gt;0,LEN(サービス分析!$B$191)=0,LEN(サービス分析!$B$192)&lt;&gt;0),"講評タイトル③を入力してください","")</definedName>
    <definedName name="SBcaseB8_6">IF(AND(LEN(サービス分析!$B$202)&lt;&gt;0,LEN(サービス分析!$B$203)&lt;&gt;0,LEN(サービス分析!$B$206)=0,LEN(サービス分析!$B$207)&lt;&gt;0),"講評タイトル③を入力してください","")</definedName>
    <definedName name="SBcaseB8_7">IF(AND(LEN(サービス分析!$B$216)&lt;&gt;0,LEN(サービス分析!$B$217)&lt;&gt;0,LEN(サービス分析!$B$220)=0,LEN(サービス分析!$B$221)&lt;&gt;0),"講評タイトル③を入力してください","")</definedName>
    <definedName name="SBcaseB8_8">IF(AND(LEN(サービス分析!$B$231)&lt;&gt;0,LEN(サービス分析!$B$232)&lt;&gt;0,LEN(サービス分析!$B$235)=0,LEN(サービス分析!$B$236)&lt;&gt;0),"講評タイトル③を入力してください","")</definedName>
    <definedName name="SBcaseB8_9">IF(AND(LEN(サービス分析!$B$243)&lt;&gt;0,LEN(サービス分析!$B$244)&lt;&gt;0,LEN(サービス分析!$B$247)=0,LEN(サービス分析!$B$248)&lt;&gt;0),"講評タイトル③を入力してください","")</definedName>
    <definedName name="SBcaseB9_1">IF(AND(LEN(サービス分析!$B$131)&lt;&gt;0,LEN(サービス分析!$B$132)&lt;&gt;0,LEN(サービス分析!$B$135)&lt;&gt;0,LEN(サービス分析!$B$136)=0),"講評本文③を入力してください","")</definedName>
    <definedName name="SBcaseB9_2">IF(AND(LEN(サービス分析!$B$145)&lt;&gt;0,LEN(サービス分析!$B$146)&lt;&gt;0,LEN(サービス分析!$B$149)&lt;&gt;0,LEN(サービス分析!$B$150)=0),"講評本文③を入力してください","")</definedName>
    <definedName name="SBcaseB9_3">IF(AND(LEN(サービス分析!$B$161)&lt;&gt;0,LEN(サービス分析!$B$162)&lt;&gt;0,LEN(サービス分析!$B$165)&lt;&gt;0,LEN(サービス分析!$B$166)=0),"講評本文③を入力してください","")</definedName>
    <definedName name="SBcaseB9_4">IF(AND(LEN(サービス分析!$B$174)&lt;&gt;0,LEN(サービス分析!$B$175)&lt;&gt;0,LEN(サービス分析!$B$178)&lt;&gt;0,LEN(サービス分析!$B$179)=0),"講評本文③を入力してください","")</definedName>
    <definedName name="SBcaseB9_5">IF(AND(LEN(サービス分析!$B$187)&lt;&gt;0,LEN(サービス分析!$B$188)&lt;&gt;0,LEN(サービス分析!$B$191)&lt;&gt;0,LEN(サービス分析!$B$192)=0),"講評本文③を入力してください","")</definedName>
    <definedName name="SBcaseB9_6">IF(AND(LEN(サービス分析!$B$202)&lt;&gt;0,LEN(サービス分析!$B$203)&lt;&gt;0,LEN(サービス分析!$B$206)&lt;&gt;0,LEN(サービス分析!$B$207)=0),"講評本文③を入力してください","")</definedName>
    <definedName name="SBcaseB9_7">IF(AND(LEN(サービス分析!$B$216)&lt;&gt;0,LEN(サービス分析!$B$217)&lt;&gt;0,LEN(サービス分析!$B$220)&lt;&gt;0,LEN(サービス分析!$B$221)=0),"講評本文③を入力してください","")</definedName>
    <definedName name="SBcaseB9_8">IF(AND(LEN(サービス分析!$B$231)&lt;&gt;0,LEN(サービス分析!$B$232)&lt;&gt;0,LEN(サービス分析!$B$235)&lt;&gt;0,LEN(サービス分析!$B$236)=0),"講評本文③を入力してください","")</definedName>
    <definedName name="SBcaseB9_9">IF(AND(LEN(サービス分析!$B$243)&lt;&gt;0,LEN(サービス分析!$B$244)&lt;&gt;0,LEN(サービス分析!$B$247)&lt;&gt;0,LEN(サービス分析!$B$248)=0),"講評本文③を入力してください","")</definedName>
    <definedName name="SBcheckA_1">IF(LEN(SBcase1_1)&lt;&gt;0,SBcase1_1,IF(LEN(SBcase2_1)&lt;&gt;0,SBcase2_1,IF(LEN(SBcase3_1)&lt;&gt;0,SBcase3_1,IF(LEN(SBcase4_1)&lt;&gt;0,SBcase4_1,IF(LEN(SBcase5_1)&lt;&gt;0,SBcase5_1,"")))))</definedName>
    <definedName name="SBcheckA_2">IF(LEN(SBcase1_2)&lt;&gt;0,SBcase1_2,IF(LEN(SBcase2_2)&lt;&gt;0,SBcase2_2,IF(LEN(SBcase3_2)&lt;&gt;0,SBcase3_2,IF(LEN(SBcase4_2)&lt;&gt;0,SBcase4_2,IF(LEN(SBcase5_2)&lt;&gt;0,SBcase5_2,"")))))</definedName>
    <definedName name="SBcheckA_3">IF(LEN(SBcase1_3)&lt;&gt;0,SBcase1_3,IF(LEN(SBcase2_3)&lt;&gt;0,SBcase2_3,IF(LEN(SBcase3_3)&lt;&gt;0,SBcase3_3,IF(LEN(SBcase4_3)&lt;&gt;0,SBcase4_3,IF(LEN(SBcase5_3)&lt;&gt;0,SBcase5_3,"")))))</definedName>
    <definedName name="SBcheckA_5">IF(LEN(SBcase1_5)&lt;&gt;0,SBcase1_5,IF(LEN(SBcase2_5)&lt;&gt;0,SBcase2_5,IF(LEN(SBcase3_5)&lt;&gt;0,SBcase3_5,IF(LEN(SBcase4_5)&lt;&gt;0,SBcase4_5,IF(LEN(SBcase5_5)&lt;&gt;0,SBcase5_5,"")))))</definedName>
    <definedName name="SBcheckA_6">IF(LEN(SBcase1_6)&lt;&gt;0,SBcase1_6,IF(LEN(SBcase2_6)&lt;&gt;0,SBcase2_6,IF(LEN(SBcase3_6)&lt;&gt;0,SBcase3_6,IF(LEN(SBcase4_6)&lt;&gt;0,SBcase4_6,IF(LEN(SBcase5_6)&lt;&gt;0,SBcase5_6,"")))))</definedName>
    <definedName name="SBcheckB_1">IF(LEN(SBcase6_1)&lt;&gt;0,SBcase6_1,IF(LEN(SBcase7_1)&lt;&gt;0,SBcase7_1,IF(LEN(SBcase8_1)&lt;&gt;0,SBcase8_1,IF(LEN(SBcase9_1)&lt;&gt;0,SBcase9_1,""))))</definedName>
    <definedName name="SBcheckB_2">IF(LEN(SBcase6_2)&lt;&gt;0,SBcase6_2,IF(LEN(SBcase7_2)&lt;&gt;0,SBcase7_2,IF(LEN(SBcase8_2)&lt;&gt;0,SBcase8_2,IF(LEN(SBcase9_2)&lt;&gt;0,SBcase9_2,""))))</definedName>
    <definedName name="SBcheckB_3">IF(LEN(SBcase6_3)&lt;&gt;0,SBcase6_3,IF(LEN(SBcase7_3)&lt;&gt;0,SBcase7_3,IF(LEN(SBcase8_3)&lt;&gt;0,SBcase8_3,IF(LEN(SBcase9_3)&lt;&gt;0,SBcase9_3,""))))</definedName>
    <definedName name="SBcheckB_5">IF(LEN(SBcase6_5)&lt;&gt;0,SBcase6_5,IF(LEN(SBcase7_5)&lt;&gt;0,SBcase7_5,IF(LEN(SBcase8_5)&lt;&gt;0,SBcase8_5,IF(LEN(SBcase9_5)&lt;&gt;0,SBcase9_5,""))))</definedName>
    <definedName name="SBcheckB_6">IF(LEN(SBcase6_6)&lt;&gt;0,SBcase6_6,IF(LEN(SBcase7_6)&lt;&gt;0,SBcase7_6,IF(LEN(SBcase8_6)&lt;&gt;0,SBcase8_6,IF(LEN(SBcase9_6)&lt;&gt;0,SBcase9_6,""))))</definedName>
    <definedName name="SBcheckBA_1">IF(LEN(SBcaseB1_1)&lt;&gt;0,SBcaseB1_1,IF(LEN(SBcaseB2_1)&lt;&gt;0,SBcaseB2_1,IF(LEN(SBcaseB3_1)&lt;&gt;0,SBcaseB3_1,IF(LEN(SBcaseB4_1)&lt;&gt;0,SBcaseB4_1,IF(LEN(SBcaseB5_1)&lt;&gt;0,SBcaseB5_1,"")))))</definedName>
    <definedName name="SBcheckBA_2">IF(LEN(SBcaseB1_2)&lt;&gt;0,SBcaseB1_2,IF(LEN(SBcaseB2_2)&lt;&gt;0,SBcaseB2_2,IF(LEN(SBcaseB3_2)&lt;&gt;0,SBcaseB3_2,IF(LEN(SBcaseB4_2)&lt;&gt;0,SBcaseB4_2,IF(LEN(SBcaseB5_2)&lt;&gt;0,SBcaseB5_2,"")))))</definedName>
    <definedName name="SBcheckBA_3">IF(LEN(SBcaseB1_3)&lt;&gt;0,SBcaseB1_3,IF(LEN(SBcaseB2_3)&lt;&gt;0,SBcaseB2_3,IF(LEN(SBcaseB3_3)&lt;&gt;0,SBcaseB3_3,IF(LEN(SBcaseB4_3)&lt;&gt;0,SBcaseB4_3,IF(LEN(SBcaseB5_3)&lt;&gt;0,SBcaseB5_3,"")))))</definedName>
    <definedName name="SBcheckBA_4">IF(LEN(SBcaseB1_4)&lt;&gt;0,SBcaseB1_4,IF(LEN(SBcaseB2_4)&lt;&gt;0,SBcaseB2_4,IF(LEN(SBcaseB3_4)&lt;&gt;0,SBcaseB3_4,IF(LEN(SBcaseB4_4)&lt;&gt;0,SBcaseB4_4,IF(LEN(SBcaseB5_4)&lt;&gt;0,SBcaseB5_4,"")))))</definedName>
    <definedName name="SBcheckBA_5">IF(LEN(SBcaseB1_5)&lt;&gt;0,SBcaseB1_5,IF(LEN(SBcaseB2_5)&lt;&gt;0,SBcaseB2_5,IF(LEN(SBcaseB3_5)&lt;&gt;0,SBcaseB3_5,IF(LEN(SBcaseB4_5)&lt;&gt;0,SBcaseB4_5,IF(LEN(SBcaseB5_5)&lt;&gt;0,SBcaseB5_5,"")))))</definedName>
    <definedName name="SBcheckBA_6">IF(LEN(SBcaseB1_6)&lt;&gt;0,SBcaseB1_6,IF(LEN(SBcaseB2_6)&lt;&gt;0,SBcaseB2_6,IF(LEN(SBcaseB3_6)&lt;&gt;0,SBcaseB3_6,IF(LEN(SBcaseB4_6)&lt;&gt;0,SBcaseB4_6,IF(LEN(SBcaseB5_6)&lt;&gt;0,SBcaseB5_6,"")))))</definedName>
    <definedName name="SBcheckBA_7">IF(LEN(SBcaseB1_7)&lt;&gt;0,SBcaseB1_7,IF(LEN(SBcaseB2_7)&lt;&gt;0,SBcaseB2_7,IF(LEN(SBcaseB3_7)&lt;&gt;0,SBcaseB3_7,IF(LEN(SBcaseB4_7)&lt;&gt;0,SBcaseB4_7,IF(LEN(SBcaseB5_7)&lt;&gt;0,SBcaseB5_7,"")))))</definedName>
    <definedName name="SBcheckBA_8">IF(LEN(SBcaseB1_8)&lt;&gt;0,SBcaseB1_8,IF(LEN(SBcaseB2_8)&lt;&gt;0,SBcaseB2_8,IF(LEN(SBcaseB3_8)&lt;&gt;0,SBcaseB3_8,IF(LEN(SBcaseB4_8)&lt;&gt;0,SBcaseB4_8,IF(LEN(SBcaseB5_8)&lt;&gt;0,SBcaseB5_8,"")))))</definedName>
    <definedName name="SBcheckBA_9">IF(LEN(SBcaseB1_9)&lt;&gt;0,SBcaseB1_9,IF(LEN(SBcaseB2_9)&lt;&gt;0,SBcaseB2_9,IF(LEN(SBcaseB3_9)&lt;&gt;0,SBcaseB3_9,IF(LEN(SBcaseB4_9)&lt;&gt;0,SBcaseB4_9,IF(LEN(SBcaseB5_9)&lt;&gt;0,SBcaseB5_9,"")))))</definedName>
    <definedName name="SBcheckBB_1">IF(LEN(SBcaseB6_1)&lt;&gt;0,SBcaseB6_1,IF(LEN(SBcaseB7_1)&lt;&gt;0,SBcaseB7_1,IF(LEN(SBcaseB8_1)&lt;&gt;0,SBcaseB8_1,IF(LEN(SBcaseB9_1)&lt;&gt;0,SBcaseB9_1,""))))</definedName>
    <definedName name="SBcheckBB_2">IF(LEN(SBcaseB6_2)&lt;&gt;0,SBcaseB6_2,IF(LEN(SBcaseB7_2)&lt;&gt;0,SBcaseB7_2,IF(LEN(SBcaseB8_2)&lt;&gt;0,SBcaseB8_2,IF(LEN(SBcaseB9_2)&lt;&gt;0,SBcaseB9_2,""))))</definedName>
    <definedName name="SBcheckBB_3">IF(LEN(SBcaseB6_3)&lt;&gt;0,SBcaseB6_3,IF(LEN(SBcaseB7_3)&lt;&gt;0,SBcaseB7_3,IF(LEN(SBcaseB8_3)&lt;&gt;0,SBcaseB8_3,IF(LEN(SBcaseB9_3)&lt;&gt;0,SBcaseB9_3,""))))</definedName>
    <definedName name="SBcheckBB_4">IF(LEN(SBcaseB6_4)&lt;&gt;0,SBcaseB6_4,IF(LEN(SBcaseB7_4)&lt;&gt;0,SBcaseB7_4,IF(LEN(SBcaseB8_4)&lt;&gt;0,SBcaseB8_4,IF(LEN(SBcaseB9_4)&lt;&gt;0,SBcaseB9_4,""))))</definedName>
    <definedName name="SBcheckBB_5">IF(LEN(SBcaseB6_5)&lt;&gt;0,SBcaseB6_5,IF(LEN(SBcaseB7_5)&lt;&gt;0,SBcaseB7_5,IF(LEN(SBcaseB8_5)&lt;&gt;0,SBcaseB8_5,IF(LEN(SBcaseB9_5)&lt;&gt;0,SBcaseB9_5,""))))</definedName>
    <definedName name="SBcheckBB_6">IF(LEN(SBcaseB6_6)&lt;&gt;0,SBcaseB6_6,IF(LEN(SBcaseB7_6)&lt;&gt;0,SBcaseB7_6,IF(LEN(SBcaseB8_6)&lt;&gt;0,SBcaseB8_6,IF(LEN(SBcaseB9_6)&lt;&gt;0,SBcaseB9_6,""))))</definedName>
    <definedName name="SBcheckBB_7">IF(LEN(SBcaseB6_7)&lt;&gt;0,SBcaseB6_7,IF(LEN(SBcaseB7_7)&lt;&gt;0,SBcaseB7_7,IF(LEN(SBcaseB8_7)&lt;&gt;0,SBcaseB8_7,IF(LEN(SBcaseB9_7)&lt;&gt;0,SBcaseB9_7,""))))</definedName>
    <definedName name="SBcheckBB_8">IF(LEN(SBcaseB6_8)&lt;&gt;0,SBcaseB6_8,IF(LEN(SBcaseB7_8)&lt;&gt;0,SBcaseB7_8,IF(LEN(SBcaseB8_8)&lt;&gt;0,SBcaseB8_8,IF(LEN(SBcaseB9_8)&lt;&gt;0,SBcaseB9_8,""))))</definedName>
    <definedName name="SBcheckBB_9">IF(LEN(SBcaseB6_9)&lt;&gt;0,SBcaseB6_9,IF(LEN(SBcaseB7_9)&lt;&gt;0,SBcaseB7_9,IF(LEN(SBcaseB8_9)&lt;&gt;0,SBcaseB8_9,IF(LEN(SBcaseB9_9)&lt;&gt;0,SBcaseB9_9,""))))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5" i="74" l="1"/>
  <c r="AP10" i="74"/>
  <c r="AP5" i="74"/>
  <c r="AO15" i="74"/>
  <c r="AO10" i="74"/>
  <c r="AO5" i="74"/>
  <c r="AN15" i="74"/>
  <c r="AN10" i="74"/>
  <c r="AN5" i="74"/>
  <c r="F15" i="74"/>
  <c r="F10" i="74"/>
  <c r="F5" i="74"/>
  <c r="L15" i="74"/>
  <c r="L10" i="74"/>
  <c r="L5" i="74"/>
  <c r="D242" i="53"/>
  <c r="G248" i="53"/>
  <c r="G247" i="53"/>
  <c r="G246" i="53"/>
  <c r="G245" i="53"/>
  <c r="G244" i="53"/>
  <c r="G243" i="53"/>
  <c r="F120" i="53"/>
  <c r="I238" i="53"/>
  <c r="C237" i="53"/>
  <c r="F238" i="53"/>
  <c r="D238" i="53"/>
  <c r="R241" i="53"/>
  <c r="Q241" i="53"/>
  <c r="P241" i="53"/>
  <c r="R240" i="53"/>
  <c r="Q240" i="53"/>
  <c r="P240" i="53"/>
  <c r="D230" i="53"/>
  <c r="G236" i="53"/>
  <c r="G235" i="53"/>
  <c r="G234" i="53"/>
  <c r="G233" i="53"/>
  <c r="G232" i="53"/>
  <c r="G231" i="53"/>
  <c r="I223" i="53"/>
  <c r="C222" i="53"/>
  <c r="F223" i="53"/>
  <c r="D223" i="53"/>
  <c r="R229" i="53"/>
  <c r="Q229" i="53"/>
  <c r="P229" i="53"/>
  <c r="R228" i="53"/>
  <c r="Q228" i="53"/>
  <c r="P228" i="53"/>
  <c r="R227" i="53"/>
  <c r="Q227" i="53"/>
  <c r="P227" i="53"/>
  <c r="R226" i="53"/>
  <c r="Q226" i="53"/>
  <c r="P226" i="53"/>
  <c r="R225" i="53"/>
  <c r="Q225" i="53"/>
  <c r="P225" i="53"/>
  <c r="D215" i="53"/>
  <c r="G221" i="53"/>
  <c r="G220" i="53"/>
  <c r="G219" i="53"/>
  <c r="G218" i="53"/>
  <c r="G217" i="53"/>
  <c r="G216" i="53"/>
  <c r="I209" i="53"/>
  <c r="C208" i="53"/>
  <c r="F209" i="53"/>
  <c r="D209" i="53"/>
  <c r="R214" i="53"/>
  <c r="Q214" i="53"/>
  <c r="P214" i="53"/>
  <c r="R213" i="53"/>
  <c r="Q213" i="53"/>
  <c r="P213" i="53"/>
  <c r="R212" i="53"/>
  <c r="Q212" i="53"/>
  <c r="P212" i="53"/>
  <c r="R211" i="53"/>
  <c r="Q211" i="53"/>
  <c r="P211" i="53"/>
  <c r="D201" i="53"/>
  <c r="G207" i="53"/>
  <c r="G206" i="53"/>
  <c r="G205" i="53"/>
  <c r="G204" i="53"/>
  <c r="G203" i="53"/>
  <c r="G202" i="53"/>
  <c r="I194" i="53"/>
  <c r="C193" i="53"/>
  <c r="F194" i="53"/>
  <c r="D194" i="53"/>
  <c r="R200" i="53"/>
  <c r="Q200" i="53"/>
  <c r="P200" i="53"/>
  <c r="R199" i="53"/>
  <c r="Q199" i="53"/>
  <c r="P199" i="53"/>
  <c r="R198" i="53"/>
  <c r="Q198" i="53"/>
  <c r="P198" i="53"/>
  <c r="R197" i="53"/>
  <c r="Q197" i="53"/>
  <c r="P197" i="53"/>
  <c r="R196" i="53"/>
  <c r="Q196" i="53"/>
  <c r="P196" i="53"/>
  <c r="D186" i="53"/>
  <c r="G192" i="53"/>
  <c r="G191" i="53"/>
  <c r="G190" i="53"/>
  <c r="G189" i="53"/>
  <c r="G188" i="53"/>
  <c r="G187" i="53"/>
  <c r="I181" i="53"/>
  <c r="C180" i="53"/>
  <c r="F181" i="53"/>
  <c r="D181" i="53"/>
  <c r="R185" i="53"/>
  <c r="Q185" i="53"/>
  <c r="P185" i="53"/>
  <c r="R184" i="53"/>
  <c r="Q184" i="53"/>
  <c r="P184" i="53"/>
  <c r="R183" i="53"/>
  <c r="Q183" i="53"/>
  <c r="P183" i="53"/>
  <c r="D173" i="53"/>
  <c r="G179" i="53"/>
  <c r="G178" i="53"/>
  <c r="G177" i="53"/>
  <c r="G176" i="53"/>
  <c r="G175" i="53"/>
  <c r="G174" i="53"/>
  <c r="I168" i="53"/>
  <c r="C167" i="53"/>
  <c r="F168" i="53"/>
  <c r="D168" i="53"/>
  <c r="R172" i="53"/>
  <c r="Q172" i="53"/>
  <c r="P172" i="53"/>
  <c r="R171" i="53"/>
  <c r="Q171" i="53"/>
  <c r="P171" i="53"/>
  <c r="R170" i="53"/>
  <c r="Q170" i="53"/>
  <c r="P170" i="53"/>
  <c r="D160" i="53"/>
  <c r="G166" i="53"/>
  <c r="G165" i="53"/>
  <c r="G164" i="53"/>
  <c r="G163" i="53"/>
  <c r="G162" i="53"/>
  <c r="G161" i="53"/>
  <c r="I152" i="53"/>
  <c r="C151" i="53"/>
  <c r="F152" i="53"/>
  <c r="D152" i="53"/>
  <c r="R159" i="53"/>
  <c r="Q159" i="53"/>
  <c r="P159" i="53"/>
  <c r="R158" i="53"/>
  <c r="Q158" i="53"/>
  <c r="P158" i="53"/>
  <c r="R157" i="53"/>
  <c r="Q157" i="53"/>
  <c r="P157" i="53"/>
  <c r="R156" i="53"/>
  <c r="Q156" i="53"/>
  <c r="P156" i="53"/>
  <c r="R155" i="53"/>
  <c r="Q155" i="53"/>
  <c r="P155" i="53"/>
  <c r="R154" i="53"/>
  <c r="Q154" i="53"/>
  <c r="P154" i="53"/>
  <c r="D144" i="53"/>
  <c r="G150" i="53"/>
  <c r="G149" i="53"/>
  <c r="G148" i="53"/>
  <c r="G147" i="53"/>
  <c r="G146" i="53"/>
  <c r="G145" i="53"/>
  <c r="I138" i="53"/>
  <c r="C137" i="53"/>
  <c r="F138" i="53"/>
  <c r="D138" i="53"/>
  <c r="R143" i="53"/>
  <c r="Q143" i="53"/>
  <c r="P143" i="53"/>
  <c r="R142" i="53"/>
  <c r="Q142" i="53"/>
  <c r="P142" i="53"/>
  <c r="R141" i="53"/>
  <c r="Q141" i="53"/>
  <c r="P141" i="53"/>
  <c r="R140" i="53"/>
  <c r="Q140" i="53"/>
  <c r="P140" i="53"/>
  <c r="D130" i="53"/>
  <c r="G136" i="53"/>
  <c r="G135" i="53"/>
  <c r="G134" i="53"/>
  <c r="G133" i="53"/>
  <c r="G132" i="53"/>
  <c r="G131" i="53"/>
  <c r="I122" i="53"/>
  <c r="C121" i="53"/>
  <c r="F122" i="53"/>
  <c r="D122" i="53"/>
  <c r="R129" i="53"/>
  <c r="Q129" i="53"/>
  <c r="P129" i="53"/>
  <c r="R128" i="53"/>
  <c r="Q128" i="53"/>
  <c r="P128" i="53"/>
  <c r="R127" i="53"/>
  <c r="Q127" i="53"/>
  <c r="P127" i="53"/>
  <c r="R126" i="53"/>
  <c r="Q126" i="53"/>
  <c r="P126" i="53"/>
  <c r="R125" i="53"/>
  <c r="Q125" i="53"/>
  <c r="P125" i="53"/>
  <c r="R124" i="53"/>
  <c r="Q124" i="53"/>
  <c r="P124" i="53"/>
  <c r="D109" i="53"/>
  <c r="G115" i="53"/>
  <c r="G114" i="53"/>
  <c r="G113" i="53"/>
  <c r="G112" i="53"/>
  <c r="G111" i="53"/>
  <c r="G110" i="53"/>
  <c r="F97" i="53"/>
  <c r="I105" i="53"/>
  <c r="C104" i="53"/>
  <c r="F105" i="53"/>
  <c r="D105" i="53"/>
  <c r="R108" i="53"/>
  <c r="Q108" i="53"/>
  <c r="P108" i="53"/>
  <c r="R107" i="53"/>
  <c r="Q107" i="53"/>
  <c r="P107" i="53"/>
  <c r="I99" i="53"/>
  <c r="C98" i="53"/>
  <c r="F99" i="53"/>
  <c r="D99" i="53"/>
  <c r="R103" i="53"/>
  <c r="Q103" i="53"/>
  <c r="P103" i="53"/>
  <c r="R102" i="53"/>
  <c r="Q102" i="53"/>
  <c r="P102" i="53"/>
  <c r="R101" i="53"/>
  <c r="Q101" i="53"/>
  <c r="P101" i="53"/>
  <c r="D89" i="53"/>
  <c r="G95" i="53"/>
  <c r="G94" i="53"/>
  <c r="G93" i="53"/>
  <c r="G92" i="53"/>
  <c r="G91" i="53"/>
  <c r="G90" i="53"/>
  <c r="F77" i="53"/>
  <c r="I84" i="53"/>
  <c r="C83" i="53"/>
  <c r="F84" i="53"/>
  <c r="D84" i="53"/>
  <c r="R88" i="53"/>
  <c r="Q88" i="53"/>
  <c r="P88" i="53"/>
  <c r="R87" i="53"/>
  <c r="Q87" i="53"/>
  <c r="P87" i="53"/>
  <c r="R86" i="53"/>
  <c r="Q86" i="53"/>
  <c r="P86" i="53"/>
  <c r="I79" i="53"/>
  <c r="C78" i="53"/>
  <c r="F79" i="53"/>
  <c r="D79" i="53"/>
  <c r="R82" i="53"/>
  <c r="Q82" i="53"/>
  <c r="P82" i="53"/>
  <c r="R81" i="53"/>
  <c r="Q81" i="53"/>
  <c r="P81" i="53"/>
  <c r="D69" i="53"/>
  <c r="G75" i="53"/>
  <c r="G74" i="53"/>
  <c r="G73" i="53"/>
  <c r="G72" i="53"/>
  <c r="G71" i="53"/>
  <c r="G70" i="53"/>
  <c r="F44" i="53"/>
  <c r="I65" i="53"/>
  <c r="C64" i="53"/>
  <c r="F65" i="53"/>
  <c r="D65" i="53"/>
  <c r="R68" i="53"/>
  <c r="Q68" i="53"/>
  <c r="P68" i="53"/>
  <c r="R67" i="53"/>
  <c r="Q67" i="53"/>
  <c r="P67" i="53"/>
  <c r="I60" i="53"/>
  <c r="C59" i="53"/>
  <c r="F60" i="53"/>
  <c r="D60" i="53"/>
  <c r="R63" i="53"/>
  <c r="Q63" i="53"/>
  <c r="P63" i="53"/>
  <c r="R62" i="53"/>
  <c r="Q62" i="53"/>
  <c r="P62" i="53"/>
  <c r="I52" i="53"/>
  <c r="C51" i="53"/>
  <c r="F52" i="53"/>
  <c r="D52" i="53"/>
  <c r="R58" i="53"/>
  <c r="Q58" i="53"/>
  <c r="P58" i="53"/>
  <c r="R57" i="53"/>
  <c r="Q57" i="53"/>
  <c r="P57" i="53"/>
  <c r="R56" i="53"/>
  <c r="Q56" i="53"/>
  <c r="P56" i="53"/>
  <c r="R55" i="53"/>
  <c r="Q55" i="53"/>
  <c r="P55" i="53"/>
  <c r="R54" i="53"/>
  <c r="Q54" i="53"/>
  <c r="P54" i="53"/>
  <c r="I46" i="53"/>
  <c r="C45" i="53"/>
  <c r="F46" i="53"/>
  <c r="D46" i="53"/>
  <c r="R50" i="53"/>
  <c r="Q50" i="53"/>
  <c r="P50" i="53"/>
  <c r="R49" i="53"/>
  <c r="Q49" i="53"/>
  <c r="P49" i="53"/>
  <c r="R48" i="53"/>
  <c r="Q48" i="53"/>
  <c r="P48" i="53"/>
  <c r="D36" i="53"/>
  <c r="G42" i="53"/>
  <c r="G41" i="53"/>
  <c r="G40" i="53"/>
  <c r="G39" i="53"/>
  <c r="G38" i="53"/>
  <c r="G37" i="53"/>
  <c r="F23" i="53"/>
  <c r="I31" i="53"/>
  <c r="C30" i="53"/>
  <c r="F31" i="53"/>
  <c r="D31" i="53"/>
  <c r="R35" i="53"/>
  <c r="Q35" i="53"/>
  <c r="P35" i="53"/>
  <c r="R34" i="53"/>
  <c r="Q34" i="53"/>
  <c r="P34" i="53"/>
  <c r="R33" i="53"/>
  <c r="Q33" i="53"/>
  <c r="P33" i="53"/>
  <c r="I25" i="53"/>
  <c r="C24" i="53"/>
  <c r="F25" i="53"/>
  <c r="D25" i="53"/>
  <c r="R29" i="53"/>
  <c r="Q29" i="53"/>
  <c r="P29" i="53"/>
  <c r="R28" i="53"/>
  <c r="Q28" i="53"/>
  <c r="P28" i="53"/>
  <c r="R27" i="53"/>
  <c r="Q27" i="53"/>
  <c r="P27" i="53"/>
  <c r="D15" i="53"/>
  <c r="G21" i="53"/>
  <c r="G20" i="53"/>
  <c r="G19" i="53"/>
  <c r="G18" i="53"/>
  <c r="G17" i="53"/>
  <c r="G16" i="53"/>
  <c r="F6" i="53"/>
  <c r="I8" i="53"/>
  <c r="C7" i="53"/>
  <c r="F8" i="53"/>
  <c r="D8" i="53"/>
  <c r="R14" i="53"/>
  <c r="Q14" i="53"/>
  <c r="P14" i="53"/>
  <c r="R13" i="53"/>
  <c r="Q13" i="53"/>
  <c r="P13" i="53"/>
  <c r="R12" i="53"/>
  <c r="Q12" i="53"/>
  <c r="P12" i="53"/>
  <c r="R11" i="53"/>
  <c r="Q11" i="53"/>
  <c r="P11" i="53"/>
  <c r="R10" i="53"/>
  <c r="Q10" i="53"/>
  <c r="P10" i="53"/>
  <c r="E197" i="61"/>
  <c r="E192" i="61"/>
  <c r="G198" i="61"/>
  <c r="G193" i="61"/>
  <c r="E188" i="61"/>
  <c r="E183" i="61"/>
  <c r="G189" i="61"/>
  <c r="G184" i="61"/>
  <c r="D170" i="61"/>
  <c r="G176" i="61"/>
  <c r="G175" i="61"/>
  <c r="G174" i="61"/>
  <c r="G173" i="61"/>
  <c r="G172" i="61"/>
  <c r="G171" i="61"/>
  <c r="F163" i="61"/>
  <c r="I165" i="61"/>
  <c r="C164" i="61"/>
  <c r="F165" i="61"/>
  <c r="D165" i="61"/>
  <c r="R169" i="61"/>
  <c r="Q169" i="61"/>
  <c r="P169" i="61"/>
  <c r="R168" i="61"/>
  <c r="Q168" i="61"/>
  <c r="P168" i="61"/>
  <c r="R167" i="61"/>
  <c r="Q167" i="61"/>
  <c r="P167" i="61"/>
  <c r="F137" i="61"/>
  <c r="I156" i="61"/>
  <c r="C155" i="61"/>
  <c r="F156" i="61"/>
  <c r="D156" i="61"/>
  <c r="R161" i="61"/>
  <c r="Q161" i="61"/>
  <c r="P161" i="61"/>
  <c r="R160" i="61"/>
  <c r="Q160" i="61"/>
  <c r="P160" i="61"/>
  <c r="R159" i="61"/>
  <c r="Q159" i="61"/>
  <c r="P159" i="61"/>
  <c r="R158" i="61"/>
  <c r="Q158" i="61"/>
  <c r="P158" i="61"/>
  <c r="I149" i="61"/>
  <c r="C148" i="61"/>
  <c r="F149" i="61"/>
  <c r="D149" i="61"/>
  <c r="R154" i="61"/>
  <c r="Q154" i="61"/>
  <c r="P154" i="61"/>
  <c r="R153" i="61"/>
  <c r="Q153" i="61"/>
  <c r="P153" i="61"/>
  <c r="R152" i="61"/>
  <c r="Q152" i="61"/>
  <c r="P152" i="61"/>
  <c r="R151" i="61"/>
  <c r="Q151" i="61"/>
  <c r="P151" i="61"/>
  <c r="I144" i="61"/>
  <c r="C143" i="61"/>
  <c r="F144" i="61"/>
  <c r="D144" i="61"/>
  <c r="R147" i="61"/>
  <c r="Q147" i="61"/>
  <c r="P147" i="61"/>
  <c r="R146" i="61"/>
  <c r="Q146" i="61"/>
  <c r="P146" i="61"/>
  <c r="I139" i="61"/>
  <c r="C138" i="61"/>
  <c r="F139" i="61"/>
  <c r="D139" i="61"/>
  <c r="R142" i="61"/>
  <c r="Q142" i="61"/>
  <c r="P142" i="61"/>
  <c r="R141" i="61"/>
  <c r="Q141" i="61"/>
  <c r="P141" i="61"/>
  <c r="D127" i="61"/>
  <c r="G133" i="61"/>
  <c r="G132" i="61"/>
  <c r="G131" i="61"/>
  <c r="G130" i="61"/>
  <c r="G129" i="61"/>
  <c r="G128" i="61"/>
  <c r="F119" i="61"/>
  <c r="I121" i="61"/>
  <c r="C120" i="61"/>
  <c r="F121" i="61"/>
  <c r="D121" i="61"/>
  <c r="R126" i="61"/>
  <c r="Q126" i="61"/>
  <c r="P126" i="61"/>
  <c r="R125" i="61"/>
  <c r="Q125" i="61"/>
  <c r="P125" i="61"/>
  <c r="R124" i="61"/>
  <c r="Q124" i="61"/>
  <c r="P124" i="61"/>
  <c r="R123" i="61"/>
  <c r="Q123" i="61"/>
  <c r="P123" i="61"/>
  <c r="F109" i="61"/>
  <c r="I111" i="61"/>
  <c r="C110" i="61"/>
  <c r="F111" i="61"/>
  <c r="D111" i="61"/>
  <c r="R117" i="61"/>
  <c r="Q117" i="61"/>
  <c r="P117" i="61"/>
  <c r="R116" i="61"/>
  <c r="Q116" i="61"/>
  <c r="P116" i="61"/>
  <c r="R115" i="61"/>
  <c r="Q115" i="61"/>
  <c r="P115" i="61"/>
  <c r="R114" i="61"/>
  <c r="Q114" i="61"/>
  <c r="P114" i="61"/>
  <c r="R113" i="61"/>
  <c r="Q113" i="61"/>
  <c r="P113" i="61"/>
  <c r="D99" i="61"/>
  <c r="G105" i="61"/>
  <c r="G104" i="61"/>
  <c r="G103" i="61"/>
  <c r="G102" i="61"/>
  <c r="G101" i="61"/>
  <c r="G100" i="61"/>
  <c r="F87" i="61"/>
  <c r="I94" i="61"/>
  <c r="C93" i="61"/>
  <c r="F94" i="61"/>
  <c r="D94" i="61"/>
  <c r="R98" i="61"/>
  <c r="Q98" i="61"/>
  <c r="P98" i="61"/>
  <c r="R97" i="61"/>
  <c r="Q97" i="61"/>
  <c r="P97" i="61"/>
  <c r="R96" i="61"/>
  <c r="Q96" i="61"/>
  <c r="P96" i="61"/>
  <c r="I89" i="61"/>
  <c r="C88" i="61"/>
  <c r="F89" i="61"/>
  <c r="D89" i="61"/>
  <c r="R92" i="61"/>
  <c r="Q92" i="61"/>
  <c r="P92" i="61"/>
  <c r="R91" i="61"/>
  <c r="Q91" i="61"/>
  <c r="P91" i="61"/>
  <c r="F75" i="61"/>
  <c r="I82" i="61"/>
  <c r="C81" i="61"/>
  <c r="F82" i="61"/>
  <c r="D82" i="61"/>
  <c r="R85" i="61"/>
  <c r="Q85" i="61"/>
  <c r="P85" i="61"/>
  <c r="R84" i="61"/>
  <c r="Q84" i="61"/>
  <c r="P84" i="61"/>
  <c r="I77" i="61"/>
  <c r="C76" i="61"/>
  <c r="F77" i="61"/>
  <c r="D77" i="61"/>
  <c r="R80" i="61"/>
  <c r="Q80" i="61"/>
  <c r="P80" i="61"/>
  <c r="R79" i="61"/>
  <c r="Q79" i="61"/>
  <c r="P79" i="61"/>
  <c r="F68" i="61"/>
  <c r="I70" i="61"/>
  <c r="C69" i="61"/>
  <c r="F70" i="61"/>
  <c r="D70" i="61"/>
  <c r="R73" i="61"/>
  <c r="Q73" i="61"/>
  <c r="P73" i="61"/>
  <c r="R72" i="61"/>
  <c r="Q72" i="61"/>
  <c r="P72" i="61"/>
  <c r="D58" i="61"/>
  <c r="G64" i="61"/>
  <c r="G63" i="61"/>
  <c r="G62" i="61"/>
  <c r="G61" i="61"/>
  <c r="G60" i="61"/>
  <c r="G59" i="61"/>
  <c r="F46" i="61"/>
  <c r="I54" i="61"/>
  <c r="C53" i="61"/>
  <c r="F54" i="61"/>
  <c r="D54" i="61"/>
  <c r="R57" i="61"/>
  <c r="Q57" i="61"/>
  <c r="P57" i="61"/>
  <c r="R56" i="61"/>
  <c r="Q56" i="61"/>
  <c r="P56" i="61"/>
  <c r="I48" i="61"/>
  <c r="C47" i="61"/>
  <c r="F48" i="61"/>
  <c r="D48" i="61"/>
  <c r="R52" i="61"/>
  <c r="Q52" i="61"/>
  <c r="P52" i="61"/>
  <c r="R51" i="61"/>
  <c r="Q51" i="61"/>
  <c r="P51" i="61"/>
  <c r="R50" i="61"/>
  <c r="Q50" i="61"/>
  <c r="P50" i="61"/>
  <c r="F35" i="61"/>
  <c r="I37" i="61"/>
  <c r="C36" i="61"/>
  <c r="F37" i="61"/>
  <c r="D37" i="61"/>
  <c r="R44" i="61"/>
  <c r="Q44" i="61"/>
  <c r="P44" i="61"/>
  <c r="R43" i="61"/>
  <c r="Q43" i="61"/>
  <c r="P43" i="61"/>
  <c r="R42" i="61"/>
  <c r="Q42" i="61"/>
  <c r="P42" i="61"/>
  <c r="R41" i="61"/>
  <c r="Q41" i="61"/>
  <c r="P41" i="61"/>
  <c r="R40" i="61"/>
  <c r="Q40" i="61"/>
  <c r="P40" i="61"/>
  <c r="R39" i="61"/>
  <c r="Q39" i="61"/>
  <c r="P39" i="61"/>
  <c r="D25" i="61"/>
  <c r="G31" i="61"/>
  <c r="G30" i="61"/>
  <c r="G29" i="61"/>
  <c r="G28" i="61"/>
  <c r="G27" i="61"/>
  <c r="G26" i="61"/>
  <c r="F8" i="61"/>
  <c r="I20" i="61"/>
  <c r="C19" i="61"/>
  <c r="F20" i="61"/>
  <c r="D20" i="61"/>
  <c r="R24" i="61"/>
  <c r="Q24" i="61"/>
  <c r="P24" i="61"/>
  <c r="R23" i="61"/>
  <c r="Q23" i="61"/>
  <c r="P23" i="61"/>
  <c r="R22" i="61"/>
  <c r="Q22" i="61"/>
  <c r="P22" i="61"/>
  <c r="I15" i="61"/>
  <c r="C14" i="61"/>
  <c r="F15" i="61"/>
  <c r="D15" i="61"/>
  <c r="R18" i="61"/>
  <c r="Q18" i="61"/>
  <c r="P18" i="61"/>
  <c r="R17" i="61"/>
  <c r="Q17" i="61"/>
  <c r="P17" i="61"/>
  <c r="I10" i="61"/>
  <c r="C9" i="61"/>
  <c r="F10" i="61"/>
  <c r="D10" i="61"/>
  <c r="R13" i="61"/>
  <c r="Q13" i="61"/>
  <c r="P13" i="61"/>
  <c r="R12" i="61"/>
  <c r="Q12" i="61"/>
  <c r="P12" i="61"/>
  <c r="M1" i="70"/>
  <c r="J13" i="70"/>
  <c r="G9" i="70"/>
  <c r="M1" i="77"/>
  <c r="J13" i="77"/>
  <c r="G9"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1" i="77"/>
  <c r="K4" i="77"/>
  <c r="K3" i="77"/>
  <c r="A2" i="77"/>
  <c r="A1" i="77"/>
  <c r="A2" i="76"/>
  <c r="A2" i="66" l="1"/>
  <c r="A1" i="66"/>
  <c r="AG2" i="74"/>
  <c r="A1" i="74"/>
  <c r="F2" i="53"/>
  <c r="A1" i="53"/>
  <c r="F2" i="61"/>
  <c r="A1" i="61"/>
  <c r="A2" i="70"/>
  <c r="A1" i="70"/>
  <c r="D2" i="75"/>
  <c r="A1" i="75"/>
  <c r="P38" i="76"/>
  <c r="I37" i="76"/>
  <c r="I36" i="76"/>
  <c r="I35" i="76"/>
  <c r="I34" i="76"/>
  <c r="I33" i="76"/>
  <c r="I32" i="76"/>
  <c r="I31" i="76"/>
  <c r="I22" i="76"/>
  <c r="I21" i="76"/>
  <c r="I20" i="76"/>
  <c r="I19" i="76"/>
  <c r="I18" i="76"/>
  <c r="I17" i="76"/>
  <c r="X10" i="76"/>
  <c r="X9" i="76"/>
  <c r="X8" i="76"/>
  <c r="X7" i="76"/>
  <c r="X6" i="76"/>
  <c r="X5" i="76"/>
  <c r="X4" i="76"/>
  <c r="X3" i="76"/>
  <c r="X2" i="76"/>
  <c r="X1" i="76"/>
  <c r="K49" i="70"/>
  <c r="K47" i="70"/>
  <c r="K45" i="70"/>
  <c r="K43" i="70"/>
  <c r="K41" i="70"/>
  <c r="K39" i="70"/>
  <c r="K37" i="70"/>
  <c r="K35" i="70"/>
  <c r="K33" i="70"/>
  <c r="K31" i="70"/>
  <c r="K29" i="70"/>
  <c r="K27" i="70"/>
  <c r="K25" i="70"/>
  <c r="K23" i="70"/>
  <c r="K21" i="70"/>
  <c r="K19" i="70"/>
  <c r="E10" i="75"/>
  <c r="E8" i="75"/>
  <c r="E5" i="75"/>
  <c r="K17" i="70"/>
  <c r="K11" i="70"/>
  <c r="K4" i="70"/>
  <c r="K3" i="70"/>
  <c r="AH17" i="74"/>
  <c r="AH12" i="74"/>
  <c r="AH7" i="74"/>
  <c r="AH16" i="74"/>
  <c r="AH11" i="74"/>
  <c r="AH6" i="74"/>
  <c r="E16" i="66"/>
  <c r="E14" i="66"/>
  <c r="E12" i="66"/>
  <c r="E9" i="66"/>
  <c r="E7" i="66"/>
  <c r="E5" i="66"/>
  <c r="E15" i="66"/>
  <c r="E13" i="66"/>
  <c r="E11" i="66"/>
  <c r="E8" i="66"/>
  <c r="E6" i="66"/>
  <c r="E4" i="66"/>
  <c r="C9" i="75"/>
  <c r="C7" i="75"/>
  <c r="C4" i="75"/>
  <c r="P14" i="74"/>
  <c r="P9" i="74"/>
  <c r="P4" i="74"/>
  <c r="AJ17" i="74"/>
  <c r="AJ12" i="74"/>
  <c r="AJ7" i="74"/>
  <c r="K16" i="70"/>
  <c r="K18" i="70"/>
  <c r="K20" i="70"/>
  <c r="K22" i="70"/>
  <c r="K24" i="70"/>
  <c r="K26" i="70"/>
  <c r="K28" i="70"/>
  <c r="K30" i="70"/>
  <c r="K32" i="70"/>
  <c r="K34" i="70"/>
  <c r="K36" i="70"/>
  <c r="K38" i="70"/>
  <c r="K40" i="70"/>
  <c r="K42" i="70"/>
  <c r="K44" i="70"/>
  <c r="K46" i="70"/>
  <c r="K48" i="70"/>
</calcChain>
</file>

<file path=xl/sharedStrings.xml><?xml version="1.0" encoding="utf-8"?>
<sst xmlns="http://schemas.openxmlformats.org/spreadsheetml/2006/main" count="1291" uniqueCount="513">
  <si>
    <t>№</t>
  </si>
  <si>
    <t>実数</t>
    <rPh sb="0" eb="2">
      <t>ジッスウ</t>
    </rPh>
    <phoneticPr fontId="2"/>
  </si>
  <si>
    <t>特に良いと思う点</t>
  </si>
  <si>
    <t>タイトル</t>
  </si>
  <si>
    <t>内容</t>
  </si>
  <si>
    <t>内容</t>
    <phoneticPr fontId="2"/>
  </si>
  <si>
    <t>さらなる改善が望まれる点</t>
    <phoneticPr fontId="2"/>
  </si>
  <si>
    <t>調査対象</t>
    <rPh sb="0" eb="2">
      <t>チョウサ</t>
    </rPh>
    <rPh sb="2" eb="4">
      <t>タイショウシャ</t>
    </rPh>
    <phoneticPr fontId="2"/>
  </si>
  <si>
    <t>調査方法</t>
    <rPh sb="0" eb="2">
      <t>チョウサ</t>
    </rPh>
    <rPh sb="2" eb="4">
      <t>ホウホウ</t>
    </rPh>
    <phoneticPr fontId="2"/>
  </si>
  <si>
    <t>利用者調査全体のコメント</t>
  </si>
  <si>
    <t>利用者調査結果</t>
    <rPh sb="0" eb="3">
      <t>リヨウシャ</t>
    </rPh>
    <rPh sb="3" eb="5">
      <t>チョウサ</t>
    </rPh>
    <phoneticPr fontId="2"/>
  </si>
  <si>
    <t>共通評価項目</t>
  </si>
  <si>
    <t>は い</t>
  </si>
  <si>
    <t>無回答
非該当</t>
    <rPh sb="0" eb="3">
      <t>ムカイトウ</t>
    </rPh>
    <rPh sb="4" eb="7">
      <t>ヒガイトウ</t>
    </rPh>
    <phoneticPr fontId="2"/>
  </si>
  <si>
    <t>コメント</t>
    <phoneticPr fontId="2"/>
  </si>
  <si>
    <t>どちらとも
いえない</t>
    <phoneticPr fontId="2"/>
  </si>
  <si>
    <t>いいえ</t>
    <phoneticPr fontId="2"/>
  </si>
  <si>
    <t>コメント</t>
    <phoneticPr fontId="2"/>
  </si>
  <si>
    <t>どちらとも
いえない</t>
    <phoneticPr fontId="2"/>
  </si>
  <si>
    <t>いいえ</t>
    <phoneticPr fontId="2"/>
  </si>
  <si>
    <t>年</t>
  </si>
  <si>
    <t>月</t>
  </si>
  <si>
    <t>日</t>
    <rPh sb="0" eb="1">
      <t>ニチ</t>
    </rPh>
    <phoneticPr fontId="2"/>
  </si>
  <si>
    <t>東京都福祉サービス評価推進機構</t>
  </si>
  <si>
    <t>所在地</t>
    <rPh sb="0" eb="3">
      <t>ショザイチ</t>
    </rPh>
    <phoneticPr fontId="2"/>
  </si>
  <si>
    <t>機構</t>
    <rPh sb="0" eb="2">
      <t>キコウ</t>
    </rPh>
    <phoneticPr fontId="2"/>
  </si>
  <si>
    <t>印</t>
    <phoneticPr fontId="2"/>
  </si>
  <si>
    <t>評価者氏名・担当分野・評価者養成講習修了者番号</t>
    <rPh sb="6" eb="8">
      <t>タントウ</t>
    </rPh>
    <rPh sb="8" eb="10">
      <t>ブンヤ</t>
    </rPh>
    <phoneticPr fontId="2"/>
  </si>
  <si>
    <t>評価者氏名</t>
    <rPh sb="0" eb="2">
      <t>ヒョウカ</t>
    </rPh>
    <rPh sb="2" eb="3">
      <t>シャ</t>
    </rPh>
    <rPh sb="3" eb="5">
      <t>シメイ</t>
    </rPh>
    <phoneticPr fontId="2"/>
  </si>
  <si>
    <t>担当分野</t>
    <rPh sb="0" eb="2">
      <t>タントウ</t>
    </rPh>
    <rPh sb="2" eb="4">
      <t>ブンヤ</t>
    </rPh>
    <phoneticPr fontId="2"/>
  </si>
  <si>
    <t>修了者番号</t>
    <rPh sb="0" eb="3">
      <t>シュウリョウシャ</t>
    </rPh>
    <rPh sb="3" eb="5">
      <t>バンゴウ</t>
    </rPh>
    <phoneticPr fontId="2"/>
  </si>
  <si>
    <t>①</t>
  </si>
  <si>
    <t>②</t>
  </si>
  <si>
    <t>③</t>
  </si>
  <si>
    <t>評価対象事業所名称</t>
    <rPh sb="6" eb="7">
      <t>ショ</t>
    </rPh>
    <phoneticPr fontId="2"/>
  </si>
  <si>
    <t>事業所連絡先</t>
    <rPh sb="2" eb="3">
      <t>ショ</t>
    </rPh>
    <phoneticPr fontId="2"/>
  </si>
  <si>
    <t>〒</t>
  </si>
  <si>
    <t>℡</t>
  </si>
  <si>
    <t>事業所代表者氏名</t>
    <rPh sb="2" eb="3">
      <t>ショ</t>
    </rPh>
    <phoneticPr fontId="2"/>
  </si>
  <si>
    <t>日</t>
  </si>
  <si>
    <t>利用者調査票配付日（実施日）</t>
    <rPh sb="5" eb="6">
      <t>ヒョウ</t>
    </rPh>
    <rPh sb="6" eb="8">
      <t>ハイフ</t>
    </rPh>
    <rPh sb="8" eb="9">
      <t>ビ</t>
    </rPh>
    <rPh sb="10" eb="13">
      <t>ジッシビ</t>
    </rPh>
    <phoneticPr fontId="2"/>
  </si>
  <si>
    <t>利用者調査結果報告日</t>
    <rPh sb="5" eb="7">
      <t>ケッカ</t>
    </rPh>
    <rPh sb="7" eb="9">
      <t>ホウコク</t>
    </rPh>
    <rPh sb="9" eb="10">
      <t>ビ</t>
    </rPh>
    <phoneticPr fontId="2"/>
  </si>
  <si>
    <t>自己評価の調査票配付日</t>
    <rPh sb="0" eb="2">
      <t>ジコ</t>
    </rPh>
    <rPh sb="2" eb="4">
      <t>ヒョウカ</t>
    </rPh>
    <rPh sb="5" eb="8">
      <t>チョウサヒョウ</t>
    </rPh>
    <rPh sb="8" eb="10">
      <t>ハイフ</t>
    </rPh>
    <rPh sb="10" eb="11">
      <t>ビ</t>
    </rPh>
    <phoneticPr fontId="2"/>
  </si>
  <si>
    <t>年</t>
    <rPh sb="0" eb="1">
      <t>ネン</t>
    </rPh>
    <phoneticPr fontId="2"/>
  </si>
  <si>
    <t>月</t>
    <rPh sb="0" eb="1">
      <t>ゲツ</t>
    </rPh>
    <phoneticPr fontId="2"/>
  </si>
  <si>
    <t>日</t>
    <rPh sb="0" eb="1">
      <t>ビ</t>
    </rPh>
    <phoneticPr fontId="2"/>
  </si>
  <si>
    <t>自己評価結果報告日</t>
    <rPh sb="0" eb="2">
      <t>ジコ</t>
    </rPh>
    <rPh sb="2" eb="4">
      <t>ヒョウカ</t>
    </rPh>
    <rPh sb="4" eb="6">
      <t>ケッカ</t>
    </rPh>
    <rPh sb="6" eb="8">
      <t>ホウコク</t>
    </rPh>
    <rPh sb="8" eb="9">
      <t>ビ</t>
    </rPh>
    <phoneticPr fontId="2"/>
  </si>
  <si>
    <t>月</t>
    <rPh sb="0" eb="1">
      <t>ツキ</t>
    </rPh>
    <phoneticPr fontId="2"/>
  </si>
  <si>
    <t>日</t>
    <rPh sb="0" eb="1">
      <t>ヒ</t>
    </rPh>
    <phoneticPr fontId="2"/>
  </si>
  <si>
    <t>事業者代表者氏名</t>
  </si>
  <si>
    <t>印</t>
  </si>
  <si>
    <t>評価推進機構入力欄</t>
    <rPh sb="0" eb="2">
      <t>ヒョウカ</t>
    </rPh>
    <rPh sb="2" eb="4">
      <t>スイシン</t>
    </rPh>
    <rPh sb="4" eb="6">
      <t>キコウ</t>
    </rPh>
    <rPh sb="6" eb="8">
      <t>ニュウリョク</t>
    </rPh>
    <rPh sb="8" eb="9">
      <t>ラン</t>
    </rPh>
    <phoneticPr fontId="2"/>
  </si>
  <si>
    <t>④</t>
    <phoneticPr fontId="2"/>
  </si>
  <si>
    <t>⑥</t>
    <phoneticPr fontId="2"/>
  </si>
  <si>
    <t>s_hyoka</t>
    <phoneticPr fontId="2"/>
  </si>
  <si>
    <t>評価</t>
    <rPh sb="0" eb="2">
      <t>ヒョウカ</t>
    </rPh>
    <phoneticPr fontId="2"/>
  </si>
  <si>
    <t>標準項目</t>
    <rPh sb="0" eb="2">
      <t>ヒョウジュン</t>
    </rPh>
    <rPh sb="2" eb="4">
      <t>コウモク</t>
    </rPh>
    <phoneticPr fontId="2"/>
  </si>
  <si>
    <t>head_hyojyun</t>
    <phoneticPr fontId="2"/>
  </si>
  <si>
    <t>s_hyojyun</t>
    <phoneticPr fontId="2"/>
  </si>
  <si>
    <t>head_c</t>
    <phoneticPr fontId="2"/>
  </si>
  <si>
    <t>　　</t>
    <phoneticPr fontId="2"/>
  </si>
  <si>
    <t>Ⅱ</t>
  </si>
  <si>
    <t>Ⅲ</t>
  </si>
  <si>
    <t>h_main</t>
    <phoneticPr fontId="2"/>
  </si>
  <si>
    <t>head_main</t>
    <phoneticPr fontId="2"/>
  </si>
  <si>
    <t>head_page</t>
    <phoneticPr fontId="2"/>
  </si>
  <si>
    <t>name_c</t>
    <phoneticPr fontId="2"/>
  </si>
  <si>
    <t>head_sv</t>
    <phoneticPr fontId="2"/>
  </si>
  <si>
    <t>name_sv</t>
    <phoneticPr fontId="2"/>
  </si>
  <si>
    <t>head_hyoka</t>
    <phoneticPr fontId="2"/>
  </si>
  <si>
    <t>head_no</t>
    <phoneticPr fontId="2"/>
  </si>
  <si>
    <t>head_page_next</t>
    <phoneticPr fontId="2"/>
  </si>
  <si>
    <t>Ⅰ</t>
    <phoneticPr fontId="2"/>
  </si>
  <si>
    <t>回答数合計</t>
    <phoneticPr fontId="2"/>
  </si>
  <si>
    <t>利用者総数</t>
    <phoneticPr fontId="2"/>
  </si>
  <si>
    <t>共通評価項目による調査対象者数</t>
    <phoneticPr fontId="2"/>
  </si>
  <si>
    <t>共通評価項目による調査の有効回答者数</t>
    <phoneticPr fontId="2"/>
  </si>
  <si>
    <t>共通評価項目による調査対象者数</t>
    <phoneticPr fontId="2"/>
  </si>
  <si>
    <t>共通評価項目による調査の有効回答者数</t>
    <phoneticPr fontId="2"/>
  </si>
  <si>
    <t>サービスの実施項目（カテゴリー６-４）</t>
    <phoneticPr fontId="2"/>
  </si>
  <si>
    <t>サービス提供のプロセス項目（カテゴリー６-１～３、６-５～６）</t>
    <phoneticPr fontId="2"/>
  </si>
  <si>
    <t>共通評価項目</t>
    <phoneticPr fontId="2"/>
  </si>
  <si>
    <t>tit_c_1</t>
    <phoneticPr fontId="2"/>
  </si>
  <si>
    <t>tit_c_2</t>
    <phoneticPr fontId="2"/>
  </si>
  <si>
    <t>tit_c_3</t>
    <phoneticPr fontId="2"/>
  </si>
  <si>
    <t>cmt_c_1</t>
    <phoneticPr fontId="2"/>
  </si>
  <si>
    <t>cmt_c_2</t>
    <phoneticPr fontId="2"/>
  </si>
  <si>
    <t>cmt_c_3</t>
    <phoneticPr fontId="2"/>
  </si>
  <si>
    <t>サブカテゴリー毎の
標準項目実施状況</t>
    <phoneticPr fontId="2"/>
  </si>
  <si>
    <t>head_hykorg</t>
    <phoneticPr fontId="2"/>
  </si>
  <si>
    <t>評価項目</t>
    <rPh sb="0" eb="2">
      <t>ヒョウカ</t>
    </rPh>
    <rPh sb="2" eb="4">
      <t>コウモク</t>
    </rPh>
    <phoneticPr fontId="2"/>
  </si>
  <si>
    <t>タイトル①</t>
    <phoneticPr fontId="2"/>
  </si>
  <si>
    <t>内容①</t>
    <rPh sb="0" eb="2">
      <t>ナイヨウ</t>
    </rPh>
    <phoneticPr fontId="2"/>
  </si>
  <si>
    <t>タイトル②</t>
    <phoneticPr fontId="2"/>
  </si>
  <si>
    <t>内容②</t>
    <rPh sb="0" eb="2">
      <t>ナイヨウ</t>
    </rPh>
    <phoneticPr fontId="2"/>
  </si>
  <si>
    <t>タイトル③</t>
    <phoneticPr fontId="2"/>
  </si>
  <si>
    <t>内容③</t>
    <rPh sb="0" eb="2">
      <t>ナイヨウ</t>
    </rPh>
    <phoneticPr fontId="2"/>
  </si>
  <si>
    <t>s_hykorg</t>
    <phoneticPr fontId="2"/>
  </si>
  <si>
    <t>tit_hykorg</t>
    <phoneticPr fontId="2"/>
  </si>
  <si>
    <t>cmt_hykorg</t>
    <phoneticPr fontId="2"/>
  </si>
  <si>
    <t>spc_row</t>
    <phoneticPr fontId="2"/>
  </si>
  <si>
    <t>事業者が特に力を入れている取り組み①</t>
    <phoneticPr fontId="2"/>
  </si>
  <si>
    <t>事業者が特に力を入れている取り組み②</t>
    <phoneticPr fontId="2"/>
  </si>
  <si>
    <t>事業者が特に力を入れている取り組み③</t>
    <phoneticPr fontId="2"/>
  </si>
  <si>
    <t>〒　</t>
    <phoneticPr fontId="2"/>
  </si>
  <si>
    <t>所在地　</t>
    <rPh sb="0" eb="3">
      <t>ショザイチ</t>
    </rPh>
    <phoneticPr fontId="2"/>
  </si>
  <si>
    <t>認証評価機関番号　</t>
    <phoneticPr fontId="2"/>
  </si>
  <si>
    <t>電話番号　</t>
    <rPh sb="0" eb="2">
      <t>デンワ</t>
    </rPh>
    <rPh sb="2" eb="4">
      <t>バンゴウ</t>
    </rPh>
    <phoneticPr fontId="2"/>
  </si>
  <si>
    <t>理念・方針　（関連　カテゴリー１　リーダーシップと意思決定）</t>
  </si>
  <si>
    <t>期待する職員像　（関連　カテゴリー５　職員と組織の能力向上）</t>
  </si>
  <si>
    <t>（１）職員に求めている人材像や役割</t>
  </si>
  <si>
    <t>（２）職員に期待すること（職員に持って欲しい使命感）</t>
  </si>
  <si>
    <t>内容</t>
    <phoneticPr fontId="2"/>
  </si>
  <si>
    <t>title</t>
    <phoneticPr fontId="2"/>
  </si>
  <si>
    <t>事業者が大切にしている考え（事業者の理念・ビジョン・使命など）のうち、
特に重要なもの（上位５つ程度）を簡潔に記述　
（関連　カテゴリー１　リーダーシップと意思決定）</t>
    <phoneticPr fontId="2"/>
  </si>
  <si>
    <t>公益財団法人　東京都福祉保健財団理事長　殿</t>
    <rPh sb="0" eb="2">
      <t>コウエキ</t>
    </rPh>
    <phoneticPr fontId="2"/>
  </si>
  <si>
    <t>評価機関名　</t>
    <phoneticPr fontId="2"/>
  </si>
  <si>
    <t>－</t>
    <phoneticPr fontId="2"/>
  </si>
  <si>
    <t>代表者氏名　</t>
    <phoneticPr fontId="2"/>
  </si>
  <si>
    <t>以下のとおり評価を行いましたので報告します。</t>
    <phoneticPr fontId="2"/>
  </si>
  <si>
    <t>⑤</t>
    <phoneticPr fontId="2"/>
  </si>
  <si>
    <t>福祉サービス種別</t>
    <phoneticPr fontId="2"/>
  </si>
  <si>
    <t>契約日</t>
    <phoneticPr fontId="2"/>
  </si>
  <si>
    <t>訪問調査日</t>
    <phoneticPr fontId="2"/>
  </si>
  <si>
    <t>評価合議日</t>
    <phoneticPr fontId="2"/>
  </si>
  <si>
    <t>コメント 
(利用者調査・事業評価の工夫点、補助者・専門家等の活用、第三者性確保のための措置などを記入）</t>
    <phoneticPr fontId="2"/>
  </si>
  <si>
    <t>評価機関から上記及び別紙の評価結果を含む評価結果報告書を受け取りました。
本報告書の内容のうち、
　　　　　　　　　　　　　　　　</t>
    <phoneticPr fontId="2"/>
  </si>
  <si>
    <t>利用者家族総数（世帯）</t>
    <rPh sb="3" eb="5">
      <t>カゾク</t>
    </rPh>
    <rPh sb="8" eb="10">
      <t>セタイ</t>
    </rPh>
    <phoneticPr fontId="2"/>
  </si>
  <si>
    <t>head_c7</t>
    <phoneticPr fontId="2"/>
  </si>
  <si>
    <t>s_c7</t>
    <phoneticPr fontId="2"/>
  </si>
  <si>
    <t>目標の設定と
取り組み</t>
    <rPh sb="0" eb="2">
      <t>モクヒョウ</t>
    </rPh>
    <rPh sb="3" eb="5">
      <t>セッテイ</t>
    </rPh>
    <rPh sb="7" eb="8">
      <t>ト</t>
    </rPh>
    <rPh sb="9" eb="10">
      <t>ク</t>
    </rPh>
    <phoneticPr fontId="2"/>
  </si>
  <si>
    <t>取り組みの検証</t>
    <rPh sb="0" eb="1">
      <t>ト</t>
    </rPh>
    <rPh sb="2" eb="3">
      <t>ク</t>
    </rPh>
    <rPh sb="5" eb="7">
      <t>ケンショウ</t>
    </rPh>
    <phoneticPr fontId="2"/>
  </si>
  <si>
    <t>検証結果の反映</t>
    <rPh sb="0" eb="2">
      <t>ケンショウ</t>
    </rPh>
    <rPh sb="2" eb="4">
      <t>ケッカ</t>
    </rPh>
    <rPh sb="5" eb="7">
      <t>ハンエイ</t>
    </rPh>
    <phoneticPr fontId="2"/>
  </si>
  <si>
    <t>前年度の重要課題に対する組織的な活動（評価機関によるまとめ）</t>
    <rPh sb="0" eb="3">
      <t>ゼンネンド</t>
    </rPh>
    <rPh sb="4" eb="6">
      <t>ジュウヨウ</t>
    </rPh>
    <rPh sb="6" eb="8">
      <t>カダイ</t>
    </rPh>
    <rPh sb="9" eb="10">
      <t>タイ</t>
    </rPh>
    <rPh sb="12" eb="15">
      <t>ソシキテキ</t>
    </rPh>
    <rPh sb="16" eb="18">
      <t>カツドウ</t>
    </rPh>
    <rPh sb="19" eb="21">
      <t>ヒョウカ</t>
    </rPh>
    <rPh sb="21" eb="23">
      <t>キカン</t>
    </rPh>
    <phoneticPr fontId="2"/>
  </si>
  <si>
    <t>head_c_c7</t>
    <phoneticPr fontId="2"/>
  </si>
  <si>
    <t>組織マネジメント項目（カテゴリー１～５、７）</t>
    <rPh sb="0" eb="2">
      <t>ソシキ</t>
    </rPh>
    <rPh sb="8" eb="10">
      <t>コウモク</t>
    </rPh>
    <phoneticPr fontId="2"/>
  </si>
  <si>
    <t>cmt1_c_c7</t>
    <phoneticPr fontId="2"/>
  </si>
  <si>
    <t>cmt2_c_c7</t>
    <phoneticPr fontId="2"/>
  </si>
  <si>
    <t>hyoka_c7</t>
    <phoneticPr fontId="2"/>
  </si>
  <si>
    <t xml:space="preserve">     月極保育</t>
    <rPh sb="5" eb="7">
      <t>ツキギメ</t>
    </rPh>
    <rPh sb="7" eb="9">
      <t>ホイク</t>
    </rPh>
    <phoneticPr fontId="2"/>
  </si>
  <si>
    <t xml:space="preserve">     時間預かり（一時預かり）保育</t>
    <rPh sb="5" eb="7">
      <t>ジカン</t>
    </rPh>
    <rPh sb="7" eb="8">
      <t>アズ</t>
    </rPh>
    <rPh sb="11" eb="13">
      <t>イチジ</t>
    </rPh>
    <rPh sb="13" eb="14">
      <t>アズ</t>
    </rPh>
    <rPh sb="17" eb="19">
      <t>ホイク</t>
    </rPh>
    <phoneticPr fontId="2"/>
  </si>
  <si>
    <t>利用形態（複数選択可）
（該当する形態を選択）</t>
    <rPh sb="0" eb="2">
      <t>リヨウ</t>
    </rPh>
    <rPh sb="2" eb="4">
      <t>ケイタイ</t>
    </rPh>
    <rPh sb="13" eb="15">
      <t>ガイトウ</t>
    </rPh>
    <rPh sb="17" eb="19">
      <t>ケイタイ</t>
    </rPh>
    <rPh sb="20" eb="22">
      <t>センタク</t>
    </rPh>
    <phoneticPr fontId="2"/>
  </si>
  <si>
    <t>437</t>
    <phoneticPr fontId="2"/>
  </si>
  <si>
    <t>2022</t>
    <phoneticPr fontId="2"/>
  </si>
  <si>
    <t>1</t>
    <phoneticPr fontId="2"/>
  </si>
  <si>
    <t>C</t>
  </si>
  <si>
    <t>令和4年度</t>
  </si>
  <si>
    <t>令和4年度</t>
    <phoneticPr fontId="2"/>
  </si>
  <si>
    <t>利用者家族総数に対する回答者割合（％）</t>
    <phoneticPr fontId="2"/>
  </si>
  <si>
    <t>1．保育施設での活動は、子どもの心身の発達に応じたものとなっているか</t>
  </si>
  <si>
    <t>2．保育施設での活動は、子どもが興味や関心を持って行えるようになっているか</t>
  </si>
  <si>
    <t>3．【保育施設からの食事提供を受けている方のみ】_x000D_
提供される食事は、子どもの状況に配慮されているか</t>
  </si>
  <si>
    <t>4．保育施設の生活で身近な自然や社会と十分関わっているか</t>
  </si>
  <si>
    <t>5．保育時間の変更は、保護者の状況に柔軟に対応されているか</t>
  </si>
  <si>
    <t>6．安全対策が十分取られていると思うか</t>
  </si>
  <si>
    <t>7．行事日程の設定は、保護者の状況に対する配慮は十分か</t>
  </si>
  <si>
    <t>8．子どもの保育について家庭と保育施設に信頼関係があるか</t>
  </si>
  <si>
    <t>9．施設内の清掃、整理整頓は行き届いているか</t>
  </si>
  <si>
    <t>10．職員の接遇・態度は適切か</t>
  </si>
  <si>
    <t>11．病気やけがをした際の職員の対応は信頼できるか</t>
  </si>
  <si>
    <t>12．子ども同士のトラブルに関する対応は信頼できるか</t>
  </si>
  <si>
    <t>13．子どもの気持ちを尊重した対応がされているか</t>
  </si>
  <si>
    <t>14．子どもと保護者のプライバシーは守られているか</t>
  </si>
  <si>
    <t>15．保育内容に関する職員の説明はわかりやすいか</t>
  </si>
  <si>
    <t>16．利用者の不満や要望は対応されているか</t>
  </si>
  <si>
    <t>17．外部の苦情窓口（行政等）にも相談できることを伝えられているか</t>
  </si>
  <si>
    <t>001</t>
    <phoneticPr fontId="2"/>
  </si>
  <si>
    <t>月極保育用利用者調査</t>
  </si>
  <si>
    <t>002</t>
    <phoneticPr fontId="2"/>
  </si>
  <si>
    <t>時間預かり（一時預かり）保育用利用者調査</t>
  </si>
  <si>
    <t>リーダーシップと意思決定</t>
  </si>
  <si>
    <t>カテゴリー1</t>
  </si>
  <si>
    <t>事業所が目指していることの実現に向けて一丸となっている</t>
  </si>
  <si>
    <t>サブカテゴリー1（1-1）</t>
  </si>
  <si>
    <t>評価項目1</t>
  </si>
  <si>
    <t>事業所が目指していること（理念・ビジョン、基本方針など）を周知している</t>
  </si>
  <si>
    <t>1. 事業所が目指していること（理念・ビジョン、基本方針など）について、職員の理解が深まるような取り組みを行っている</t>
  </si>
  <si>
    <t>2. 事業所が目指していること（理念・ビジョン、基本方針など）について、利用者本人や家族等の理解が深まるような取り組みを行っている</t>
  </si>
  <si>
    <t>評価項目2</t>
  </si>
  <si>
    <t>経営層（運営管理者含む）は自らの役割と責任を職員に対して表明し、事業所をリードしている</t>
  </si>
  <si>
    <t>1. 経営層は、事業所が目指していること（理念・ビジョン、基本方針など）の実現に向けて、自らの役割と責任を職員に伝えている</t>
  </si>
  <si>
    <t>2. 経営層は、事業所が目指していること（理念・ビジョン、基本方針など）の実現に向けて、自らの役割と責任に基づいて職員が取り組むべき方向性を提示し、リーダーシップを発揮している</t>
  </si>
  <si>
    <t>評価項目3</t>
  </si>
  <si>
    <t>重要な案件について、経営層（運営管理者含む）は実情を踏まえて意思決定し、その内容を関係者に周知している</t>
  </si>
  <si>
    <t>1. 重要な案件の検討や決定の手順があらかじめ決まっている</t>
  </si>
  <si>
    <t>2. 重要な意思決定に関し、その内容と決定経緯について職員に周知している</t>
  </si>
  <si>
    <t>3. 利用者等に対し、重要な案件に関する決定事項について、必要に応じてその内容と決定経緯を伝えている</t>
  </si>
  <si>
    <t>カテゴリー1の講評</t>
  </si>
  <si>
    <t>事業所を取り巻く環境の把握・活用及び計画の策定と実行</t>
  </si>
  <si>
    <t>カテゴリー2</t>
  </si>
  <si>
    <t>事業所を取り巻く環境について情報を把握・検討し、課題を抽出している</t>
  </si>
  <si>
    <t>サブカテゴリー1（2-1）</t>
  </si>
  <si>
    <t>1. 利用者アンケートなど、事業所側からの働きかけにより利用者の意向について情報を収集し、ニーズを把握している</t>
  </si>
  <si>
    <t>2. 事業所運営に対する職員の意向を把握・検討している</t>
  </si>
  <si>
    <t>3. 地域の福祉の現状について情報を収集し、ニーズを把握している</t>
  </si>
  <si>
    <t>4. 福祉事業全体の動向（行政や業界などの動き）について情報を収集し、課題やニーズを把握している</t>
  </si>
  <si>
    <t>5. 事業所の経営状況を把握・検討している</t>
  </si>
  <si>
    <t>6. 把握したニーズ等や検討内容を踏まえ、事業所として対応すべき課題を抽出している</t>
  </si>
  <si>
    <t>実践的な計画策定に取り組んでいる</t>
  </si>
  <si>
    <t>サブカテゴリー2（2-2）</t>
  </si>
  <si>
    <t>事業所が目指していること（理念・ビジョン、基本方針など）の実現に向けた中・長期計画及び単年度計画を策定している</t>
  </si>
  <si>
    <t>1. 課題をふまえ、事業所が目指していること（理念・ビジョン、基本方針など）の実現に向けた中・長期計画を策定している</t>
  </si>
  <si>
    <t>2. 中・長期計画をふまえた単年度計画を策定している</t>
  </si>
  <si>
    <t>3. 策定している計画に合わせた予算編成を行っている</t>
  </si>
  <si>
    <t>着実な計画の実行に取り組んでいる</t>
  </si>
  <si>
    <t>1. 事業所が目指していること（理念・ビジョン、基本方針など）の実現に向けた、計画の推進方法（体制、職員の役割や活動内容など）、目指す目標、達成度合いを測る指標を明示している</t>
  </si>
  <si>
    <t>2. 計画推進にあたり、進捗状況を確認し（半期・月単位など）、必要に応じて見直しをしながら取り組んでいる</t>
  </si>
  <si>
    <t>カテゴリー2の講評</t>
  </si>
  <si>
    <t>経営における社会的責任</t>
  </si>
  <si>
    <t>カテゴリー3</t>
  </si>
  <si>
    <t>社会人・福祉サービス事業者として守るべきことを明確にし、その達成に取り組んでいる</t>
  </si>
  <si>
    <t>サブカテゴリー1（3-1）</t>
  </si>
  <si>
    <t>社会人・福祉サービスに従事する者として守るべき法・規範・倫理などを周知し、遵守されるよう取り組んでいる</t>
  </si>
  <si>
    <t>1. 全職員に対して、社会人・福祉サービスに従事する者として守るべき法・規範・倫理（個人の尊厳を含む）などを周知し、理解が深まるように取り組んでいる</t>
  </si>
  <si>
    <t>2. 全職員に対して、守るべき法・規範・倫理（個人の尊厳を含む）などが遵守されるように取り組み、定期的に確認している。</t>
  </si>
  <si>
    <t>利用者の権利擁護のために、組織的な取り組みを行っている</t>
  </si>
  <si>
    <t>サブカテゴリー2（3-2）</t>
  </si>
  <si>
    <t>利用者の意向（意見・要望・苦情）を多様な方法で把握し、迅速に対応する体制を整えている</t>
  </si>
  <si>
    <t>1. 苦情解決制度を利用できることや事業者以外の相談先を遠慮なく利用できることを、利用者に伝えている</t>
  </si>
  <si>
    <t>2. 利用者の意向（意見・要望・苦情）に対し、組織的に速やかに対応する仕組みがある</t>
  </si>
  <si>
    <t>虐待に対し組織的な防止対策と対応をしている</t>
  </si>
  <si>
    <t>1. 利用者の気持ちを傷つけるような職員の言動、虐待が行われることのないよう、職員が相互に日常の言動を振り返り、組織的に防止対策を徹底している</t>
  </si>
  <si>
    <t>2. 虐待を受けている疑いのある利用者の情報を得たときや、虐待の事実を把握した際には、組織として関係機関と連携しながら対応する体制を整えている</t>
  </si>
  <si>
    <t>地域の福祉に役立つ取り組みを行っている</t>
  </si>
  <si>
    <t>サブカテゴリー3（3-3）</t>
  </si>
  <si>
    <t>透明性を高め、地域との関係づくりに向けて取り組んでいる</t>
  </si>
  <si>
    <t>1. 透明性を高めるために、事業所の活動内容を開示するなど開かれた組織となるよう取り組んでいる</t>
  </si>
  <si>
    <t>2. ボランティア、実習生及び見学・体験する小・中学生などの受け入れ体制を整備している</t>
  </si>
  <si>
    <t>地域の福祉ニーズにもとづき、地域貢献の取り組みをしている</t>
  </si>
  <si>
    <t>1. 地域の福祉ニーズにもとづき、事業所の機能や専門性をいかした地域貢献の取り組みをしている</t>
  </si>
  <si>
    <t>2. 事業所が地域の一員としての役割を果たすため、地域関係機関のネットワーク（事業者連絡会、施設長会など）に参画している</t>
  </si>
  <si>
    <t>3. 地域ネットワーク内での共通課題について、協働できる体制を整えて、取り組んでいる</t>
  </si>
  <si>
    <t>カテゴリー3の講評</t>
  </si>
  <si>
    <t>リスクマネジメント</t>
  </si>
  <si>
    <t>カテゴリー4</t>
  </si>
  <si>
    <t>リスクマネジメントに計画的に取り組んでいる</t>
  </si>
  <si>
    <t>サブカテゴリー1（4-1）</t>
  </si>
  <si>
    <t>事業所としてリスクマネジメントに取り組んでいる</t>
  </si>
  <si>
    <t>1. 事業所が目指していることの実現を阻害する恐れのあるリスク（事故、感染症、侵入、災害、経営環境の変化など）を洗い出し、どのリスクに対策を講じるかについて優先順位をつけている</t>
  </si>
  <si>
    <t>2. 優先順位の高さに応じて、リスクに対し必要な対策をとっている</t>
  </si>
  <si>
    <t>3. 災害や深刻な事故等に遭遇した場合に備え、事業継続計画（ＢＣＰ）を策定している</t>
  </si>
  <si>
    <t>4. リスクに対する必要な対策や事業継続計画について、職員、利用者、関係機関などに周知し、理解して対応できるように取り組んでいる</t>
  </si>
  <si>
    <t>5. 事故、感染症、侵入、災害などが発生したときは、要因及び対応を分析し、再発防止と対策の見直しに取り組んでいる</t>
  </si>
  <si>
    <t>事業所の情報管理を適切に行い活用できるようにしている</t>
  </si>
  <si>
    <t>サブカテゴリー2（4-2）</t>
  </si>
  <si>
    <t>1. 情報の収集、利用、保管、廃棄について規程・ルールを定め、職員（実習生やボランティアを含む）が理解し遵守するための取り組みを行っている</t>
  </si>
  <si>
    <t>2. 収集した情報は、必要な人が必要なときに活用できるように整理・管理している</t>
  </si>
  <si>
    <t>3. 情報の重要性や機密性を踏まえ、アクセス権限を設定するほか、情報漏えい防止のための対策をとっている</t>
  </si>
  <si>
    <t>4. 事業所で扱っている個人情報については、「個人情報保護法」の趣旨を踏まえ、利用目的の明示及び開示請求への対応を含む規程・体制を整備している</t>
  </si>
  <si>
    <t>カテゴリー4の講評</t>
  </si>
  <si>
    <t>職員と組織の能力向上</t>
  </si>
  <si>
    <t>カテゴリー5</t>
  </si>
  <si>
    <t>事業所が目指している経営・サービスを実現する人材の確保・育成・定着に取り組んでいる</t>
  </si>
  <si>
    <t>サブカテゴリー1（5-1）</t>
  </si>
  <si>
    <t>事業所が目指していることの実現に必要な人材構成にしている</t>
  </si>
  <si>
    <t>1. 事業所が求める人材の確保ができるよう工夫している</t>
  </si>
  <si>
    <t>2. 事業所が求める人材、事業所の状況を踏まえ、育成や将来の人材構成を見据えた異動や配置に取り組んでいる</t>
  </si>
  <si>
    <t>事業所の求める人材像に基づき人材育成計画を策定している</t>
  </si>
  <si>
    <t>1. 事業所が求める職責または職務内容に応じた長期的な展望（キャリアパス）が職員に分かりやすく周知されている</t>
  </si>
  <si>
    <t>2. 事業所が求める職責または職務内容に応じた長期的な展望（キャリアパス）と連動した事業所の人材育成計画を策定している</t>
  </si>
  <si>
    <t>事業所の求める人材像を踏まえた職員の育成に取り組んでいる</t>
  </si>
  <si>
    <t>1. 勤務形態に関わらず、職員にさまざまな方法で研修等を実施している</t>
  </si>
  <si>
    <t>2. 職員一人ひとりの意向や経験等に基づき、個人別の育成（研修）計画を策定している</t>
  </si>
  <si>
    <t>3. 職員一人ひとりの育成の成果を確認し、個人別の育成（研修）計画へ反映している</t>
  </si>
  <si>
    <t>4. 指導を担当する職員に対して、自らの役割を理解してより良い指導ができるよう組織的に支援を行っている</t>
  </si>
  <si>
    <t>評価項目4</t>
  </si>
  <si>
    <t>職員の定着に向け、職員の意欲向上に取り組んでいる</t>
  </si>
  <si>
    <t>1. 事業所の特性を踏まえ、職員の育成・評価と処遇（賃金、昇進・昇格等）・称賛などを連動させている</t>
  </si>
  <si>
    <t>2. 就業状況（勤務時間や休暇取得、職場環境・健康・ストレスなど）を把握し、安心して働き続けられる職場づくりに取り組んでいる</t>
  </si>
  <si>
    <t>3. 職員の意識を把握し、意欲と働きがいの向上に取り組んでいる</t>
  </si>
  <si>
    <t>4. 職員間の良好な人間関係構築のための取り組みを行っている</t>
  </si>
  <si>
    <t>組織力の向上に取り組んでいる</t>
  </si>
  <si>
    <t>サブカテゴリー2（5-2）</t>
  </si>
  <si>
    <t>組織力の向上に向け、組織としての学びとチームワークの促進に取り組んでいる</t>
  </si>
  <si>
    <t>1. 職員一人ひとりが学んだ研修内容を、レポートや発表等を通じて共有化している</t>
  </si>
  <si>
    <t>2. 職員一人ひとりの日頃の気づきや工夫について、互いに話し合い、サービスの質の向上や業務改善に活かす仕組みを設けている</t>
  </si>
  <si>
    <t>3. 目標達成や課題解決に向けて、チームでの活動が効果的に進むよう取り組んでいる</t>
  </si>
  <si>
    <t>カテゴリー5の講評</t>
  </si>
  <si>
    <t>事業所の重要課題に対する組織的な活動</t>
  </si>
  <si>
    <t>カテゴリー7</t>
  </si>
  <si>
    <t>事業所の重要課題に対して、目標設定・取り組み・結果の検証・次期の事業活動等への反映を行っている</t>
  </si>
  <si>
    <t>サブカテゴリー1（7-1）</t>
  </si>
  <si>
    <t>事業所の理念・基本方針の実現を図る上での重要課題について、前年度具体的な目標を設定して取り組み、結果を検証して、今年度以降の改善につなげている（その１）</t>
  </si>
  <si>
    <t>評価項目１で確認した組織的な活動や評語の選択に関する講評</t>
    <phoneticPr fontId="2"/>
  </si>
  <si>
    <t>事業所の理念・基本方針の実現を図る上での重要課題について、前年度具体的な目標を設定して取り組み、結果を検証して、今年度以降の改善につなげている（その２）</t>
  </si>
  <si>
    <t>評価項目２で確認した組織的な活動や評語の選択に関する講評</t>
    <phoneticPr fontId="2"/>
  </si>
  <si>
    <t>サービス情報の提供</t>
  </si>
  <si>
    <t>サブカテゴリー1</t>
  </si>
  <si>
    <t>利用希望者等に対してサービスの情報を提供している</t>
  </si>
  <si>
    <t>1. 利用希望者等が入手できる媒体で、事業所の情報を提供している</t>
  </si>
  <si>
    <t>2. 利用希望者等の特性を考慮し、提供する情報の表記や内容をわかりやすいものにしている</t>
  </si>
  <si>
    <t>3. 事業所の情報を、行政や関係機関等に提供している</t>
  </si>
  <si>
    <t>4. 利用希望者等の問い合わせや見学の要望があった場合には、個別の状況に応じて対応している</t>
  </si>
  <si>
    <t>5. 事業所のサービス利用が困難な場合には、理由を説明したうえで、行政機関等相談先に関する情報の提供をしている</t>
  </si>
  <si>
    <t>サブカテゴリー1の講評</t>
  </si>
  <si>
    <t>サービスの開始・終了時の対応</t>
  </si>
  <si>
    <t>サブカテゴリー2</t>
  </si>
  <si>
    <t>サービスの開始にあたり保護者に説明し、同意を得ている</t>
  </si>
  <si>
    <t>1. サービスの開始にあたり、基本的ルール、重要事項等を保護者の状況に応じて説明している</t>
  </si>
  <si>
    <t>2. サービス内容について、保護者の同意を得るようにしている</t>
  </si>
  <si>
    <t>3. サービスに関する説明の際に、保護者の意向を確認し、記録化している</t>
  </si>
  <si>
    <t>サービスの開始及び終了の際に、環境変化に対応できるよう支援を行っている</t>
  </si>
  <si>
    <t>1. サービス開始時に、子どもの保育に必要な個別事情や要望を決められた書式に記録し、把握している</t>
  </si>
  <si>
    <t>2. 利用開始直後には、子どもの不安やストレスが軽減されるように配慮している</t>
  </si>
  <si>
    <t>3. サービスの終了時には、子どもや保護者の不安を軽減し、支援の継続性に配慮した支援を行っている</t>
  </si>
  <si>
    <t>サブカテゴリー2の講評</t>
  </si>
  <si>
    <t>個別状況の記録と計画策定</t>
  </si>
  <si>
    <t>サブカテゴリー3</t>
  </si>
  <si>
    <t>定められた手順に従ってアセスメント（情報収集、分析および課題設定）を行い、子どもの課題を個別のサービス場面ごとに明示している</t>
  </si>
  <si>
    <t>1. 子どもの心身状況や生活状況等を、組織が定めた統一した様式によって記録し把握している</t>
  </si>
  <si>
    <t>2. 子どもや保護者のニーズや課題を明示する手続きを定め、記録している</t>
  </si>
  <si>
    <t>3. アセスメントの定期的見直しの時期と手順を定めている</t>
  </si>
  <si>
    <t>全体的な計画や子どもの様子を踏まえた指導計画を作成している</t>
  </si>
  <si>
    <t>1. 指導計画は、全体的な計画を踏まえて、養護（生命の保持・情緒の安定）と教育（健康・人間関係・環境・言葉・表現）の各領域を考慮して作成している</t>
  </si>
  <si>
    <t>2. 指導計画は、子どもの実態や子どもを取り巻く状況（保護者の意向を含む）の変化に即して、作成、見直しをしている</t>
  </si>
  <si>
    <t>3. 個別的な計画が必要な子どもに対し、子どもの状況（年齢・発達の状況など）に応じて、個別的な計画の作成、見直しをしている</t>
  </si>
  <si>
    <t>4. 指導計画を保護者にわかりやすく説明している</t>
  </si>
  <si>
    <t>5. 指導計画は、見直しの時期・手順等の基準を定めたうえで、必要に応じて見直している</t>
  </si>
  <si>
    <t>子どもに関する記録が行われ、管理体制を確立している</t>
  </si>
  <si>
    <t>1. 子ども一人ひとりに関する必要な情報を記載するしくみがある</t>
  </si>
  <si>
    <t>2. 指導計画に沿った具体的な保育内容と、その結果子どもの状態がどのように推移したのかについて具体的に記録している</t>
  </si>
  <si>
    <t>子どもの状況等に関する情報を職員間で共有化している</t>
  </si>
  <si>
    <t>1. 指導計画の内容や個人の記録を、保育を担当する職員すべてが共有し、活用している</t>
  </si>
  <si>
    <t>2. 申し送り・引継ぎ等により、子どもや保護者の状況に変化があった場合の情報を職員間で共有化している</t>
  </si>
  <si>
    <t>サブカテゴリー3の講評</t>
  </si>
  <si>
    <t>プライバシーの保護等個人の尊厳の尊重</t>
  </si>
  <si>
    <t>サブカテゴリー5</t>
  </si>
  <si>
    <t>子どものプライバシー保護を徹底している</t>
  </si>
  <si>
    <t>1. 子どもに関する情報（事項）を外部とやりとりする必要が生じた場合には、保護者の同意を得るようにしている</t>
  </si>
  <si>
    <t>2. 子どもの羞恥心に配慮した保育を行っている</t>
  </si>
  <si>
    <t>サービスの実施にあたり、子どもの権利を守り、子どもの意思を尊重している</t>
  </si>
  <si>
    <t>1. 日常の保育の中で子ども一人ひとりを尊重している</t>
  </si>
  <si>
    <t>2. 子どもと保護者の価値観や生活習慣に配慮した保育を行っている</t>
  </si>
  <si>
    <t>3. 虐待防止や育児困難家庭への支援に向けて、職員の勉強会・研修会を実施し理解を深めている</t>
  </si>
  <si>
    <t>サブカテゴリー5の講評</t>
  </si>
  <si>
    <t>事業所業務の標準化</t>
  </si>
  <si>
    <t>サブカテゴリー6</t>
  </si>
  <si>
    <t>手引書等を整備し、事業所業務の標準化を図るための取り組みをしている</t>
  </si>
  <si>
    <t>1. 手引書(基準書、手順書、マニュアル)等で、事業所が提供しているサービスの基本事項や手順等を明確にしている</t>
  </si>
  <si>
    <t>2. 提供しているサービスが定められた基本事項や手順等に沿っているかどうか定期的に点検・見直しをしている</t>
  </si>
  <si>
    <t>3. 職員は、わからないことが起きた際や業務点検の手段として、日常的に手引書等を活用している</t>
  </si>
  <si>
    <t>サービスの向上をめざして、事業所の標準的な業務水準を見直す取り組みをしている</t>
  </si>
  <si>
    <t>1. 提供しているサービスの基本事項や手順等は改変の時期や見直しの基準が定められている</t>
  </si>
  <si>
    <t>2. 提供しているサービスの基本事項や手順等の見直しにあたり、職員や保護者等からの意見や提案、子どもの様子を反映するようにしている</t>
  </si>
  <si>
    <t>サブカテゴリー6の講評</t>
  </si>
  <si>
    <t>サブカテゴリー4</t>
  </si>
  <si>
    <t>サービスの実施項目</t>
  </si>
  <si>
    <t>子ども一人ひとりの発達の状態に応じた保育を行っている</t>
  </si>
  <si>
    <t>1. 発達の過程や生活環境などにより、子ども一人ひとりの全体的な姿を把握したうえで保育を行っている</t>
  </si>
  <si>
    <t>2. 子どもが主体的に周囲の人・もの・ことに興味や関心を持ち、働きかけることができるよう、環境を工夫している</t>
  </si>
  <si>
    <t>3. 子ども同士が年齢や文化・習慣の違いなどを認め合い、互いを尊重する心が育つよう配慮している</t>
  </si>
  <si>
    <t>4. 特別な配慮が必要な子ども（障害のある子どもを含む）の保育にあたっては、他の子どもとの生活を通して共に成長できるよう援助している</t>
  </si>
  <si>
    <t>5. 発達の過程で生じる子ども同士のトラブル（けんか・かみつき等）に対し、子どもの気持ちを尊重した対応をしている</t>
  </si>
  <si>
    <t>6. 【５歳児が利用している保育施設のみ】
小学校教育への円滑な接続に向け、小学校と連携を図っている</t>
  </si>
  <si>
    <t>評価項目1の講評</t>
  </si>
  <si>
    <t>子どもの生活が安定するよう、子ども一人ひとりの生活のリズムに配慮した保育を行っている</t>
  </si>
  <si>
    <t>1. 登園時に、家庭での子どもの様子を保護者に確認している</t>
  </si>
  <si>
    <t>2. 発達の状態に応じ、食事・排せつなどの基本的な生活習慣の大切さを伝え、身につくよう援助している</t>
  </si>
  <si>
    <t>3. 休息・午睡等の長さや時間帯は子どもの状況に配慮している</t>
  </si>
  <si>
    <t>4. 降園時に、その日の子どもの状況を保護者一人ひとりに直接伝えている</t>
  </si>
  <si>
    <t>評価項目2の講評</t>
  </si>
  <si>
    <t>日常の保育を通して、子どもの生活や遊びが豊かに展開されるよう工夫している</t>
  </si>
  <si>
    <t>1. 子どもの自主性、自発性を尊重し、遊びこめる時間と空間の配慮をしている</t>
  </si>
  <si>
    <t>2. 子どもが人と関わる力を養えるよう援助している</t>
  </si>
  <si>
    <t>3. 子ども一人ひとりの状況に応じて、言葉に対する感覚を養えるよう配慮している</t>
  </si>
  <si>
    <t>4. 子どもが様々な表現を楽しめるようにしている</t>
  </si>
  <si>
    <t>5. 子どもの心身の発達が促されるよう、戸外・園外活動（外気浴を含む）を実施している</t>
  </si>
  <si>
    <t>6. 生活や遊びを通して、子どもが自分の気持ちを調整する力を育てられるよう、配慮している</t>
  </si>
  <si>
    <t>評価項目3の講評</t>
  </si>
  <si>
    <t>日常の保育に変化と潤いを持たせるよう、行事等を実施している</t>
  </si>
  <si>
    <t>1. 行事等の実施にあたり、子どもが興味や関心を持ち、自ら進んで取り組めるよう工夫している</t>
  </si>
  <si>
    <t>2. みんなで協力し、やり遂げることの喜びを味わえるような行事等を実施している</t>
  </si>
  <si>
    <t>3. 子どもが意欲的に行事等に取り組めるよう、行事等の準備・実施にあたり、保護者の理解や協力を得るための工夫をしている</t>
  </si>
  <si>
    <t>評価項目4の講評</t>
  </si>
  <si>
    <t>在園時間の異なる子どもが落ち着いて過ごせるような配慮をしている</t>
  </si>
  <si>
    <t>評価項目5</t>
  </si>
  <si>
    <t>1. 在園時間の異なる子ども同士が楽しく遊べるよう配慮をしている</t>
  </si>
  <si>
    <t>2. 在園時間の長い子どもが安心し、くつろげる環境になるよう配慮をしている</t>
  </si>
  <si>
    <t>3. 在園時間が長くなる中で、保育形態の変化がある場合でも、子どもが楽しく過ごせるよう配慮をしている</t>
  </si>
  <si>
    <t>評価項目5の講評</t>
  </si>
  <si>
    <t>子どもが安全な環境のもと食事を楽しめるよう配慮している</t>
  </si>
  <si>
    <t>評価項目6</t>
  </si>
  <si>
    <t>1. 子どもが安全に食事をとれるよう配慮している</t>
  </si>
  <si>
    <t>2. 子どもが楽しく、落ち着いて食事をとれるような雰囲気作りに配慮している</t>
  </si>
  <si>
    <t>3. メニューや味付けなどに工夫を凝らしている</t>
  </si>
  <si>
    <t>4. 子どもの体調（食物アレルギーを含む）や文化の違いに応じた食事を提供している</t>
  </si>
  <si>
    <t>5. 食についての関心を深めるための取り組み（食材の栽培や子どもの調理活動等）を行っている</t>
  </si>
  <si>
    <t>評価項目6の講評</t>
  </si>
  <si>
    <t>子どもが心身の健康を維持できるよう援助している</t>
  </si>
  <si>
    <t>評価項目7</t>
  </si>
  <si>
    <t>1. 子どもが自分の健康や安全に関心を持ち、病気やけがを予防・防止できるように援助している</t>
  </si>
  <si>
    <t>2. 子どもの体調変化（発作等の急変を含む）に速やかに対応できる体制を整えている</t>
  </si>
  <si>
    <t>3. 保護者と連携をとって、子ども一人ひとりの健康維持に向けた取り組み（乳幼児突然死症候群の予防を含む）を行っている</t>
  </si>
  <si>
    <t>4. 子どもの入退所により環境に変化がある場合には、入所している子どもの不安やストレスが軽減されるよう配慮している</t>
  </si>
  <si>
    <t>評価項目7の講評</t>
  </si>
  <si>
    <t>保護者が安心して子育てをすることができるよう支援を行っている</t>
  </si>
  <si>
    <t>評価項目8</t>
  </si>
  <si>
    <t>1. 保護者には、子育てや就労等の個々の事情に配慮して支援を行っている</t>
  </si>
  <si>
    <t>2. 保護者同士が交流できる機会を設けている</t>
  </si>
  <si>
    <t>3. 保護者と職員の信頼関係が深まるような取り組みをしている</t>
  </si>
  <si>
    <t>4. 子どもの発達や育児などについて、保護者との共通認識を得る取り組みを行っている</t>
  </si>
  <si>
    <t>5. 保護者の養育力向上のため、保育施設の保育の活動への参加を促している</t>
  </si>
  <si>
    <t>評価項目8の講評</t>
  </si>
  <si>
    <t>地域との連携のもとに子どもの生活の幅を広げるための取り組みを行っている</t>
  </si>
  <si>
    <t>評価項目9</t>
  </si>
  <si>
    <t>1. 地域資源を活用し、子どもが多様な体験や交流ができるような機会を確保している</t>
  </si>
  <si>
    <t>2. 保育施設の行事に地域の人の参加を呼び掛けたり、地域の行事に参加する等、子どもが職員以外の人と交流できる機会を確保している</t>
  </si>
  <si>
    <t>評価項目9の講評</t>
  </si>
  <si>
    <t>1-1-1</t>
  </si>
  <si>
    <t>120</t>
  </si>
  <si>
    <t>00546</t>
  </si>
  <si>
    <t>17430</t>
  </si>
  <si>
    <t>1-1-2</t>
  </si>
  <si>
    <t>17431</t>
  </si>
  <si>
    <t>1-1-3</t>
  </si>
  <si>
    <t>17432</t>
  </si>
  <si>
    <t>2-1-1</t>
  </si>
  <si>
    <t>121</t>
  </si>
  <si>
    <t>00547</t>
  </si>
  <si>
    <t>17433</t>
  </si>
  <si>
    <t>2-2-1</t>
  </si>
  <si>
    <t>00548</t>
  </si>
  <si>
    <t>17434</t>
  </si>
  <si>
    <t>2-2-2</t>
  </si>
  <si>
    <t>17435</t>
  </si>
  <si>
    <t>3-1-1</t>
  </si>
  <si>
    <t>122</t>
  </si>
  <si>
    <t>00549</t>
  </si>
  <si>
    <t>17436</t>
  </si>
  <si>
    <t>3-2-1</t>
  </si>
  <si>
    <t>00550</t>
  </si>
  <si>
    <t>17437</t>
  </si>
  <si>
    <t>3-2-2</t>
  </si>
  <si>
    <t>17438</t>
  </si>
  <si>
    <t>3-3-1</t>
  </si>
  <si>
    <t>00551</t>
  </si>
  <si>
    <t>17439</t>
  </si>
  <si>
    <t>3-3-2</t>
  </si>
  <si>
    <t>17440</t>
  </si>
  <si>
    <t>4-1-1</t>
  </si>
  <si>
    <t>123</t>
  </si>
  <si>
    <t>00552</t>
  </si>
  <si>
    <t>17441</t>
  </si>
  <si>
    <t>4-2-1</t>
  </si>
  <si>
    <t>00553</t>
  </si>
  <si>
    <t>17442</t>
  </si>
  <si>
    <t>5-1-1</t>
  </si>
  <si>
    <t>124</t>
  </si>
  <si>
    <t>00554</t>
  </si>
  <si>
    <t>17443</t>
  </si>
  <si>
    <t>5-1-2</t>
  </si>
  <si>
    <t>17444</t>
  </si>
  <si>
    <t>5-1-3</t>
  </si>
  <si>
    <t>17445</t>
  </si>
  <si>
    <t>5-1-4</t>
  </si>
  <si>
    <t>17446</t>
  </si>
  <si>
    <t>5-2-1</t>
  </si>
  <si>
    <t>00555</t>
  </si>
  <si>
    <t>17447</t>
  </si>
  <si>
    <t>6-1-1</t>
  </si>
  <si>
    <t>016</t>
  </si>
  <si>
    <t>00541</t>
  </si>
  <si>
    <t>17386</t>
  </si>
  <si>
    <t>6-2-1</t>
  </si>
  <si>
    <t>00542</t>
  </si>
  <si>
    <t>17387</t>
  </si>
  <si>
    <t>6-2-2</t>
  </si>
  <si>
    <t>17388</t>
  </si>
  <si>
    <t>6-3-1</t>
  </si>
  <si>
    <t>00558</t>
  </si>
  <si>
    <t>17389</t>
  </si>
  <si>
    <t>6-3-2</t>
  </si>
  <si>
    <t>17390</t>
  </si>
  <si>
    <t>6-3-3</t>
  </si>
  <si>
    <t>17391</t>
  </si>
  <si>
    <t>6-3-4</t>
  </si>
  <si>
    <t>17392</t>
  </si>
  <si>
    <t>6-5-1</t>
  </si>
  <si>
    <t>00544</t>
  </si>
  <si>
    <t>17402</t>
  </si>
  <si>
    <t>6-5-2</t>
  </si>
  <si>
    <t>17403</t>
  </si>
  <si>
    <t>6-6-1</t>
  </si>
  <si>
    <t>00545</t>
  </si>
  <si>
    <t>17404</t>
  </si>
  <si>
    <t>6-6-2</t>
  </si>
  <si>
    <t>17405</t>
  </si>
  <si>
    <t>6-4-1</t>
  </si>
  <si>
    <t>00238</t>
  </si>
  <si>
    <t>17393</t>
  </si>
  <si>
    <t>6-4-2</t>
  </si>
  <si>
    <t>17394</t>
  </si>
  <si>
    <t>6-4-3</t>
  </si>
  <si>
    <t>17395</t>
  </si>
  <si>
    <t>6-4-4</t>
  </si>
  <si>
    <t>17396</t>
  </si>
  <si>
    <t>6-4-5</t>
  </si>
  <si>
    <t>17397</t>
  </si>
  <si>
    <t>6-4-6</t>
  </si>
  <si>
    <t>17398</t>
  </si>
  <si>
    <t>6-4-7</t>
  </si>
  <si>
    <t>17399</t>
  </si>
  <si>
    <t>6-4-8</t>
  </si>
  <si>
    <t>17400</t>
  </si>
  <si>
    <t>6-4-9</t>
  </si>
  <si>
    <t>17401</t>
  </si>
  <si>
    <t>認可外保育施設（ベビーホテル等）</t>
    <phoneticPr fontId="2"/>
  </si>
  <si>
    <t>04</t>
    <phoneticPr fontId="2"/>
  </si>
  <si>
    <t>05</t>
    <phoneticPr fontId="2"/>
  </si>
  <si>
    <t>06</t>
    <phoneticPr fontId="2"/>
  </si>
  <si>
    <t>07</t>
    <phoneticPr fontId="2"/>
  </si>
  <si>
    <t>08</t>
    <phoneticPr fontId="2"/>
  </si>
  <si>
    <t>09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</si>
</sst>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35"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sz val="12"/>
      <name val="HG丸ｺﾞｼｯｸM-PRO"/>
      <family val="3"/>
      <charset val="128"/>
    </font>
    <font>
      <b/>
      <sz val="10"/>
      <name val="HG丸ｺﾞｼｯｸM-PRO"/>
      <family val="3"/>
      <charset val="128"/>
    </font>
    <font>
      <sz val="8"/>
      <name val="ＭＳ Ｐゴシック"/>
      <family val="3"/>
      <charset val="128"/>
    </font>
    <font>
      <sz val="10"/>
      <name val="ＭＳ Ｐゴシック"/>
      <family val="3"/>
      <charset val="128"/>
    </font>
    <font>
      <sz val="10.5"/>
      <name val="ＭＳ Ｐゴシック"/>
      <family val="3"/>
      <charset val="128"/>
    </font>
    <font>
      <sz val="11"/>
      <color indexed="9"/>
      <name val="ＭＳ Ｐゴシック"/>
      <family val="3"/>
      <charset val="128"/>
    </font>
    <font>
      <b/>
      <sz val="9"/>
      <name val="HG丸ｺﾞｼｯｸM-PRO"/>
      <family val="3"/>
      <charset val="128"/>
    </font>
    <font>
      <sz val="11"/>
      <color indexed="12"/>
      <name val="ＭＳ Ｐゴシック"/>
      <family val="3"/>
      <charset val="128"/>
    </font>
    <font>
      <sz val="12"/>
      <name val="ＭＳ Ｐゴシック"/>
      <family val="3"/>
      <charset val="128"/>
    </font>
    <font>
      <sz val="12"/>
      <name val="HGP創英角ｺﾞｼｯｸUB"/>
      <family val="3"/>
      <charset val="128"/>
    </font>
    <font>
      <i/>
      <sz val="11"/>
      <color indexed="12"/>
      <name val="ＭＳ Ｐゴシック"/>
      <family val="3"/>
      <charset val="128"/>
    </font>
    <font>
      <sz val="11"/>
      <color indexed="48"/>
      <name val="ＭＳ Ｐゴシック"/>
      <family val="3"/>
      <charset val="128"/>
    </font>
    <font>
      <b/>
      <sz val="12"/>
      <name val="HG丸ｺﾞｼｯｸM-PRO"/>
      <family val="3"/>
      <charset val="128"/>
    </font>
    <font>
      <b/>
      <sz val="12"/>
      <name val="ＭＳ Ｐゴシック"/>
      <family val="3"/>
      <charset val="128"/>
    </font>
    <font>
      <sz val="11"/>
      <color indexed="10"/>
      <name val="ＭＳ Ｐゴシック"/>
      <family val="3"/>
      <charset val="128"/>
    </font>
    <font>
      <sz val="11"/>
      <name val="HG丸ｺﾞｼｯｸM-PRO"/>
      <family val="3"/>
      <charset val="128"/>
    </font>
    <font>
      <b/>
      <sz val="10"/>
      <color indexed="9"/>
      <name val="ＭＳ Ｐゴシック"/>
      <family val="3"/>
      <charset val="128"/>
    </font>
    <font>
      <sz val="9"/>
      <color indexed="9"/>
      <name val="ＭＳ Ｐゴシック"/>
      <family val="3"/>
      <charset val="128"/>
    </font>
    <font>
      <b/>
      <sz val="10"/>
      <name val="ＭＳ Ｐゴシック"/>
      <family val="3"/>
      <charset val="128"/>
    </font>
    <font>
      <b/>
      <sz val="11"/>
      <color indexed="9"/>
      <name val="ＭＳ Ｐゴシック"/>
      <family val="3"/>
      <charset val="128"/>
    </font>
    <font>
      <b/>
      <sz val="11"/>
      <color indexed="10"/>
      <name val="ＭＳ Ｐゴシック"/>
      <family val="3"/>
      <charset val="128"/>
    </font>
    <font>
      <sz val="10"/>
      <color indexed="9"/>
      <name val="ＭＳ Ｐゴシック"/>
      <family val="3"/>
      <charset val="128"/>
    </font>
    <font>
      <b/>
      <sz val="16"/>
      <name val="ＭＳ Ｐゴシック"/>
      <family val="3"/>
      <charset val="128"/>
    </font>
    <font>
      <b/>
      <sz val="9"/>
      <color indexed="10"/>
      <name val="ＭＳ Ｐゴシック"/>
      <family val="3"/>
      <charset val="128"/>
    </font>
    <font>
      <b/>
      <sz val="14"/>
      <name val="ＭＳ Ｐゴシック"/>
      <family val="3"/>
      <charset val="128"/>
    </font>
    <font>
      <sz val="11"/>
      <color theme="0"/>
      <name val="ＭＳ Ｐゴシック"/>
      <family val="3"/>
      <charset val="128"/>
    </font>
    <font>
      <sz val="9"/>
      <color theme="0"/>
      <name val="ＭＳ Ｐゴシック"/>
      <family val="3"/>
      <charset val="128"/>
    </font>
    <font>
      <b/>
      <sz val="11"/>
      <color rgb="FFFF0000"/>
      <name val="ＭＳ Ｐゴシック"/>
      <family val="3"/>
      <charset val="128"/>
    </font>
    <font>
      <b/>
      <sz val="10"/>
      <color rgb="FFFF0000"/>
      <name val="ＭＳ Ｐゴシック"/>
      <family val="3"/>
      <charset val="128"/>
    </font>
    <font>
      <sz val="9"/>
      <color rgb="FF000000"/>
      <name val="MS UI Gothic"/>
      <family val="3"/>
      <charset val="128"/>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s>
  <borders count="7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medium">
        <color indexed="64"/>
      </right>
      <top/>
      <bottom/>
      <diagonal/>
    </border>
    <border>
      <left style="medium">
        <color indexed="64"/>
      </left>
      <right/>
      <top style="medium">
        <color indexed="64"/>
      </top>
      <bottom/>
      <diagonal/>
    </border>
    <border>
      <left/>
      <right style="thick">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bottom style="thick">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medium">
        <color indexed="64"/>
      </top>
      <bottom style="thin">
        <color indexed="64"/>
      </bottom>
      <diagonal/>
    </border>
    <border>
      <left style="thin">
        <color indexed="64"/>
      </left>
      <right style="thick">
        <color indexed="64"/>
      </right>
      <top/>
      <bottom/>
      <diagonal/>
    </border>
    <border>
      <left/>
      <right style="thick">
        <color indexed="64"/>
      </right>
      <top style="medium">
        <color indexed="64"/>
      </top>
      <bottom/>
      <diagonal/>
    </border>
    <border>
      <left/>
      <right style="thick">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style="thin">
        <color theme="0"/>
      </bottom>
      <diagonal/>
    </border>
    <border>
      <left/>
      <right style="thick">
        <color indexed="64"/>
      </right>
      <top style="thin">
        <color indexed="64"/>
      </top>
      <bottom style="medium">
        <color indexed="64"/>
      </bottom>
      <diagonal/>
    </border>
    <border>
      <left style="thick">
        <color indexed="64"/>
      </left>
      <right/>
      <top/>
      <bottom style="thick">
        <color auto="1"/>
      </bottom>
      <diagonal/>
    </border>
    <border>
      <left style="medium">
        <color indexed="64"/>
      </left>
      <right/>
      <top/>
      <bottom style="thick">
        <color auto="1"/>
      </bottom>
      <diagonal/>
    </border>
    <border>
      <left/>
      <right/>
      <top/>
      <bottom style="thick">
        <color auto="1"/>
      </bottom>
      <diagonal/>
    </border>
    <border>
      <left/>
      <right style="thick">
        <color indexed="64"/>
      </right>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thick">
        <color indexed="64"/>
      </right>
      <top style="thin">
        <color indexed="64"/>
      </top>
      <bottom style="thick">
        <color auto="1"/>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cellStyleXfs>
  <cellXfs count="366">
    <xf numFmtId="0" fontId="0" fillId="0" borderId="0" xfId="0">
      <alignment vertical="center"/>
    </xf>
    <xf numFmtId="0" fontId="6" fillId="0" borderId="0" xfId="0" applyFont="1" applyProtection="1">
      <alignment vertical="center"/>
      <protection hidden="1"/>
    </xf>
    <xf numFmtId="0" fontId="0" fillId="0" borderId="0" xfId="0" applyProtection="1">
      <alignment vertical="center"/>
      <protection hidden="1"/>
    </xf>
    <xf numFmtId="0" fontId="4" fillId="0" borderId="0" xfId="0" applyFont="1" applyAlignment="1" applyProtection="1">
      <alignment horizontal="right" vertical="center"/>
      <protection hidden="1"/>
    </xf>
    <xf numFmtId="0" fontId="5" fillId="0" borderId="0" xfId="0" applyFont="1" applyProtection="1">
      <alignment vertical="center"/>
      <protection hidden="1"/>
    </xf>
    <xf numFmtId="0" fontId="11" fillId="0" borderId="0" xfId="0" applyFont="1" applyProtection="1">
      <alignment vertical="center"/>
      <protection hidden="1"/>
    </xf>
    <xf numFmtId="0" fontId="7" fillId="0" borderId="0" xfId="0" applyFont="1" applyAlignment="1" applyProtection="1">
      <alignment horizontal="right" vertical="center"/>
      <protection hidden="1"/>
    </xf>
    <xf numFmtId="0" fontId="10" fillId="0" borderId="0" xfId="0" applyFont="1" applyProtection="1">
      <alignment vertical="center"/>
      <protection hidden="1"/>
    </xf>
    <xf numFmtId="0" fontId="5" fillId="0" borderId="0" xfId="0" applyFont="1">
      <alignment vertical="center"/>
    </xf>
    <xf numFmtId="0" fontId="14" fillId="0" borderId="0" xfId="0" applyFont="1">
      <alignment vertical="center"/>
    </xf>
    <xf numFmtId="0" fontId="0" fillId="0" borderId="0" xfId="0" applyAlignment="1">
      <alignment horizontal="left" vertical="center"/>
    </xf>
    <xf numFmtId="0" fontId="3" fillId="0" borderId="0" xfId="0" applyFont="1">
      <alignment vertical="center"/>
    </xf>
    <xf numFmtId="0" fontId="0" fillId="0" borderId="0" xfId="0" applyAlignment="1">
      <alignment vertical="center" wrapText="1"/>
    </xf>
    <xf numFmtId="0" fontId="7" fillId="0" borderId="0" xfId="0" applyFont="1">
      <alignment vertical="center"/>
    </xf>
    <xf numFmtId="9" fontId="1" fillId="0" borderId="0" xfId="1">
      <alignment vertical="center"/>
    </xf>
    <xf numFmtId="0" fontId="0" fillId="0" borderId="1" xfId="0" applyBorder="1" applyAlignment="1">
      <alignment vertical="center" wrapText="1"/>
    </xf>
    <xf numFmtId="0" fontId="13" fillId="0" borderId="0" xfId="0" applyFont="1" applyAlignment="1">
      <alignment vertical="center" wrapText="1"/>
    </xf>
    <xf numFmtId="0" fontId="8" fillId="0" borderId="2"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left" vertical="center"/>
    </xf>
    <xf numFmtId="0" fontId="1" fillId="0" borderId="0" xfId="0" applyFont="1">
      <alignment vertical="center"/>
    </xf>
    <xf numFmtId="0" fontId="1" fillId="0" borderId="0" xfId="0" applyFont="1" applyAlignment="1">
      <alignment vertical="center" wrapText="1"/>
    </xf>
    <xf numFmtId="0" fontId="15" fillId="0" borderId="0" xfId="0" applyFont="1">
      <alignment vertical="center"/>
    </xf>
    <xf numFmtId="0" fontId="1" fillId="0" borderId="0" xfId="0" applyFont="1" applyProtection="1">
      <alignment vertical="center"/>
      <protection locked="0"/>
    </xf>
    <xf numFmtId="0" fontId="12" fillId="0" borderId="0" xfId="0" applyFont="1">
      <alignment vertical="center"/>
    </xf>
    <xf numFmtId="0" fontId="1" fillId="0" borderId="0" xfId="0" applyFont="1" applyProtection="1">
      <alignment vertical="center"/>
      <protection hidden="1"/>
    </xf>
    <xf numFmtId="0" fontId="16" fillId="0" borderId="0" xfId="0" applyFont="1">
      <alignment vertical="center"/>
    </xf>
    <xf numFmtId="0" fontId="16" fillId="0" borderId="0" xfId="0" applyFont="1" applyProtection="1">
      <alignment vertical="center"/>
      <protection hidden="1"/>
    </xf>
    <xf numFmtId="0" fontId="0" fillId="0" borderId="3" xfId="0" applyBorder="1" applyAlignment="1">
      <alignment horizontal="center" vertical="center"/>
    </xf>
    <xf numFmtId="0" fontId="14" fillId="0" borderId="0" xfId="0" applyFont="1" applyAlignment="1">
      <alignment vertical="center" wrapText="1"/>
    </xf>
    <xf numFmtId="0" fontId="17" fillId="0" borderId="0" xfId="0" applyFont="1" applyAlignment="1">
      <alignment vertical="center" wrapText="1"/>
    </xf>
    <xf numFmtId="0" fontId="4" fillId="0" borderId="0" xfId="0" applyFont="1">
      <alignment vertical="center"/>
    </xf>
    <xf numFmtId="0" fontId="8" fillId="0" borderId="0" xfId="0" applyFont="1" applyAlignment="1" applyProtection="1">
      <alignment horizontal="left" vertical="top" wrapText="1"/>
      <protection locked="0"/>
    </xf>
    <xf numFmtId="0" fontId="7" fillId="0" borderId="2" xfId="0" applyFont="1" applyBorder="1" applyAlignment="1">
      <alignment horizontal="center" vertical="center" wrapText="1"/>
    </xf>
    <xf numFmtId="0" fontId="1" fillId="2" borderId="2" xfId="0" applyFont="1" applyFill="1" applyBorder="1" applyAlignment="1" applyProtection="1">
      <alignment horizontal="center" vertical="center"/>
      <protection locked="0"/>
    </xf>
    <xf numFmtId="49" fontId="10" fillId="0" borderId="0" xfId="0" applyNumberFormat="1" applyFont="1" applyProtection="1">
      <alignment vertical="center"/>
      <protection hidden="1"/>
    </xf>
    <xf numFmtId="0" fontId="18" fillId="0" borderId="0" xfId="0" applyFont="1" applyAlignment="1">
      <alignment horizontal="center" vertical="center"/>
    </xf>
    <xf numFmtId="0" fontId="0" fillId="2" borderId="0" xfId="0" applyFill="1" applyAlignment="1" applyProtection="1">
      <alignment horizontal="right" vertical="center" wrapText="1"/>
      <protection locked="0"/>
    </xf>
    <xf numFmtId="0" fontId="0" fillId="0" borderId="0" xfId="0" applyAlignment="1">
      <alignment horizontal="center" vertical="center" wrapText="1"/>
    </xf>
    <xf numFmtId="49" fontId="1" fillId="0" borderId="0" xfId="5" applyNumberFormat="1" applyAlignment="1" applyProtection="1">
      <alignment horizontal="left" vertical="center"/>
      <protection locked="0"/>
    </xf>
    <xf numFmtId="0" fontId="1" fillId="0" borderId="0" xfId="5">
      <alignment vertical="center"/>
    </xf>
    <xf numFmtId="0" fontId="0" fillId="0" borderId="0" xfId="0" applyAlignment="1">
      <alignment horizontal="right" vertical="center"/>
    </xf>
    <xf numFmtId="49" fontId="4" fillId="0" borderId="0" xfId="0" applyNumberFormat="1" applyFont="1" applyAlignment="1">
      <alignment horizontal="right" vertical="center" wrapText="1" shrinkToFit="1"/>
    </xf>
    <xf numFmtId="49" fontId="1" fillId="0" borderId="0" xfId="0" applyNumberFormat="1" applyFont="1" applyAlignment="1">
      <alignment horizontal="center" vertical="center" wrapText="1" shrinkToFit="1"/>
    </xf>
    <xf numFmtId="0" fontId="1" fillId="0" borderId="0" xfId="0" applyFont="1" applyAlignment="1">
      <alignment horizontal="right" vertical="center"/>
    </xf>
    <xf numFmtId="0" fontId="4" fillId="0" borderId="0" xfId="0" applyFont="1" applyAlignment="1">
      <alignment horizontal="right" vertical="center" wrapText="1" shrinkToFit="1"/>
    </xf>
    <xf numFmtId="49" fontId="4" fillId="2" borderId="0" xfId="0" applyNumberFormat="1" applyFont="1" applyFill="1" applyAlignment="1" applyProtection="1">
      <alignment horizontal="center" vertical="center" wrapText="1" shrinkToFit="1"/>
      <protection locked="0"/>
    </xf>
    <xf numFmtId="0" fontId="1" fillId="0" borderId="0" xfId="0" applyFont="1" applyAlignment="1">
      <alignment horizontal="center" vertical="center" wrapText="1" shrinkToFit="1"/>
    </xf>
    <xf numFmtId="0" fontId="1" fillId="0" borderId="0" xfId="0" applyFont="1" applyAlignment="1">
      <alignment horizontal="left" vertical="center" wrapText="1" shrinkToFit="1"/>
    </xf>
    <xf numFmtId="0" fontId="0" fillId="2" borderId="0" xfId="0" applyFill="1">
      <alignment vertical="center"/>
    </xf>
    <xf numFmtId="0" fontId="0" fillId="0" borderId="0" xfId="0" applyAlignment="1"/>
    <xf numFmtId="0" fontId="0" fillId="0" borderId="2" xfId="0" applyBorder="1" applyAlignment="1">
      <alignment horizontal="center" vertical="center"/>
    </xf>
    <xf numFmtId="0" fontId="0" fillId="0" borderId="6" xfId="0" applyBorder="1" applyAlignment="1">
      <alignment horizontal="center" vertical="center" wrapText="1"/>
    </xf>
    <xf numFmtId="0" fontId="10" fillId="0" borderId="0" xfId="0" applyFont="1" applyProtection="1">
      <alignment vertical="center"/>
      <protection locked="0" hidden="1"/>
    </xf>
    <xf numFmtId="0" fontId="1" fillId="0" borderId="6" xfId="4" applyBorder="1" applyAlignment="1" applyProtection="1">
      <alignment horizontal="left" vertical="center" shrinkToFit="1"/>
      <protection locked="0"/>
    </xf>
    <xf numFmtId="0" fontId="1" fillId="0" borderId="0" xfId="4" applyAlignment="1">
      <alignment horizontal="left" vertical="center" shrinkToFit="1"/>
    </xf>
    <xf numFmtId="0" fontId="1" fillId="0" borderId="0" xfId="4" applyProtection="1">
      <alignment vertical="center"/>
      <protection hidden="1"/>
    </xf>
    <xf numFmtId="0" fontId="1" fillId="0" borderId="0" xfId="4">
      <alignment vertical="center"/>
    </xf>
    <xf numFmtId="0" fontId="1" fillId="0" borderId="6" xfId="5" applyBorder="1" applyAlignment="1">
      <alignment horizontal="left" vertical="center" shrinkToFit="1"/>
    </xf>
    <xf numFmtId="0" fontId="1" fillId="0" borderId="7" xfId="5" applyBorder="1" applyAlignment="1">
      <alignment horizontal="left" vertical="center" shrinkToFit="1"/>
    </xf>
    <xf numFmtId="0" fontId="0" fillId="0" borderId="2" xfId="0" applyBorder="1" applyAlignment="1">
      <alignment vertical="center" wrapText="1"/>
    </xf>
    <xf numFmtId="0" fontId="1" fillId="0" borderId="2" xfId="4" applyBorder="1" applyAlignment="1">
      <alignment vertical="center" shrinkToFit="1"/>
    </xf>
    <xf numFmtId="0" fontId="0" fillId="2" borderId="6" xfId="0" applyFill="1" applyBorder="1" applyAlignment="1" applyProtection="1">
      <alignment horizontal="right" vertical="center" wrapText="1"/>
      <protection locked="0"/>
    </xf>
    <xf numFmtId="0" fontId="0" fillId="0" borderId="7" xfId="0" applyBorder="1" applyAlignment="1">
      <alignment horizontal="center" vertical="center" wrapText="1"/>
    </xf>
    <xf numFmtId="14" fontId="0" fillId="0" borderId="0" xfId="0" applyNumberFormat="1" applyProtection="1">
      <alignment vertical="center"/>
      <protection hidden="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9" fillId="0" borderId="0" xfId="0" applyFont="1" applyAlignment="1">
      <alignment vertical="top" wrapText="1"/>
    </xf>
    <xf numFmtId="0" fontId="0" fillId="2" borderId="0" xfId="0"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10" fillId="0" borderId="0" xfId="0" applyFont="1">
      <alignment vertical="center"/>
    </xf>
    <xf numFmtId="0" fontId="20" fillId="0" borderId="0" xfId="0" applyFont="1" applyAlignment="1" applyProtection="1">
      <alignment vertical="center" wrapText="1"/>
      <protection hidden="1"/>
    </xf>
    <xf numFmtId="0" fontId="1" fillId="0" borderId="0" xfId="0" applyFont="1" applyAlignment="1" applyProtection="1">
      <alignment horizontal="right" vertical="center" wrapText="1"/>
      <protection hidden="1"/>
    </xf>
    <xf numFmtId="0" fontId="1" fillId="0" borderId="0" xfId="0" applyFont="1" applyAlignment="1" applyProtection="1">
      <alignment horizontal="left" vertical="center"/>
      <protection hidden="1"/>
    </xf>
    <xf numFmtId="0" fontId="1" fillId="0" borderId="8" xfId="0" applyFont="1" applyBorder="1" applyAlignment="1">
      <alignment horizontal="center" vertical="center"/>
    </xf>
    <xf numFmtId="0" fontId="8" fillId="0" borderId="0" xfId="0" applyFont="1" applyAlignment="1" applyProtection="1">
      <alignment vertical="center" wrapText="1"/>
      <protection hidden="1"/>
    </xf>
    <xf numFmtId="0" fontId="21" fillId="0" borderId="0" xfId="0" applyFont="1" applyProtection="1">
      <alignment vertical="center"/>
      <protection hidden="1"/>
    </xf>
    <xf numFmtId="0" fontId="21" fillId="0" borderId="0" xfId="0" applyFont="1" applyProtection="1">
      <alignment vertical="center"/>
      <protection locked="0" hidden="1"/>
    </xf>
    <xf numFmtId="0" fontId="22" fillId="0" borderId="0" xfId="0" applyFont="1" applyProtection="1">
      <alignment vertical="center"/>
      <protection hidden="1"/>
    </xf>
    <xf numFmtId="0" fontId="21" fillId="0" borderId="0" xfId="0" applyFont="1">
      <alignment vertical="center"/>
    </xf>
    <xf numFmtId="0" fontId="23" fillId="0" borderId="0" xfId="0" applyFont="1">
      <alignment vertical="center"/>
    </xf>
    <xf numFmtId="0" fontId="1" fillId="0" borderId="9" xfId="0" applyFont="1" applyBorder="1">
      <alignment vertical="center"/>
    </xf>
    <xf numFmtId="0" fontId="3" fillId="0" borderId="0" xfId="0" applyFont="1" applyProtection="1">
      <alignment vertical="center"/>
      <protection hidden="1"/>
    </xf>
    <xf numFmtId="0" fontId="24" fillId="0" borderId="0" xfId="0" applyFont="1" applyProtection="1">
      <alignment vertical="center"/>
      <protection hidden="1"/>
    </xf>
    <xf numFmtId="0" fontId="24" fillId="0" borderId="0" xfId="0" applyFont="1" applyProtection="1">
      <alignment vertical="center"/>
      <protection locked="0" hidden="1"/>
    </xf>
    <xf numFmtId="0" fontId="24" fillId="0" borderId="0" xfId="0" applyFont="1">
      <alignment vertical="center"/>
    </xf>
    <xf numFmtId="0" fontId="8" fillId="0" borderId="9" xfId="0" applyFont="1" applyBorder="1" applyAlignment="1">
      <alignment horizontal="center" vertical="center"/>
    </xf>
    <xf numFmtId="0" fontId="1" fillId="0" borderId="14" xfId="0" applyFont="1" applyBorder="1">
      <alignment vertical="center"/>
    </xf>
    <xf numFmtId="0" fontId="1" fillId="3" borderId="15" xfId="0" applyFont="1" applyFill="1" applyBorder="1" applyAlignment="1">
      <alignment horizontal="left" vertical="center"/>
    </xf>
    <xf numFmtId="0" fontId="23" fillId="0" borderId="9" xfId="0" applyFont="1" applyBorder="1">
      <alignment vertical="center"/>
    </xf>
    <xf numFmtId="0" fontId="26" fillId="0" borderId="0" xfId="0" applyFont="1">
      <alignment vertical="center"/>
    </xf>
    <xf numFmtId="0" fontId="26" fillId="0" borderId="0" xfId="0" applyFont="1" applyProtection="1">
      <alignment vertical="center"/>
      <protection hidden="1"/>
    </xf>
    <xf numFmtId="0" fontId="8" fillId="0" borderId="0" xfId="0" applyFont="1">
      <alignment vertical="center"/>
    </xf>
    <xf numFmtId="0" fontId="7" fillId="2" borderId="17" xfId="0" applyFont="1" applyFill="1" applyBorder="1">
      <alignment vertical="center"/>
    </xf>
    <xf numFmtId="0" fontId="1" fillId="0" borderId="18" xfId="0" applyFont="1" applyBorder="1" applyAlignment="1" applyProtection="1">
      <alignment vertical="center" wrapText="1"/>
      <protection hidden="1"/>
    </xf>
    <xf numFmtId="0" fontId="1" fillId="0" borderId="19" xfId="0" applyFont="1" applyBorder="1">
      <alignment vertical="center"/>
    </xf>
    <xf numFmtId="0" fontId="10" fillId="0" borderId="0" xfId="0" applyFont="1" applyAlignment="1" applyProtection="1">
      <alignment horizontal="left" vertical="center"/>
      <protection hidden="1"/>
    </xf>
    <xf numFmtId="0" fontId="10" fillId="0" borderId="0" xfId="0" applyFont="1" applyAlignment="1" applyProtection="1">
      <alignment horizontal="left" vertical="center"/>
      <protection locked="0" hidden="1"/>
    </xf>
    <xf numFmtId="0" fontId="10" fillId="0" borderId="0" xfId="0" applyFont="1" applyAlignment="1">
      <alignment horizontal="left" vertical="center"/>
    </xf>
    <xf numFmtId="0" fontId="1" fillId="0" borderId="0" xfId="0" applyFont="1" applyAlignment="1">
      <alignment horizontal="left" vertical="center"/>
    </xf>
    <xf numFmtId="0" fontId="1" fillId="0" borderId="20" xfId="0" applyFont="1" applyBorder="1" applyAlignment="1">
      <alignment horizontal="left" vertical="center"/>
    </xf>
    <xf numFmtId="0" fontId="0" fillId="0" borderId="9" xfId="0" applyBorder="1">
      <alignment vertical="center"/>
    </xf>
    <xf numFmtId="0" fontId="8" fillId="3" borderId="6" xfId="0" applyFont="1" applyFill="1" applyBorder="1" applyAlignment="1">
      <alignment vertical="top" wrapText="1"/>
    </xf>
    <xf numFmtId="0" fontId="1" fillId="3" borderId="6" xfId="0" applyFont="1" applyFill="1" applyBorder="1" applyAlignment="1" applyProtection="1">
      <alignment horizontal="center" vertical="center"/>
      <protection locked="0"/>
    </xf>
    <xf numFmtId="0" fontId="27" fillId="3" borderId="21" xfId="0" applyFont="1" applyFill="1" applyBorder="1">
      <alignment vertical="center"/>
    </xf>
    <xf numFmtId="0" fontId="3" fillId="0" borderId="13" xfId="0" applyFont="1" applyBorder="1" applyAlignment="1">
      <alignment horizontal="center"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center" vertical="top" wrapText="1"/>
    </xf>
    <xf numFmtId="0" fontId="23" fillId="3" borderId="16" xfId="0" applyFont="1" applyFill="1" applyBorder="1" applyProtection="1">
      <alignment vertical="center"/>
      <protection hidden="1"/>
    </xf>
    <xf numFmtId="56" fontId="29" fillId="3" borderId="21" xfId="0" quotePrefix="1" applyNumberFormat="1" applyFont="1" applyFill="1" applyBorder="1" applyAlignment="1" applyProtection="1">
      <alignment horizontal="center" vertical="center" wrapText="1"/>
      <protection hidden="1"/>
    </xf>
    <xf numFmtId="0" fontId="1" fillId="3" borderId="6" xfId="0" applyFont="1" applyFill="1" applyBorder="1">
      <alignment vertical="center"/>
    </xf>
    <xf numFmtId="0" fontId="1" fillId="3" borderId="0" xfId="3" applyFill="1"/>
    <xf numFmtId="0" fontId="1" fillId="0" borderId="0" xfId="3"/>
    <xf numFmtId="0" fontId="7" fillId="3" borderId="0" xfId="3" applyFont="1" applyFill="1" applyAlignment="1" applyProtection="1">
      <alignment horizontal="right"/>
      <protection hidden="1"/>
    </xf>
    <xf numFmtId="0" fontId="1" fillId="3" borderId="27" xfId="3" applyFill="1" applyBorder="1" applyAlignment="1">
      <alignment vertical="center"/>
    </xf>
    <xf numFmtId="0" fontId="1" fillId="3" borderId="28" xfId="3" applyFill="1" applyBorder="1" applyAlignment="1">
      <alignment vertical="center"/>
    </xf>
    <xf numFmtId="0" fontId="1" fillId="3" borderId="29" xfId="3" applyFill="1" applyBorder="1" applyAlignment="1">
      <alignment vertical="center"/>
    </xf>
    <xf numFmtId="0" fontId="10" fillId="0" borderId="0" xfId="3" applyFont="1" applyAlignment="1">
      <alignment vertical="center"/>
    </xf>
    <xf numFmtId="0" fontId="10" fillId="0" borderId="0" xfId="3" applyFont="1"/>
    <xf numFmtId="0" fontId="10" fillId="0" borderId="0" xfId="3" applyFont="1" applyAlignment="1" applyProtection="1">
      <alignment vertical="center"/>
      <protection locked="0"/>
    </xf>
    <xf numFmtId="0" fontId="29" fillId="0" borderId="21" xfId="0" applyFont="1" applyBorder="1" applyAlignment="1">
      <alignment horizontal="center" vertical="center" wrapText="1"/>
    </xf>
    <xf numFmtId="0" fontId="10" fillId="0" borderId="0" xfId="3" applyFont="1" applyAlignment="1" applyProtection="1">
      <alignment vertical="center"/>
      <protection hidden="1"/>
    </xf>
    <xf numFmtId="0" fontId="10" fillId="0" borderId="0" xfId="3" applyFont="1" applyProtection="1">
      <protection hidden="1"/>
    </xf>
    <xf numFmtId="0" fontId="30" fillId="0" borderId="0" xfId="0" applyFont="1" applyProtection="1">
      <alignment vertical="center"/>
      <protection hidden="1"/>
    </xf>
    <xf numFmtId="0" fontId="0" fillId="0" borderId="65" xfId="0" applyBorder="1" applyAlignment="1">
      <alignment horizontal="left" vertical="center" wrapText="1"/>
    </xf>
    <xf numFmtId="0" fontId="30" fillId="0" borderId="0" xfId="0" applyFont="1" applyProtection="1">
      <alignment vertical="center"/>
      <protection locked="0" hidden="1"/>
    </xf>
    <xf numFmtId="0" fontId="30" fillId="0" borderId="0" xfId="0" applyFont="1">
      <alignment vertical="center"/>
    </xf>
    <xf numFmtId="0" fontId="30" fillId="0" borderId="0" xfId="3" applyFont="1"/>
    <xf numFmtId="0" fontId="1" fillId="0" borderId="2" xfId="2" applyBorder="1" applyAlignment="1">
      <alignment horizontal="center" vertical="center"/>
    </xf>
    <xf numFmtId="0" fontId="0" fillId="0" borderId="30" xfId="0" applyBorder="1">
      <alignment vertical="center"/>
    </xf>
    <xf numFmtId="0" fontId="0" fillId="0" borderId="31" xfId="0" applyBorder="1">
      <alignment vertical="center"/>
    </xf>
    <xf numFmtId="0" fontId="7" fillId="0" borderId="0" xfId="0" applyFont="1" applyAlignment="1">
      <alignment horizontal="right" vertical="center"/>
    </xf>
    <xf numFmtId="0" fontId="31" fillId="0" borderId="0" xfId="0" applyFont="1">
      <alignment vertical="center"/>
    </xf>
    <xf numFmtId="0" fontId="8" fillId="5" borderId="3" xfId="2" applyFont="1" applyFill="1" applyBorder="1" applyAlignment="1">
      <alignment vertical="center" wrapText="1"/>
    </xf>
    <xf numFmtId="0" fontId="4" fillId="2" borderId="2" xfId="0" applyFont="1" applyFill="1" applyBorder="1" applyAlignment="1" applyProtection="1">
      <alignment horizontal="center" vertical="center" shrinkToFit="1"/>
      <protection hidden="1"/>
    </xf>
    <xf numFmtId="0" fontId="11" fillId="3" borderId="0" xfId="3" applyFont="1" applyFill="1" applyAlignment="1" applyProtection="1">
      <alignment horizontal="right" vertical="center"/>
      <protection hidden="1"/>
    </xf>
    <xf numFmtId="0" fontId="11" fillId="0" borderId="0" xfId="0" applyFont="1" applyAlignment="1" applyProtection="1">
      <alignment horizontal="right" vertical="center"/>
      <protection hidden="1"/>
    </xf>
    <xf numFmtId="0" fontId="32" fillId="0" borderId="0" xfId="1" applyNumberFormat="1" applyFont="1" applyAlignment="1" applyProtection="1">
      <alignment horizontal="right" vertical="center"/>
      <protection hidden="1"/>
    </xf>
    <xf numFmtId="9" fontId="1" fillId="0" borderId="0" xfId="1" applyProtection="1">
      <alignment vertical="center"/>
      <protection hidden="1"/>
    </xf>
    <xf numFmtId="0" fontId="19" fillId="0" borderId="0" xfId="4" applyFont="1" applyAlignment="1">
      <alignment horizontal="left" vertical="center"/>
    </xf>
    <xf numFmtId="0" fontId="8" fillId="3" borderId="17" xfId="0" applyFont="1" applyFill="1" applyBorder="1" applyAlignment="1">
      <alignment horizontal="center" vertical="center" wrapText="1"/>
    </xf>
    <xf numFmtId="0" fontId="8" fillId="3" borderId="3" xfId="0" applyFont="1" applyFill="1" applyBorder="1" applyAlignment="1">
      <alignment horizontal="left" vertical="top" wrapText="1"/>
    </xf>
    <xf numFmtId="0" fontId="0" fillId="3" borderId="24" xfId="0" applyFill="1" applyBorder="1">
      <alignment vertical="center"/>
    </xf>
    <xf numFmtId="0" fontId="1" fillId="3" borderId="15" xfId="0" applyFont="1" applyFill="1" applyBorder="1">
      <alignment vertical="center"/>
    </xf>
    <xf numFmtId="0" fontId="1" fillId="3" borderId="32" xfId="0" applyFont="1" applyFill="1" applyBorder="1">
      <alignment vertical="center"/>
    </xf>
    <xf numFmtId="0" fontId="8" fillId="3" borderId="33" xfId="0" applyFont="1" applyFill="1" applyBorder="1" applyAlignment="1">
      <alignment horizontal="center" vertical="center" wrapText="1"/>
    </xf>
    <xf numFmtId="0" fontId="8" fillId="3" borderId="31" xfId="0" applyFont="1" applyFill="1" applyBorder="1" applyAlignment="1">
      <alignment horizontal="left" vertical="top" wrapText="1"/>
    </xf>
    <xf numFmtId="0" fontId="8" fillId="3" borderId="5" xfId="0" applyFont="1" applyFill="1" applyBorder="1" applyAlignment="1">
      <alignment vertical="top" wrapText="1"/>
    </xf>
    <xf numFmtId="0" fontId="1" fillId="3" borderId="5" xfId="0" applyFont="1" applyFill="1" applyBorder="1" applyAlignment="1" applyProtection="1">
      <alignment horizontal="center" vertical="center"/>
      <protection locked="0"/>
    </xf>
    <xf numFmtId="0" fontId="27" fillId="3" borderId="16" xfId="0" applyFont="1" applyFill="1" applyBorder="1">
      <alignment vertical="center"/>
    </xf>
    <xf numFmtId="0" fontId="5" fillId="0" borderId="0" xfId="0" applyFont="1" applyAlignment="1">
      <alignment vertical="top"/>
    </xf>
    <xf numFmtId="0" fontId="11" fillId="5" borderId="0" xfId="3" applyFont="1" applyFill="1" applyAlignment="1" applyProtection="1">
      <alignment vertical="center"/>
      <protection hidden="1"/>
    </xf>
    <xf numFmtId="0" fontId="0" fillId="5" borderId="0" xfId="0" applyFill="1">
      <alignment vertical="center"/>
    </xf>
    <xf numFmtId="0" fontId="0" fillId="0" borderId="4" xfId="0" applyBorder="1" applyAlignment="1">
      <alignment horizontal="left" vertical="center" wrapText="1"/>
    </xf>
    <xf numFmtId="0" fontId="1" fillId="0" borderId="7" xfId="4" applyBorder="1" applyAlignment="1" applyProtection="1">
      <alignment horizontal="left" vertical="center" shrinkToFit="1"/>
      <protection locked="0"/>
    </xf>
    <xf numFmtId="0" fontId="0" fillId="0" borderId="3" xfId="0" applyBorder="1" applyAlignment="1">
      <alignment horizontal="center" vertical="center"/>
    </xf>
    <xf numFmtId="0" fontId="25" fillId="3" borderId="6" xfId="0" applyFont="1" applyFill="1" applyBorder="1" applyAlignment="1" applyProtection="1">
      <alignment horizontal="right" vertical="center"/>
      <protection hidden="1"/>
    </xf>
    <xf numFmtId="0" fontId="0" fillId="0" borderId="67" xfId="0" applyBorder="1">
      <alignment vertical="center"/>
    </xf>
    <xf numFmtId="0" fontId="8" fillId="0" borderId="67" xfId="0" applyFont="1" applyBorder="1" applyAlignment="1">
      <alignment horizontal="center" vertical="center"/>
    </xf>
    <xf numFmtId="56" fontId="29" fillId="3" borderId="73" xfId="0" quotePrefix="1" applyNumberFormat="1" applyFont="1" applyFill="1" applyBorder="1" applyAlignment="1" applyProtection="1">
      <alignment horizontal="center" vertical="center" wrapText="1"/>
      <protection hidden="1"/>
    </xf>
    <xf numFmtId="49" fontId="10" fillId="0" borderId="0" xfId="3" applyNumberFormat="1" applyFont="1" applyProtection="1">
      <protection hidden="1"/>
    </xf>
    <xf numFmtId="49" fontId="10" fillId="0" borderId="0" xfId="3" applyNumberFormat="1" applyFont="1"/>
    <xf numFmtId="0" fontId="0" fillId="4" borderId="3"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2" borderId="3" xfId="0" applyFill="1" applyBorder="1" applyAlignment="1" applyProtection="1">
      <alignment horizontal="right" vertical="center" wrapText="1"/>
      <protection locked="0"/>
    </xf>
    <xf numFmtId="0" fontId="0" fillId="2" borderId="6" xfId="0" applyFill="1" applyBorder="1" applyAlignment="1" applyProtection="1">
      <alignment horizontal="right" vertical="center" wrapText="1"/>
      <protection locked="0"/>
    </xf>
    <xf numFmtId="0" fontId="28" fillId="0" borderId="3" xfId="0" applyFont="1" applyBorder="1" applyAlignment="1" applyProtection="1">
      <alignment horizontal="left" vertical="center" wrapText="1"/>
      <protection hidden="1"/>
    </xf>
    <xf numFmtId="0" fontId="28" fillId="0" borderId="6" xfId="0" applyFont="1" applyBorder="1" applyAlignment="1" applyProtection="1">
      <alignment horizontal="left" vertical="center" wrapText="1"/>
      <protection hidden="1"/>
    </xf>
    <xf numFmtId="0" fontId="28" fillId="0" borderId="7" xfId="0" applyFont="1" applyBorder="1" applyAlignment="1" applyProtection="1">
      <alignment horizontal="left" vertical="center" wrapText="1"/>
      <protection hidden="1"/>
    </xf>
    <xf numFmtId="0" fontId="8" fillId="2" borderId="3"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0" fillId="2" borderId="0" xfId="0" applyFill="1" applyAlignment="1" applyProtection="1">
      <alignment horizontal="left" vertical="center" shrinkToFit="1"/>
      <protection locked="0"/>
    </xf>
    <xf numFmtId="0" fontId="0" fillId="0" borderId="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1" fillId="0" borderId="3" xfId="4" applyBorder="1" applyAlignment="1">
      <alignment horizontal="center" vertical="center" wrapText="1"/>
    </xf>
    <xf numFmtId="0" fontId="1" fillId="0" borderId="7" xfId="4" applyBorder="1" applyAlignment="1">
      <alignment horizontal="center" vertical="center" wrapText="1"/>
    </xf>
    <xf numFmtId="0" fontId="1" fillId="2" borderId="3" xfId="4" applyFill="1" applyBorder="1" applyAlignment="1" applyProtection="1">
      <alignment horizontal="left" vertical="center" shrinkToFit="1"/>
      <protection locked="0"/>
    </xf>
    <xf numFmtId="0" fontId="1" fillId="2" borderId="6" xfId="4" applyFill="1" applyBorder="1" applyAlignment="1" applyProtection="1">
      <alignment horizontal="left" vertical="center" shrinkToFit="1"/>
      <protection locked="0"/>
    </xf>
    <xf numFmtId="0" fontId="1" fillId="2" borderId="7" xfId="4" applyFill="1" applyBorder="1" applyAlignment="1" applyProtection="1">
      <alignment horizontal="left" vertical="center" shrinkToFit="1"/>
      <protection locked="0"/>
    </xf>
    <xf numFmtId="0" fontId="0" fillId="0" borderId="6" xfId="0" applyBorder="1" applyAlignment="1">
      <alignment horizontal="left" vertical="center" shrinkToFit="1"/>
    </xf>
    <xf numFmtId="0" fontId="0" fillId="0" borderId="7" xfId="0" applyBorder="1" applyAlignment="1">
      <alignment horizontal="left" vertical="center" shrinkToFit="1"/>
    </xf>
    <xf numFmtId="49" fontId="1" fillId="2" borderId="3" xfId="4" applyNumberFormat="1" applyFill="1" applyBorder="1" applyAlignment="1" applyProtection="1">
      <alignment horizontal="left" vertical="center" shrinkToFit="1"/>
      <protection locked="0"/>
    </xf>
    <xf numFmtId="49" fontId="1" fillId="2" borderId="6" xfId="4" applyNumberFormat="1" applyFill="1" applyBorder="1" applyAlignment="1" applyProtection="1">
      <alignment horizontal="left" vertical="center" shrinkToFit="1"/>
      <protection locked="0"/>
    </xf>
    <xf numFmtId="49" fontId="1" fillId="2" borderId="7" xfId="4" applyNumberFormat="1"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6" xfId="0" applyFill="1" applyBorder="1" applyAlignment="1" applyProtection="1">
      <alignment horizontal="left" vertical="center" shrinkToFit="1"/>
      <protection locked="0"/>
    </xf>
    <xf numFmtId="0" fontId="0" fillId="2" borderId="7" xfId="0" applyFill="1" applyBorder="1" applyAlignment="1" applyProtection="1">
      <alignment horizontal="left" vertical="center" shrinkToFit="1"/>
      <protection locked="0"/>
    </xf>
    <xf numFmtId="0" fontId="0" fillId="0" borderId="4" xfId="0" applyBorder="1" applyAlignment="1">
      <alignment horizontal="center" vertical="center" wrapText="1"/>
    </xf>
    <xf numFmtId="0" fontId="0" fillId="0" borderId="35" xfId="0" applyBorder="1">
      <alignment vertical="center"/>
    </xf>
    <xf numFmtId="0" fontId="0" fillId="0" borderId="36" xfId="0" applyBorder="1">
      <alignment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49" fontId="4" fillId="2" borderId="3" xfId="0" applyNumberFormat="1" applyFont="1" applyFill="1" applyBorder="1" applyAlignment="1" applyProtection="1">
      <alignment horizontal="center" vertical="center" shrinkToFit="1"/>
      <protection locked="0"/>
    </xf>
    <xf numFmtId="49" fontId="4" fillId="2" borderId="6" xfId="0" applyNumberFormat="1" applyFont="1" applyFill="1" applyBorder="1" applyAlignment="1" applyProtection="1">
      <alignment horizontal="center" vertical="center" shrinkToFit="1"/>
      <protection locked="0"/>
    </xf>
    <xf numFmtId="49" fontId="0" fillId="2" borderId="6" xfId="0" applyNumberFormat="1" applyFill="1" applyBorder="1" applyAlignment="1" applyProtection="1">
      <alignment horizontal="center" vertical="center" shrinkToFit="1"/>
      <protection locked="0"/>
    </xf>
    <xf numFmtId="49" fontId="0" fillId="2" borderId="7" xfId="0" applyNumberFormat="1" applyFill="1" applyBorder="1" applyAlignment="1" applyProtection="1">
      <alignment horizontal="center" vertical="center" shrinkToFit="1"/>
      <protection locked="0"/>
    </xf>
    <xf numFmtId="0" fontId="0" fillId="5" borderId="10" xfId="0" applyFill="1" applyBorder="1" applyAlignment="1" applyProtection="1">
      <alignment horizontal="left" vertical="center" shrinkToFit="1"/>
      <protection locked="0"/>
    </xf>
    <xf numFmtId="0" fontId="0" fillId="5" borderId="11" xfId="0" applyFill="1" applyBorder="1" applyAlignment="1" applyProtection="1">
      <alignment horizontal="left" vertical="center" shrinkToFit="1"/>
      <protection locked="0"/>
    </xf>
    <xf numFmtId="0" fontId="0" fillId="5" borderId="37" xfId="0" applyFill="1" applyBorder="1" applyAlignment="1" applyProtection="1">
      <alignment horizontal="left" vertical="center" shrinkToFit="1"/>
      <protection locked="0"/>
    </xf>
    <xf numFmtId="0" fontId="0" fillId="5" borderId="30" xfId="0" applyFill="1" applyBorder="1" applyAlignment="1" applyProtection="1">
      <alignment horizontal="left" vertical="center" shrinkToFit="1"/>
      <protection locked="0"/>
    </xf>
    <xf numFmtId="0" fontId="0" fillId="5" borderId="0" xfId="0" applyFill="1" applyAlignment="1" applyProtection="1">
      <alignment horizontal="left" vertical="center" shrinkToFit="1"/>
      <protection locked="0"/>
    </xf>
    <xf numFmtId="0" fontId="0" fillId="5" borderId="1" xfId="0" applyFill="1" applyBorder="1" applyAlignment="1" applyProtection="1">
      <alignment horizontal="left" vertical="center" shrinkToFit="1"/>
      <protection locked="0"/>
    </xf>
    <xf numFmtId="0" fontId="0" fillId="0" borderId="4" xfId="0" applyBorder="1" applyAlignment="1">
      <alignment vertical="center" wrapText="1"/>
    </xf>
    <xf numFmtId="0" fontId="0" fillId="0" borderId="36" xfId="0" applyBorder="1" applyAlignment="1">
      <alignment vertical="center" wrapText="1"/>
    </xf>
    <xf numFmtId="0" fontId="18" fillId="0" borderId="0" xfId="0" applyFont="1" applyAlignment="1" applyProtection="1">
      <alignment horizontal="center" vertical="center"/>
      <protection hidden="1"/>
    </xf>
    <xf numFmtId="0" fontId="0" fillId="0" borderId="0" xfId="4" applyFont="1" applyAlignment="1">
      <alignment horizontal="right" vertical="center"/>
    </xf>
    <xf numFmtId="0" fontId="1" fillId="0" borderId="0" xfId="4" applyAlignment="1">
      <alignment horizontal="right" vertical="center"/>
    </xf>
    <xf numFmtId="49" fontId="1" fillId="2" borderId="0" xfId="5" applyNumberFormat="1" applyFill="1" applyAlignment="1" applyProtection="1">
      <alignment horizontal="left" vertical="center"/>
      <protection locked="0"/>
    </xf>
    <xf numFmtId="0" fontId="0" fillId="2" borderId="0" xfId="0" applyFill="1" applyAlignment="1" applyProtection="1">
      <alignment horizontal="left" vertical="center" wrapText="1" shrinkToFit="1"/>
      <protection locked="0"/>
    </xf>
    <xf numFmtId="0" fontId="0" fillId="0" borderId="0" xfId="0" applyAlignment="1" applyProtection="1">
      <alignment horizontal="left" vertical="center" wrapText="1" shrinkToFit="1"/>
      <protection locked="0"/>
    </xf>
    <xf numFmtId="0" fontId="1" fillId="2" borderId="0" xfId="0" applyFont="1" applyFill="1" applyAlignment="1" applyProtection="1">
      <alignment horizontal="left" vertical="center" wrapText="1"/>
      <protection locked="0"/>
    </xf>
    <xf numFmtId="49" fontId="4" fillId="2" borderId="0" xfId="0" applyNumberFormat="1" applyFont="1" applyFill="1" applyAlignment="1" applyProtection="1">
      <alignment horizontal="left" vertical="center" wrapText="1" shrinkToFit="1"/>
      <protection locked="0"/>
    </xf>
    <xf numFmtId="49" fontId="0" fillId="2" borderId="0" xfId="0" applyNumberFormat="1" applyFill="1" applyAlignment="1" applyProtection="1">
      <alignment horizontal="left" vertical="center"/>
      <protection locked="0"/>
    </xf>
    <xf numFmtId="49" fontId="0" fillId="0" borderId="0" xfId="0" applyNumberFormat="1" applyAlignment="1" applyProtection="1">
      <alignment horizontal="left" vertical="center"/>
      <protection locked="0"/>
    </xf>
    <xf numFmtId="0" fontId="0" fillId="5" borderId="3" xfId="0" applyFill="1" applyBorder="1" applyAlignment="1" applyProtection="1">
      <alignment horizontal="left" vertical="center" wrapText="1"/>
      <protection locked="0"/>
    </xf>
    <xf numFmtId="0" fontId="0" fillId="5" borderId="6" xfId="0" applyFill="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0" fillId="2" borderId="3"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4" fillId="6" borderId="31" xfId="2" applyFont="1" applyFill="1" applyBorder="1" applyAlignment="1" applyProtection="1">
      <alignment horizontal="left" vertical="top" wrapText="1"/>
      <protection locked="0"/>
    </xf>
    <xf numFmtId="0" fontId="4" fillId="6" borderId="5" xfId="2" applyFont="1" applyFill="1"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33" fillId="5" borderId="6" xfId="2" applyFont="1" applyFill="1" applyBorder="1" applyAlignment="1" applyProtection="1">
      <alignment vertical="center" wrapText="1"/>
      <protection hidden="1"/>
    </xf>
    <xf numFmtId="0" fontId="0" fillId="0" borderId="7" xfId="0" applyBorder="1" applyAlignment="1">
      <alignment vertical="center" wrapText="1"/>
    </xf>
    <xf numFmtId="0" fontId="3" fillId="0" borderId="10" xfId="2" applyFont="1" applyBorder="1">
      <alignment vertical="center"/>
    </xf>
    <xf numFmtId="0" fontId="3" fillId="0" borderId="11" xfId="2" applyFont="1" applyBorder="1">
      <alignment vertical="center"/>
    </xf>
    <xf numFmtId="0" fontId="0" fillId="0" borderId="37" xfId="0" applyBorder="1">
      <alignment vertical="center"/>
    </xf>
    <xf numFmtId="0" fontId="4" fillId="6" borderId="3" xfId="2" applyFont="1" applyFill="1" applyBorder="1" applyAlignment="1" applyProtection="1">
      <alignment horizontal="left" vertical="top" wrapText="1"/>
      <protection locked="0"/>
    </xf>
    <xf numFmtId="0" fontId="4" fillId="6" borderId="6" xfId="2"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3" fillId="0" borderId="3" xfId="2" applyFont="1" applyBorder="1">
      <alignment vertical="center"/>
    </xf>
    <xf numFmtId="0" fontId="3" fillId="0" borderId="6" xfId="2" applyFont="1" applyBorder="1">
      <alignment vertical="center"/>
    </xf>
    <xf numFmtId="0" fontId="0" fillId="0" borderId="7" xfId="0" applyBorder="1">
      <alignment vertical="center"/>
    </xf>
    <xf numFmtId="0" fontId="4" fillId="6" borderId="30" xfId="2" applyFont="1" applyFill="1" applyBorder="1" applyAlignment="1" applyProtection="1">
      <alignment horizontal="left" vertical="top" wrapText="1"/>
      <protection locked="0"/>
    </xf>
    <xf numFmtId="0" fontId="4" fillId="6" borderId="0" xfId="2" applyFont="1" applyFill="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 xfId="0" applyBorder="1" applyAlignment="1">
      <alignment horizontal="center" vertical="center"/>
    </xf>
    <xf numFmtId="0" fontId="8" fillId="0" borderId="10" xfId="0" applyFont="1" applyBorder="1" applyAlignment="1">
      <alignment vertical="center" wrapText="1"/>
    </xf>
    <xf numFmtId="0" fontId="8" fillId="0" borderId="11" xfId="0" applyFont="1" applyBorder="1" applyAlignment="1">
      <alignment vertical="center" wrapText="1"/>
    </xf>
    <xf numFmtId="0" fontId="4" fillId="2" borderId="3" xfId="0" applyFont="1" applyFill="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4" fillId="2" borderId="7" xfId="0" applyFont="1" applyFill="1" applyBorder="1" applyAlignment="1" applyProtection="1">
      <alignment vertical="top" wrapText="1"/>
      <protection locked="0"/>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7"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7" fillId="0" borderId="0" xfId="0" applyFont="1" applyAlignment="1" applyProtection="1">
      <alignment horizontal="right" vertical="center" shrinkToFit="1"/>
      <protection hidden="1"/>
    </xf>
    <xf numFmtId="0" fontId="9" fillId="0" borderId="0" xfId="0" applyFont="1" applyAlignment="1">
      <alignment vertical="center" wrapText="1"/>
    </xf>
    <xf numFmtId="0" fontId="9" fillId="0" borderId="1" xfId="0" applyFont="1" applyBorder="1" applyAlignment="1">
      <alignment vertical="center" wrapText="1"/>
    </xf>
    <xf numFmtId="0" fontId="8" fillId="2" borderId="38" xfId="0" applyFont="1" applyFill="1" applyBorder="1" applyAlignment="1" applyProtection="1">
      <alignment horizontal="left" vertical="top" wrapText="1"/>
      <protection locked="0"/>
    </xf>
    <xf numFmtId="0" fontId="8" fillId="2" borderId="39" xfId="0" applyFont="1" applyFill="1" applyBorder="1" applyAlignment="1" applyProtection="1">
      <alignment horizontal="left" vertical="top" wrapText="1"/>
      <protection locked="0"/>
    </xf>
    <xf numFmtId="0" fontId="8" fillId="2" borderId="40" xfId="0" applyFont="1" applyFill="1" applyBorder="1" applyAlignment="1" applyProtection="1">
      <alignment horizontal="left" vertical="top" wrapText="1"/>
      <protection locked="0"/>
    </xf>
    <xf numFmtId="176" fontId="0" fillId="2" borderId="3" xfId="0" applyNumberFormat="1" applyFill="1" applyBorder="1" applyAlignment="1" applyProtection="1">
      <alignment horizontal="center" vertical="center"/>
      <protection locked="0"/>
    </xf>
    <xf numFmtId="176" fontId="0" fillId="2" borderId="6" xfId="0" applyNumberFormat="1" applyFill="1" applyBorder="1" applyAlignment="1" applyProtection="1">
      <alignment horizontal="center" vertical="center"/>
      <protection locked="0"/>
    </xf>
    <xf numFmtId="176" fontId="0" fillId="2" borderId="7" xfId="0" applyNumberFormat="1" applyFill="1" applyBorder="1" applyAlignment="1" applyProtection="1">
      <alignment horizontal="center" vertical="center"/>
      <protection locked="0"/>
    </xf>
    <xf numFmtId="177" fontId="0" fillId="0" borderId="3"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7" xfId="0" applyNumberFormat="1" applyBorder="1" applyAlignment="1" applyProtection="1">
      <alignment horizontal="center" vertical="center"/>
      <protection hidden="1"/>
    </xf>
    <xf numFmtId="0" fontId="25" fillId="3" borderId="32" xfId="0" applyFont="1" applyFill="1" applyBorder="1" applyAlignment="1" applyProtection="1">
      <alignment horizontal="right" vertical="center"/>
      <protection hidden="1"/>
    </xf>
    <xf numFmtId="0" fontId="25" fillId="3" borderId="57" xfId="0" applyFont="1" applyFill="1" applyBorder="1" applyAlignment="1" applyProtection="1">
      <alignment horizontal="right" vertical="center"/>
      <protection hidden="1"/>
    </xf>
    <xf numFmtId="0" fontId="8" fillId="3" borderId="49" xfId="0" applyFont="1" applyFill="1" applyBorder="1" applyAlignment="1">
      <alignment horizontal="left" vertical="top" wrapText="1"/>
    </xf>
    <xf numFmtId="0" fontId="8" fillId="3" borderId="5" xfId="0" applyFont="1" applyFill="1" applyBorder="1" applyAlignment="1">
      <alignment horizontal="left" vertical="top"/>
    </xf>
    <xf numFmtId="0" fontId="0" fillId="0" borderId="5" xfId="0" applyBorder="1">
      <alignment vertical="center"/>
    </xf>
    <xf numFmtId="0" fontId="0" fillId="0" borderId="16" xfId="0" applyBorder="1">
      <alignment vertical="center"/>
    </xf>
    <xf numFmtId="0" fontId="25" fillId="3" borderId="6" xfId="0" applyFont="1" applyFill="1" applyBorder="1" applyAlignment="1" applyProtection="1">
      <alignment horizontal="right" vertical="center" shrinkToFit="1"/>
      <protection hidden="1"/>
    </xf>
    <xf numFmtId="0" fontId="0" fillId="0" borderId="21" xfId="0" applyBorder="1" applyAlignment="1">
      <alignment horizontal="right" vertical="center" shrinkToFit="1"/>
    </xf>
    <xf numFmtId="0" fontId="8" fillId="2" borderId="24"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25" fillId="3" borderId="6" xfId="0" applyFont="1" applyFill="1" applyBorder="1" applyAlignment="1" applyProtection="1">
      <alignment horizontal="right" vertical="center"/>
      <protection hidden="1"/>
    </xf>
    <xf numFmtId="0" fontId="0" fillId="0" borderId="21" xfId="0" applyBorder="1" applyAlignment="1">
      <alignment horizontal="right" vertical="center"/>
    </xf>
    <xf numFmtId="0" fontId="8" fillId="2" borderId="68" xfId="0" applyFont="1" applyFill="1" applyBorder="1" applyAlignment="1" applyProtection="1">
      <alignment horizontal="left" vertical="top" wrapText="1"/>
      <protection locked="0"/>
    </xf>
    <xf numFmtId="0" fontId="8" fillId="2" borderId="69" xfId="0" applyFont="1" applyFill="1" applyBorder="1" applyAlignment="1" applyProtection="1">
      <alignment horizontal="left" vertical="top" wrapText="1"/>
      <protection locked="0"/>
    </xf>
    <xf numFmtId="0" fontId="8" fillId="2" borderId="70" xfId="0" applyFont="1" applyFill="1" applyBorder="1" applyAlignment="1" applyProtection="1">
      <alignment horizontal="left" vertical="top" wrapText="1"/>
      <protection locked="0"/>
    </xf>
    <xf numFmtId="0" fontId="8" fillId="2" borderId="41" xfId="0" applyFont="1" applyFill="1" applyBorder="1" applyAlignment="1" applyProtection="1">
      <alignment horizontal="left" vertical="top" wrapText="1"/>
      <protection locked="0"/>
    </xf>
    <xf numFmtId="0" fontId="8" fillId="2" borderId="42" xfId="0" applyFont="1" applyFill="1" applyBorder="1" applyAlignment="1" applyProtection="1">
      <alignment horizontal="left" vertical="top" wrapText="1"/>
      <protection locked="0"/>
    </xf>
    <xf numFmtId="0" fontId="8" fillId="2" borderId="66" xfId="0" applyFont="1" applyFill="1" applyBorder="1" applyAlignment="1" applyProtection="1">
      <alignment horizontal="left" vertical="top" wrapText="1"/>
      <protection locked="0"/>
    </xf>
    <xf numFmtId="0" fontId="3" fillId="0" borderId="51" xfId="0" applyFont="1" applyBorder="1" applyAlignment="1">
      <alignment horizontal="center" vertical="center"/>
    </xf>
    <xf numFmtId="0" fontId="3" fillId="0" borderId="23"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8" fillId="0" borderId="3" xfId="0" applyFont="1" applyBorder="1" applyAlignment="1">
      <alignment horizontal="left" vertical="top" wrapText="1"/>
    </xf>
    <xf numFmtId="0" fontId="8" fillId="0" borderId="6" xfId="0" applyFont="1" applyBorder="1" applyAlignment="1">
      <alignment horizontal="left" vertical="top" wrapText="1"/>
    </xf>
    <xf numFmtId="0" fontId="8" fillId="0" borderId="21"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center" vertical="top"/>
    </xf>
    <xf numFmtId="0" fontId="1" fillId="0" borderId="55" xfId="0" applyFont="1" applyBorder="1" applyAlignment="1">
      <alignment horizontal="center" vertical="top"/>
    </xf>
    <xf numFmtId="0" fontId="8" fillId="3" borderId="24"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21" xfId="0" applyFont="1" applyFill="1" applyBorder="1" applyAlignment="1">
      <alignment horizontal="left" vertical="top" wrapText="1"/>
    </xf>
    <xf numFmtId="0" fontId="13" fillId="2" borderId="10" xfId="0" applyFont="1" applyFill="1" applyBorder="1" applyAlignment="1" applyProtection="1">
      <alignment vertical="center" wrapText="1"/>
      <protection locked="0"/>
    </xf>
    <xf numFmtId="0" fontId="13" fillId="2" borderId="11" xfId="0"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8" fillId="2" borderId="30"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58" xfId="0" applyFont="1" applyFill="1" applyBorder="1" applyAlignment="1" applyProtection="1">
      <alignment horizontal="left" vertical="top" wrapText="1"/>
      <protection locked="0"/>
    </xf>
    <xf numFmtId="0" fontId="13" fillId="2" borderId="30" xfId="0" applyFont="1" applyFill="1" applyBorder="1" applyAlignment="1" applyProtection="1">
      <alignment vertical="center" wrapText="1"/>
      <protection locked="0"/>
    </xf>
    <xf numFmtId="0" fontId="13" fillId="2" borderId="0" xfId="0" applyFont="1" applyFill="1" applyAlignment="1" applyProtection="1">
      <alignment vertical="center" wrapText="1"/>
      <protection locked="0"/>
    </xf>
    <xf numFmtId="0" fontId="13" fillId="2" borderId="58" xfId="0" applyFont="1" applyFill="1" applyBorder="1" applyAlignment="1" applyProtection="1">
      <alignment vertical="center" wrapText="1"/>
      <protection locked="0"/>
    </xf>
    <xf numFmtId="0" fontId="8" fillId="2" borderId="35"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top" wrapText="1"/>
      <protection locked="0"/>
    </xf>
    <xf numFmtId="0" fontId="8" fillId="2" borderId="63" xfId="0" applyFont="1" applyFill="1" applyBorder="1" applyAlignment="1" applyProtection="1">
      <alignment horizontal="left" vertical="top" wrapText="1"/>
      <protection locked="0"/>
    </xf>
    <xf numFmtId="0" fontId="8" fillId="2" borderId="64" xfId="0" applyFont="1" applyFill="1" applyBorder="1" applyAlignment="1" applyProtection="1">
      <alignment horizontal="left" vertical="top" wrapText="1"/>
      <protection locked="0"/>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21" xfId="0" applyFont="1" applyBorder="1" applyAlignment="1">
      <alignment horizontal="center" vertical="top" wrapText="1"/>
    </xf>
    <xf numFmtId="0" fontId="8" fillId="0" borderId="7" xfId="0" applyFont="1" applyBorder="1" applyAlignment="1">
      <alignment horizontal="left" vertical="top" wrapText="1"/>
    </xf>
    <xf numFmtId="0" fontId="1" fillId="3" borderId="59" xfId="0" applyFont="1" applyFill="1" applyBorder="1" applyAlignment="1">
      <alignment horizontal="center" vertical="center"/>
    </xf>
    <xf numFmtId="0" fontId="1" fillId="3" borderId="26" xfId="0" applyFont="1" applyFill="1" applyBorder="1" applyAlignment="1">
      <alignment horizontal="center" vertical="center"/>
    </xf>
    <xf numFmtId="0" fontId="25" fillId="3" borderId="26" xfId="0" applyFont="1" applyFill="1" applyBorder="1" applyAlignment="1" applyProtection="1">
      <alignment horizontal="right" vertical="center" shrinkToFit="1"/>
      <protection hidden="1"/>
    </xf>
    <xf numFmtId="0" fontId="25" fillId="3" borderId="55" xfId="0" applyFont="1" applyFill="1" applyBorder="1" applyAlignment="1" applyProtection="1">
      <alignment horizontal="right" vertical="center" shrinkToFit="1"/>
      <protection hidden="1"/>
    </xf>
    <xf numFmtId="0" fontId="23" fillId="3" borderId="6" xfId="0" applyFont="1" applyFill="1" applyBorder="1" applyAlignment="1">
      <alignment horizontal="center" vertical="center" wrapText="1"/>
    </xf>
    <xf numFmtId="0" fontId="25" fillId="3" borderId="32" xfId="0" applyFont="1" applyFill="1" applyBorder="1" applyAlignment="1" applyProtection="1">
      <alignment horizontal="right" vertical="center" wrapText="1"/>
      <protection hidden="1"/>
    </xf>
    <xf numFmtId="0" fontId="25" fillId="3" borderId="57" xfId="0" applyFont="1" applyFill="1" applyBorder="1" applyAlignment="1" applyProtection="1">
      <alignment horizontal="right" vertical="center" wrapText="1"/>
      <protection hidden="1"/>
    </xf>
    <xf numFmtId="0" fontId="23" fillId="3" borderId="5" xfId="0" applyFont="1" applyFill="1" applyBorder="1" applyAlignment="1" applyProtection="1">
      <alignment horizontal="right" vertical="center" wrapText="1"/>
      <protection hidden="1"/>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3" borderId="71" xfId="0" applyFont="1" applyFill="1" applyBorder="1" applyAlignment="1">
      <alignment horizontal="left" vertical="top" wrapText="1"/>
    </xf>
    <xf numFmtId="0" fontId="8" fillId="3" borderId="72" xfId="0" applyFont="1" applyFill="1" applyBorder="1" applyAlignment="1">
      <alignment horizontal="left" vertical="top" wrapText="1"/>
    </xf>
    <xf numFmtId="0" fontId="23" fillId="3" borderId="72" xfId="0" applyFont="1" applyFill="1" applyBorder="1" applyAlignment="1">
      <alignment horizontal="center" vertical="center" wrapText="1"/>
    </xf>
    <xf numFmtId="0" fontId="1" fillId="3" borderId="41" xfId="3" applyFill="1" applyBorder="1" applyAlignment="1">
      <alignment horizontal="left" vertical="center"/>
    </xf>
    <xf numFmtId="0" fontId="1" fillId="3" borderId="42" xfId="3" applyFill="1" applyBorder="1" applyAlignment="1">
      <alignment horizontal="left" vertical="center"/>
    </xf>
    <xf numFmtId="0" fontId="1" fillId="3" borderId="43" xfId="3" applyFill="1" applyBorder="1" applyAlignment="1">
      <alignment horizontal="left" vertical="center"/>
    </xf>
    <xf numFmtId="0" fontId="8" fillId="2" borderId="41" xfId="3" applyFont="1" applyFill="1" applyBorder="1" applyAlignment="1" applyProtection="1">
      <alignment horizontal="left" vertical="top" wrapText="1" shrinkToFit="1"/>
      <protection locked="0"/>
    </xf>
    <xf numFmtId="0" fontId="8" fillId="2" borderId="42" xfId="3" applyFont="1" applyFill="1" applyBorder="1" applyAlignment="1" applyProtection="1">
      <alignment horizontal="left" vertical="top" wrapText="1" shrinkToFit="1"/>
      <protection locked="0"/>
    </xf>
    <xf numFmtId="0" fontId="8" fillId="2" borderId="43" xfId="3" applyFont="1" applyFill="1" applyBorder="1" applyAlignment="1" applyProtection="1">
      <alignment horizontal="left" vertical="top" wrapText="1" shrinkToFit="1"/>
      <protection locked="0"/>
    </xf>
    <xf numFmtId="0" fontId="1" fillId="2" borderId="27" xfId="3" applyFill="1" applyBorder="1" applyAlignment="1" applyProtection="1">
      <alignment horizontal="center" vertical="center"/>
      <protection hidden="1"/>
    </xf>
    <xf numFmtId="0" fontId="1" fillId="2" borderId="28" xfId="3" applyFill="1" applyBorder="1" applyAlignment="1" applyProtection="1">
      <alignment horizontal="center" vertical="center"/>
      <protection hidden="1"/>
    </xf>
    <xf numFmtId="0" fontId="1" fillId="2" borderId="44" xfId="3" applyFill="1" applyBorder="1" applyAlignment="1" applyProtection="1">
      <alignment horizontal="center" vertical="center"/>
      <protection hidden="1"/>
    </xf>
    <xf numFmtId="0" fontId="13" fillId="3" borderId="45" xfId="3" applyFont="1" applyFill="1" applyBorder="1" applyAlignment="1" applyProtection="1">
      <alignment horizontal="left" vertical="top" wrapText="1" shrinkToFit="1"/>
      <protection hidden="1"/>
    </xf>
    <xf numFmtId="0" fontId="13" fillId="3" borderId="28" xfId="3" applyFont="1" applyFill="1" applyBorder="1" applyAlignment="1" applyProtection="1">
      <alignment horizontal="left" vertical="top" wrapText="1" shrinkToFit="1"/>
      <protection hidden="1"/>
    </xf>
    <xf numFmtId="0" fontId="13" fillId="3" borderId="29" xfId="3" applyFont="1" applyFill="1" applyBorder="1" applyAlignment="1" applyProtection="1">
      <alignment horizontal="left" vertical="top" wrapText="1" shrinkToFit="1"/>
      <protection hidden="1"/>
    </xf>
    <xf numFmtId="0" fontId="1" fillId="3" borderId="46" xfId="3" applyFill="1" applyBorder="1" applyAlignment="1">
      <alignment horizontal="left" vertical="center"/>
    </xf>
    <xf numFmtId="0" fontId="1" fillId="3" borderId="47" xfId="3" applyFill="1" applyBorder="1" applyAlignment="1">
      <alignment horizontal="left" vertical="center"/>
    </xf>
    <xf numFmtId="0" fontId="25" fillId="3" borderId="47" xfId="3" applyFont="1" applyFill="1" applyBorder="1" applyAlignment="1" applyProtection="1">
      <alignment horizontal="right" vertical="center" shrinkToFit="1"/>
      <protection hidden="1"/>
    </xf>
    <xf numFmtId="0" fontId="25" fillId="3" borderId="48" xfId="3" applyFont="1" applyFill="1" applyBorder="1" applyAlignment="1" applyProtection="1">
      <alignment horizontal="right" vertical="center" shrinkToFit="1"/>
      <protection hidden="1"/>
    </xf>
    <xf numFmtId="0" fontId="1" fillId="3" borderId="49" xfId="3" applyFill="1" applyBorder="1" applyAlignment="1">
      <alignment horizontal="left" vertical="center"/>
    </xf>
    <xf numFmtId="0" fontId="1" fillId="3" borderId="5" xfId="3" applyFill="1" applyBorder="1" applyAlignment="1">
      <alignment horizontal="left" vertical="center"/>
    </xf>
    <xf numFmtId="0" fontId="1" fillId="3" borderId="5" xfId="3" applyFill="1" applyBorder="1"/>
    <xf numFmtId="0" fontId="1" fillId="3" borderId="50" xfId="3" applyFill="1" applyBorder="1"/>
    <xf numFmtId="0" fontId="8" fillId="2" borderId="5" xfId="3" applyFont="1" applyFill="1" applyBorder="1" applyAlignment="1" applyProtection="1">
      <alignment horizontal="left" vertical="center" wrapText="1"/>
      <protection locked="0"/>
    </xf>
    <xf numFmtId="0" fontId="8" fillId="2" borderId="50" xfId="3" applyFont="1" applyFill="1" applyBorder="1" applyAlignment="1" applyProtection="1">
      <alignment horizontal="left" vertical="center" wrapText="1"/>
      <protection locked="0"/>
    </xf>
    <xf numFmtId="0" fontId="0" fillId="0" borderId="4" xfId="0" applyBorder="1" applyAlignment="1">
      <alignment horizontal="center" vertical="center"/>
    </xf>
    <xf numFmtId="0" fontId="0" fillId="0" borderId="36" xfId="0" applyBorder="1" applyAlignment="1">
      <alignment horizontal="center" vertical="center"/>
    </xf>
    <xf numFmtId="0" fontId="4" fillId="2" borderId="3" xfId="0" applyFont="1" applyFill="1" applyBorder="1" applyAlignment="1" applyProtection="1">
      <alignment horizontal="left" vertical="top" wrapText="1"/>
      <protection locked="0"/>
    </xf>
    <xf numFmtId="0" fontId="4" fillId="2" borderId="7" xfId="0" applyFont="1" applyFill="1" applyBorder="1" applyAlignment="1" applyProtection="1">
      <alignment horizontal="left" vertical="top" wrapText="1"/>
      <protection locked="0"/>
    </xf>
    <xf numFmtId="0" fontId="7" fillId="0" borderId="5" xfId="0" applyFont="1" applyBorder="1" applyAlignment="1" applyProtection="1">
      <alignment horizontal="right" vertical="center" shrinkToFit="1"/>
      <protection hidden="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49" fontId="10" fillId="0" borderId="0" xfId="0" applyNumberFormat="1" applyFont="1">
      <alignment vertical="center"/>
    </xf>
  </cellXfs>
  <cellStyles count="6">
    <cellStyle name="パーセント" xfId="1" builtinId="5"/>
    <cellStyle name="標準" xfId="0" builtinId="0"/>
    <cellStyle name="標準 3" xfId="2" xr:uid="{00000000-0005-0000-0000-000002000000}"/>
    <cellStyle name="標準_【サンプル】創意工夫や独自性入力シートv2" xfId="3" xr:uid="{00000000-0005-0000-0000-000003000000}"/>
    <cellStyle name="標準_01 評価結果報告書(指定介護老人福祉施設【特別養護老人ホーム】)_報告書sample" xfId="4" xr:uid="{00000000-0005-0000-0000-000004000000}"/>
    <cellStyle name="標準_評価結果報告書(001-2005)tarumi" xfId="5" xr:uid="{00000000-0005-0000-0000-000005000000}"/>
  </cellStyles>
  <dxfs count="2">
    <dxf>
      <font>
        <color theme="0" tint="-0.34998626667073579"/>
      </font>
      <fill>
        <patternFill>
          <fgColor indexed="64"/>
          <bgColor theme="0" tint="-0.34998626667073579"/>
        </patternFill>
      </fill>
      <border>
        <left/>
        <right/>
        <top/>
        <bottom/>
      </border>
    </dxf>
    <dxf>
      <font>
        <color theme="0" tint="-0.34998626667073579"/>
      </font>
      <fill>
        <patternFill>
          <fgColor indexed="64"/>
          <bgColor theme="0" tint="-0.34998626667073579"/>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Radio" noThreeD="1"/>
</file>

<file path=xl/ctrlProps/ctrlProp101.xml><?xml version="1.0" encoding="utf-8"?>
<formControlPr xmlns="http://schemas.microsoft.com/office/spreadsheetml/2009/9/main" objectType="Radio"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I$73" noThreeD="1"/>
</file>

<file path=xl/ctrlProps/ctrlProp104.xml><?xml version="1.0" encoding="utf-8"?>
<formControlPr xmlns="http://schemas.microsoft.com/office/spreadsheetml/2009/9/main" objectType="Radio" noThreeD="1"/>
</file>

<file path=xl/ctrlProps/ctrlProp105.xml><?xml version="1.0" encoding="utf-8"?>
<formControlPr xmlns="http://schemas.microsoft.com/office/spreadsheetml/2009/9/main" objectType="Radio"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I$79" noThreeD="1"/>
</file>

<file path=xl/ctrlProps/ctrlProp108.xml><?xml version="1.0" encoding="utf-8"?>
<formControlPr xmlns="http://schemas.microsoft.com/office/spreadsheetml/2009/9/main" objectType="Radio" noThreeD="1"/>
</file>

<file path=xl/ctrlProps/ctrlProp109.xml><?xml version="1.0" encoding="utf-8"?>
<formControlPr xmlns="http://schemas.microsoft.com/office/spreadsheetml/2009/9/main" objectType="Radio" noThreeD="1"/>
</file>

<file path=xl/ctrlProps/ctrlProp11.xml><?xml version="1.0" encoding="utf-8"?>
<formControlPr xmlns="http://schemas.microsoft.com/office/spreadsheetml/2009/9/main" objectType="CheckBox" fmlaLink="S21"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Radio" firstButton="1" fmlaLink="$I$80" noThreeD="1"/>
</file>

<file path=xl/ctrlProps/ctrlProp112.xml><?xml version="1.0" encoding="utf-8"?>
<formControlPr xmlns="http://schemas.microsoft.com/office/spreadsheetml/2009/9/main" objectType="Radio" noThreeD="1"/>
</file>

<file path=xl/ctrlProps/ctrlProp113.xml><?xml version="1.0" encoding="utf-8"?>
<formControlPr xmlns="http://schemas.microsoft.com/office/spreadsheetml/2009/9/main" objectType="Radio"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Radio" firstButton="1" fmlaLink="$I$84" noThreeD="1"/>
</file>

<file path=xl/ctrlProps/ctrlProp116.xml><?xml version="1.0" encoding="utf-8"?>
<formControlPr xmlns="http://schemas.microsoft.com/office/spreadsheetml/2009/9/main" objectType="Radio" noThreeD="1"/>
</file>

<file path=xl/ctrlProps/ctrlProp117.xml><?xml version="1.0" encoding="utf-8"?>
<formControlPr xmlns="http://schemas.microsoft.com/office/spreadsheetml/2009/9/main" objectType="Radio"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fmlaLink="$I$85" noThreeD="1"/>
</file>

<file path=xl/ctrlProps/ctrlProp12.xml><?xml version="1.0" encoding="utf-8"?>
<formControlPr xmlns="http://schemas.microsoft.com/office/spreadsheetml/2009/9/main" objectType="CheckBox" fmlaLink="T21" lockText="1" noThreeD="1"/>
</file>

<file path=xl/ctrlProps/ctrlProp120.xml><?xml version="1.0" encoding="utf-8"?>
<formControlPr xmlns="http://schemas.microsoft.com/office/spreadsheetml/2009/9/main" objectType="Radio" noThreeD="1"/>
</file>

<file path=xl/ctrlProps/ctrlProp121.xml><?xml version="1.0" encoding="utf-8"?>
<formControlPr xmlns="http://schemas.microsoft.com/office/spreadsheetml/2009/9/main" objectType="Radio"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I$91" noThreeD="1"/>
</file>

<file path=xl/ctrlProps/ctrlProp124.xml><?xml version="1.0" encoding="utf-8"?>
<formControlPr xmlns="http://schemas.microsoft.com/office/spreadsheetml/2009/9/main" objectType="Radio" noThreeD="1"/>
</file>

<file path=xl/ctrlProps/ctrlProp125.xml><?xml version="1.0" encoding="utf-8"?>
<formControlPr xmlns="http://schemas.microsoft.com/office/spreadsheetml/2009/9/main" objectType="Radio"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I$92" noThreeD="1"/>
</file>

<file path=xl/ctrlProps/ctrlProp128.xml><?xml version="1.0" encoding="utf-8"?>
<formControlPr xmlns="http://schemas.microsoft.com/office/spreadsheetml/2009/9/main" objectType="Radio" noThreeD="1"/>
</file>

<file path=xl/ctrlProps/ctrlProp129.xml><?xml version="1.0" encoding="utf-8"?>
<formControlPr xmlns="http://schemas.microsoft.com/office/spreadsheetml/2009/9/main" objectType="Radio"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Radio" firstButton="1" fmlaLink="$I$96" noThreeD="1"/>
</file>

<file path=xl/ctrlProps/ctrlProp132.xml><?xml version="1.0" encoding="utf-8"?>
<formControlPr xmlns="http://schemas.microsoft.com/office/spreadsheetml/2009/9/main" objectType="Radio" noThreeD="1"/>
</file>

<file path=xl/ctrlProps/ctrlProp133.xml><?xml version="1.0" encoding="utf-8"?>
<formControlPr xmlns="http://schemas.microsoft.com/office/spreadsheetml/2009/9/main" objectType="Radio"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fmlaLink="$I$97" noThreeD="1"/>
</file>

<file path=xl/ctrlProps/ctrlProp136.xml><?xml version="1.0" encoding="utf-8"?>
<formControlPr xmlns="http://schemas.microsoft.com/office/spreadsheetml/2009/9/main" objectType="Radio" noThreeD="1"/>
</file>

<file path=xl/ctrlProps/ctrlProp137.xml><?xml version="1.0" encoding="utf-8"?>
<formControlPr xmlns="http://schemas.microsoft.com/office/spreadsheetml/2009/9/main" objectType="Radio"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Radio" firstButton="1" fmlaLink="$I$98" noThreeD="1"/>
</file>

<file path=xl/ctrlProps/ctrlProp14.xml><?xml version="1.0" encoding="utf-8"?>
<formControlPr xmlns="http://schemas.microsoft.com/office/spreadsheetml/2009/9/main" objectType="CheckBox" fmlaLink="S18" lockText="1" noThreeD="1"/>
</file>

<file path=xl/ctrlProps/ctrlProp140.xml><?xml version="1.0" encoding="utf-8"?>
<formControlPr xmlns="http://schemas.microsoft.com/office/spreadsheetml/2009/9/main" objectType="Radio" noThreeD="1"/>
</file>

<file path=xl/ctrlProps/ctrlProp141.xml><?xml version="1.0" encoding="utf-8"?>
<formControlPr xmlns="http://schemas.microsoft.com/office/spreadsheetml/2009/9/main" objectType="Radio"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I$113"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Radio"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Radio" firstButton="1" fmlaLink="$I$114" noThreeD="1"/>
</file>

<file path=xl/ctrlProps/ctrlProp148.xml><?xml version="1.0" encoding="utf-8"?>
<formControlPr xmlns="http://schemas.microsoft.com/office/spreadsheetml/2009/9/main" objectType="Radio" noThreeD="1"/>
</file>

<file path=xl/ctrlProps/ctrlProp149.xml><?xml version="1.0" encoding="utf-8"?>
<formControlPr xmlns="http://schemas.microsoft.com/office/spreadsheetml/2009/9/main" objectType="Radio" noThreeD="1"/>
</file>

<file path=xl/ctrlProps/ctrlProp15.xml><?xml version="1.0" encoding="utf-8"?>
<formControlPr xmlns="http://schemas.microsoft.com/office/spreadsheetml/2009/9/main" objectType="CheckBox" fmlaLink="T18"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Radio" firstButton="1" fmlaLink="$I$115" noThreeD="1"/>
</file>

<file path=xl/ctrlProps/ctrlProp152.xml><?xml version="1.0" encoding="utf-8"?>
<formControlPr xmlns="http://schemas.microsoft.com/office/spreadsheetml/2009/9/main" objectType="Radio" noThreeD="1"/>
</file>

<file path=xl/ctrlProps/ctrlProp153.xml><?xml version="1.0" encoding="utf-8"?>
<formControlPr xmlns="http://schemas.microsoft.com/office/spreadsheetml/2009/9/main" objectType="Radio"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I$116" noThreeD="1"/>
</file>

<file path=xl/ctrlProps/ctrlProp156.xml><?xml version="1.0" encoding="utf-8"?>
<formControlPr xmlns="http://schemas.microsoft.com/office/spreadsheetml/2009/9/main" objectType="Radio" noThreeD="1"/>
</file>

<file path=xl/ctrlProps/ctrlProp157.xml><?xml version="1.0" encoding="utf-8"?>
<formControlPr xmlns="http://schemas.microsoft.com/office/spreadsheetml/2009/9/main" objectType="Radio"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Radio" firstButton="1" fmlaLink="$I$117"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Radio" noThreeD="1"/>
</file>

<file path=xl/ctrlProps/ctrlProp161.xml><?xml version="1.0" encoding="utf-8"?>
<formControlPr xmlns="http://schemas.microsoft.com/office/spreadsheetml/2009/9/main" objectType="Radio"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Radio" firstButton="1" fmlaLink="$I$123" noThreeD="1"/>
</file>

<file path=xl/ctrlProps/ctrlProp164.xml><?xml version="1.0" encoding="utf-8"?>
<formControlPr xmlns="http://schemas.microsoft.com/office/spreadsheetml/2009/9/main" objectType="Radio" noThreeD="1"/>
</file>

<file path=xl/ctrlProps/ctrlProp165.xml><?xml version="1.0" encoding="utf-8"?>
<formControlPr xmlns="http://schemas.microsoft.com/office/spreadsheetml/2009/9/main" objectType="Radio"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Radio" firstButton="1" fmlaLink="$I$124" noThreeD="1"/>
</file>

<file path=xl/ctrlProps/ctrlProp168.xml><?xml version="1.0" encoding="utf-8"?>
<formControlPr xmlns="http://schemas.microsoft.com/office/spreadsheetml/2009/9/main" objectType="Radio" noThreeD="1"/>
</file>

<file path=xl/ctrlProps/ctrlProp169.xml><?xml version="1.0" encoding="utf-8"?>
<formControlPr xmlns="http://schemas.microsoft.com/office/spreadsheetml/2009/9/main" objectType="Radio" noThreeD="1"/>
</file>

<file path=xl/ctrlProps/ctrlProp17.xml><?xml version="1.0" encoding="utf-8"?>
<formControlPr xmlns="http://schemas.microsoft.com/office/spreadsheetml/2009/9/main" objectType="CheckBox" fmlaLink="S19" lockText="1"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Radio" firstButton="1" fmlaLink="$I$125" noThreeD="1"/>
</file>

<file path=xl/ctrlProps/ctrlProp172.xml><?xml version="1.0" encoding="utf-8"?>
<formControlPr xmlns="http://schemas.microsoft.com/office/spreadsheetml/2009/9/main" objectType="Radio" noThreeD="1"/>
</file>

<file path=xl/ctrlProps/ctrlProp173.xml><?xml version="1.0" encoding="utf-8"?>
<formControlPr xmlns="http://schemas.microsoft.com/office/spreadsheetml/2009/9/main" objectType="Radio"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Radio" firstButton="1" fmlaLink="$I$126" noThreeD="1"/>
</file>

<file path=xl/ctrlProps/ctrlProp176.xml><?xml version="1.0" encoding="utf-8"?>
<formControlPr xmlns="http://schemas.microsoft.com/office/spreadsheetml/2009/9/main" objectType="Radio" noThreeD="1"/>
</file>

<file path=xl/ctrlProps/ctrlProp177.xml><?xml version="1.0" encoding="utf-8"?>
<formControlPr xmlns="http://schemas.microsoft.com/office/spreadsheetml/2009/9/main" objectType="Radio"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Radio" firstButton="1" fmlaLink="$I$141" noThreeD="1"/>
</file>

<file path=xl/ctrlProps/ctrlProp18.xml><?xml version="1.0" encoding="utf-8"?>
<formControlPr xmlns="http://schemas.microsoft.com/office/spreadsheetml/2009/9/main" objectType="CheckBox" fmlaLink="T19" lockText="1" noThreeD="1"/>
</file>

<file path=xl/ctrlProps/ctrlProp180.xml><?xml version="1.0" encoding="utf-8"?>
<formControlPr xmlns="http://schemas.microsoft.com/office/spreadsheetml/2009/9/main" objectType="Radio" noThreeD="1"/>
</file>

<file path=xl/ctrlProps/ctrlProp181.xml><?xml version="1.0" encoding="utf-8"?>
<formControlPr xmlns="http://schemas.microsoft.com/office/spreadsheetml/2009/9/main" objectType="Radio"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Radio" firstButton="1" fmlaLink="$I$142" noThreeD="1"/>
</file>

<file path=xl/ctrlProps/ctrlProp184.xml><?xml version="1.0" encoding="utf-8"?>
<formControlPr xmlns="http://schemas.microsoft.com/office/spreadsheetml/2009/9/main" objectType="Radio" noThreeD="1"/>
</file>

<file path=xl/ctrlProps/ctrlProp185.xml><?xml version="1.0" encoding="utf-8"?>
<formControlPr xmlns="http://schemas.microsoft.com/office/spreadsheetml/2009/9/main" objectType="Radio"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Radio" firstButton="1" fmlaLink="$I$146" noThreeD="1"/>
</file>

<file path=xl/ctrlProps/ctrlProp188.xml><?xml version="1.0" encoding="utf-8"?>
<formControlPr xmlns="http://schemas.microsoft.com/office/spreadsheetml/2009/9/main" objectType="Radio" noThreeD="1"/>
</file>

<file path=xl/ctrlProps/ctrlProp189.xml><?xml version="1.0" encoding="utf-8"?>
<formControlPr xmlns="http://schemas.microsoft.com/office/spreadsheetml/2009/9/main" objectType="Radio"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Radio" firstButton="1" fmlaLink="$I$147" noThreeD="1"/>
</file>

<file path=xl/ctrlProps/ctrlProp192.xml><?xml version="1.0" encoding="utf-8"?>
<formControlPr xmlns="http://schemas.microsoft.com/office/spreadsheetml/2009/9/main" objectType="Radio" noThreeD="1"/>
</file>

<file path=xl/ctrlProps/ctrlProp193.xml><?xml version="1.0" encoding="utf-8"?>
<formControlPr xmlns="http://schemas.microsoft.com/office/spreadsheetml/2009/9/main" objectType="Radio"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Radio" firstButton="1" fmlaLink="$I$151" noThreeD="1"/>
</file>

<file path=xl/ctrlProps/ctrlProp196.xml><?xml version="1.0" encoding="utf-8"?>
<formControlPr xmlns="http://schemas.microsoft.com/office/spreadsheetml/2009/9/main" objectType="Radio" noThreeD="1"/>
</file>

<file path=xl/ctrlProps/ctrlProp197.xml><?xml version="1.0" encoding="utf-8"?>
<formControlPr xmlns="http://schemas.microsoft.com/office/spreadsheetml/2009/9/main" objectType="Radio"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Radio" firstButton="1" fmlaLink="$I$152"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S20" lockText="1" noThreeD="1"/>
</file>

<file path=xl/ctrlProps/ctrlProp200.xml><?xml version="1.0" encoding="utf-8"?>
<formControlPr xmlns="http://schemas.microsoft.com/office/spreadsheetml/2009/9/main" objectType="Radio" noThreeD="1"/>
</file>

<file path=xl/ctrlProps/ctrlProp201.xml><?xml version="1.0" encoding="utf-8"?>
<formControlPr xmlns="http://schemas.microsoft.com/office/spreadsheetml/2009/9/main" objectType="Radio"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Radio" firstButton="1" fmlaLink="$I$153" noThreeD="1"/>
</file>

<file path=xl/ctrlProps/ctrlProp204.xml><?xml version="1.0" encoding="utf-8"?>
<formControlPr xmlns="http://schemas.microsoft.com/office/spreadsheetml/2009/9/main" objectType="Radio" noThreeD="1"/>
</file>

<file path=xl/ctrlProps/ctrlProp205.xml><?xml version="1.0" encoding="utf-8"?>
<formControlPr xmlns="http://schemas.microsoft.com/office/spreadsheetml/2009/9/main" objectType="Radio"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I$154" noThreeD="1"/>
</file>

<file path=xl/ctrlProps/ctrlProp208.xml><?xml version="1.0" encoding="utf-8"?>
<formControlPr xmlns="http://schemas.microsoft.com/office/spreadsheetml/2009/9/main" objectType="Radio" noThreeD="1"/>
</file>

<file path=xl/ctrlProps/ctrlProp209.xml><?xml version="1.0" encoding="utf-8"?>
<formControlPr xmlns="http://schemas.microsoft.com/office/spreadsheetml/2009/9/main" objectType="Radio" noThreeD="1"/>
</file>

<file path=xl/ctrlProps/ctrlProp21.xml><?xml version="1.0" encoding="utf-8"?>
<formControlPr xmlns="http://schemas.microsoft.com/office/spreadsheetml/2009/9/main" objectType="CheckBox" fmlaLink="T20" lockText="1"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Radio" firstButton="1" fmlaLink="$I$158" noThreeD="1"/>
</file>

<file path=xl/ctrlProps/ctrlProp212.xml><?xml version="1.0" encoding="utf-8"?>
<formControlPr xmlns="http://schemas.microsoft.com/office/spreadsheetml/2009/9/main" objectType="Radio" noThreeD="1"/>
</file>

<file path=xl/ctrlProps/ctrlProp213.xml><?xml version="1.0" encoding="utf-8"?>
<formControlPr xmlns="http://schemas.microsoft.com/office/spreadsheetml/2009/9/main" objectType="Radio"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Radio" firstButton="1" fmlaLink="$I$159" noThreeD="1"/>
</file>

<file path=xl/ctrlProps/ctrlProp216.xml><?xml version="1.0" encoding="utf-8"?>
<formControlPr xmlns="http://schemas.microsoft.com/office/spreadsheetml/2009/9/main" objectType="Radio" noThreeD="1"/>
</file>

<file path=xl/ctrlProps/ctrlProp217.xml><?xml version="1.0" encoding="utf-8"?>
<formControlPr xmlns="http://schemas.microsoft.com/office/spreadsheetml/2009/9/main" objectType="Radio"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Radio" firstButton="1" fmlaLink="$I$160"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Radio" noThreeD="1"/>
</file>

<file path=xl/ctrlProps/ctrlProp221.xml><?xml version="1.0" encoding="utf-8"?>
<formControlPr xmlns="http://schemas.microsoft.com/office/spreadsheetml/2009/9/main" objectType="Radio"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Radio" firstButton="1" fmlaLink="$I$161" noThreeD="1"/>
</file>

<file path=xl/ctrlProps/ctrlProp224.xml><?xml version="1.0" encoding="utf-8"?>
<formControlPr xmlns="http://schemas.microsoft.com/office/spreadsheetml/2009/9/main" objectType="Radio" noThreeD="1"/>
</file>

<file path=xl/ctrlProps/ctrlProp225.xml><?xml version="1.0" encoding="utf-8"?>
<formControlPr xmlns="http://schemas.microsoft.com/office/spreadsheetml/2009/9/main" objectType="Radio"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Radio" firstButton="1" fmlaLink="$I$167" noThreeD="1"/>
</file>

<file path=xl/ctrlProps/ctrlProp228.xml><?xml version="1.0" encoding="utf-8"?>
<formControlPr xmlns="http://schemas.microsoft.com/office/spreadsheetml/2009/9/main" objectType="Radio" noThreeD="1"/>
</file>

<file path=xl/ctrlProps/ctrlProp229.xml><?xml version="1.0" encoding="utf-8"?>
<formControlPr xmlns="http://schemas.microsoft.com/office/spreadsheetml/2009/9/main" objectType="Radio" noThreeD="1"/>
</file>

<file path=xl/ctrlProps/ctrlProp23.xml><?xml version="1.0" encoding="utf-8"?>
<formControlPr xmlns="http://schemas.microsoft.com/office/spreadsheetml/2009/9/main" objectType="CheckBox" fmlaLink="S17"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Radio" firstButton="1" fmlaLink="$I$168" noThreeD="1"/>
</file>

<file path=xl/ctrlProps/ctrlProp232.xml><?xml version="1.0" encoding="utf-8"?>
<formControlPr xmlns="http://schemas.microsoft.com/office/spreadsheetml/2009/9/main" objectType="Radio" noThreeD="1"/>
</file>

<file path=xl/ctrlProps/ctrlProp233.xml><?xml version="1.0" encoding="utf-8"?>
<formControlPr xmlns="http://schemas.microsoft.com/office/spreadsheetml/2009/9/main" objectType="Radio"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Radio" firstButton="1" fmlaLink="$I$169" noThreeD="1"/>
</file>

<file path=xl/ctrlProps/ctrlProp236.xml><?xml version="1.0" encoding="utf-8"?>
<formControlPr xmlns="http://schemas.microsoft.com/office/spreadsheetml/2009/9/main" objectType="Radio" noThreeD="1"/>
</file>

<file path=xl/ctrlProps/ctrlProp237.xml><?xml version="1.0" encoding="utf-8"?>
<formControlPr xmlns="http://schemas.microsoft.com/office/spreadsheetml/2009/9/main" objectType="Radio" noThreeD="1"/>
</file>

<file path=xl/ctrlProps/ctrlProp238.xml><?xml version="1.0" encoding="utf-8"?>
<formControlPr xmlns="http://schemas.microsoft.com/office/spreadsheetml/2009/9/main" objectType="Radio" firstButton="1" fmlaLink="$I$185" noThreeD="1"/>
</file>

<file path=xl/ctrlProps/ctrlProp239.xml><?xml version="1.0" encoding="utf-8"?>
<formControlPr xmlns="http://schemas.microsoft.com/office/spreadsheetml/2009/9/main" objectType="Radio" noThreeD="1"/>
</file>

<file path=xl/ctrlProps/ctrlProp24.xml><?xml version="1.0" encoding="utf-8"?>
<formControlPr xmlns="http://schemas.microsoft.com/office/spreadsheetml/2009/9/main" objectType="CheckBox" fmlaLink="T17" lockText="1" noThreeD="1"/>
</file>

<file path=xl/ctrlProps/ctrlProp240.xml><?xml version="1.0" encoding="utf-8"?>
<formControlPr xmlns="http://schemas.microsoft.com/office/spreadsheetml/2009/9/main" objectType="Radio"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Radio" firstButton="1" fmlaLink="$I$186" noThreeD="1"/>
</file>

<file path=xl/ctrlProps/ctrlProp243.xml><?xml version="1.0" encoding="utf-8"?>
<formControlPr xmlns="http://schemas.microsoft.com/office/spreadsheetml/2009/9/main" objectType="Radio" noThreeD="1"/>
</file>

<file path=xl/ctrlProps/ctrlProp244.xml><?xml version="1.0" encoding="utf-8"?>
<formControlPr xmlns="http://schemas.microsoft.com/office/spreadsheetml/2009/9/main" objectType="Radio"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Radio" firstButton="1" fmlaLink="$I$187" noThreeD="1"/>
</file>

<file path=xl/ctrlProps/ctrlProp247.xml><?xml version="1.0" encoding="utf-8"?>
<formControlPr xmlns="http://schemas.microsoft.com/office/spreadsheetml/2009/9/main" objectType="Radio" noThreeD="1"/>
</file>

<file path=xl/ctrlProps/ctrlProp248.xml><?xml version="1.0" encoding="utf-8"?>
<formControlPr xmlns="http://schemas.microsoft.com/office/spreadsheetml/2009/9/main" objectType="Radio"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Radio" firstButton="1" fmlaLink="$I$194" noThreeD="1"/>
</file>

<file path=xl/ctrlProps/ctrlProp251.xml><?xml version="1.0" encoding="utf-8"?>
<formControlPr xmlns="http://schemas.microsoft.com/office/spreadsheetml/2009/9/main" objectType="Radio" noThreeD="1"/>
</file>

<file path=xl/ctrlProps/ctrlProp252.xml><?xml version="1.0" encoding="utf-8"?>
<formControlPr xmlns="http://schemas.microsoft.com/office/spreadsheetml/2009/9/main" objectType="Radio"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Radio" firstButton="1" fmlaLink="$I$195" noThreeD="1"/>
</file>

<file path=xl/ctrlProps/ctrlProp255.xml><?xml version="1.0" encoding="utf-8"?>
<formControlPr xmlns="http://schemas.microsoft.com/office/spreadsheetml/2009/9/main" objectType="Radio" noThreeD="1"/>
</file>

<file path=xl/ctrlProps/ctrlProp256.xml><?xml version="1.0" encoding="utf-8"?>
<formControlPr xmlns="http://schemas.microsoft.com/office/spreadsheetml/2009/9/main" objectType="Radio"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Radio" firstButton="1" fmlaLink="$I$196" noThreeD="1"/>
</file>

<file path=xl/ctrlProps/ctrlProp259.xml><?xml version="1.0" encoding="utf-8"?>
<formControlPr xmlns="http://schemas.microsoft.com/office/spreadsheetml/2009/9/main" objectType="Radio"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Radio"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Radio" firstButton="1" fmlaLink="$I$10" noThreeD="1"/>
</file>

<file path=xl/ctrlProps/ctrlProp264.xml><?xml version="1.0" encoding="utf-8"?>
<formControlPr xmlns="http://schemas.microsoft.com/office/spreadsheetml/2009/9/main" objectType="Radio" noThreeD="1"/>
</file>

<file path=xl/ctrlProps/ctrlProp265.xml><?xml version="1.0" encoding="utf-8"?>
<formControlPr xmlns="http://schemas.microsoft.com/office/spreadsheetml/2009/9/main" objectType="Radio"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Radio" firstButton="1" fmlaLink="$I$11" noThreeD="1"/>
</file>

<file path=xl/ctrlProps/ctrlProp268.xml><?xml version="1.0" encoding="utf-8"?>
<formControlPr xmlns="http://schemas.microsoft.com/office/spreadsheetml/2009/9/main" objectType="Radio" noThreeD="1"/>
</file>

<file path=xl/ctrlProps/ctrlProp269.xml><?xml version="1.0" encoding="utf-8"?>
<formControlPr xmlns="http://schemas.microsoft.com/office/spreadsheetml/2009/9/main" objectType="Radio" noThreeD="1"/>
</file>

<file path=xl/ctrlProps/ctrlProp27.xml><?xml version="1.0" encoding="utf-8"?>
<formControlPr xmlns="http://schemas.microsoft.com/office/spreadsheetml/2009/9/main" objectType="Radio" firstButton="1" fmlaLink="$I$12"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Radio" firstButton="1" fmlaLink="$I$12" noThreeD="1"/>
</file>

<file path=xl/ctrlProps/ctrlProp272.xml><?xml version="1.0" encoding="utf-8"?>
<formControlPr xmlns="http://schemas.microsoft.com/office/spreadsheetml/2009/9/main" objectType="Radio" noThreeD="1"/>
</file>

<file path=xl/ctrlProps/ctrlProp273.xml><?xml version="1.0" encoding="utf-8"?>
<formControlPr xmlns="http://schemas.microsoft.com/office/spreadsheetml/2009/9/main" objectType="Radio"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I$13" noThreeD="1"/>
</file>

<file path=xl/ctrlProps/ctrlProp276.xml><?xml version="1.0" encoding="utf-8"?>
<formControlPr xmlns="http://schemas.microsoft.com/office/spreadsheetml/2009/9/main" objectType="Radio" noThreeD="1"/>
</file>

<file path=xl/ctrlProps/ctrlProp277.xml><?xml version="1.0" encoding="utf-8"?>
<formControlPr xmlns="http://schemas.microsoft.com/office/spreadsheetml/2009/9/main" objectType="Radio"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Radio" firstButton="1" fmlaLink="$I$14" noThreeD="1"/>
</file>

<file path=xl/ctrlProps/ctrlProp28.xml><?xml version="1.0" encoding="utf-8"?>
<formControlPr xmlns="http://schemas.microsoft.com/office/spreadsheetml/2009/9/main" objectType="Radio" noThreeD="1"/>
</file>

<file path=xl/ctrlProps/ctrlProp280.xml><?xml version="1.0" encoding="utf-8"?>
<formControlPr xmlns="http://schemas.microsoft.com/office/spreadsheetml/2009/9/main" objectType="Radio" noThreeD="1"/>
</file>

<file path=xl/ctrlProps/ctrlProp281.xml><?xml version="1.0" encoding="utf-8"?>
<formControlPr xmlns="http://schemas.microsoft.com/office/spreadsheetml/2009/9/main" objectType="Radio"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Radio" firstButton="1" fmlaLink="$I$27" noThreeD="1"/>
</file>

<file path=xl/ctrlProps/ctrlProp284.xml><?xml version="1.0" encoding="utf-8"?>
<formControlPr xmlns="http://schemas.microsoft.com/office/spreadsheetml/2009/9/main" objectType="Radio" noThreeD="1"/>
</file>

<file path=xl/ctrlProps/ctrlProp285.xml><?xml version="1.0" encoding="utf-8"?>
<formControlPr xmlns="http://schemas.microsoft.com/office/spreadsheetml/2009/9/main" objectType="Radio"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I$28" noThreeD="1"/>
</file>

<file path=xl/ctrlProps/ctrlProp288.xml><?xml version="1.0" encoding="utf-8"?>
<formControlPr xmlns="http://schemas.microsoft.com/office/spreadsheetml/2009/9/main" objectType="Radio" noThreeD="1"/>
</file>

<file path=xl/ctrlProps/ctrlProp289.xml><?xml version="1.0" encoding="utf-8"?>
<formControlPr xmlns="http://schemas.microsoft.com/office/spreadsheetml/2009/9/main" objectType="Radio" noThreeD="1"/>
</file>

<file path=xl/ctrlProps/ctrlProp29.xml><?xml version="1.0" encoding="utf-8"?>
<formControlPr xmlns="http://schemas.microsoft.com/office/spreadsheetml/2009/9/main" objectType="Radio"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Radio" firstButton="1" fmlaLink="$I$29" noThreeD="1"/>
</file>

<file path=xl/ctrlProps/ctrlProp292.xml><?xml version="1.0" encoding="utf-8"?>
<formControlPr xmlns="http://schemas.microsoft.com/office/spreadsheetml/2009/9/main" objectType="Radio" noThreeD="1"/>
</file>

<file path=xl/ctrlProps/ctrlProp293.xml><?xml version="1.0" encoding="utf-8"?>
<formControlPr xmlns="http://schemas.microsoft.com/office/spreadsheetml/2009/9/main" objectType="Radio"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Radio" firstButton="1" fmlaLink="$I$33" noThreeD="1"/>
</file>

<file path=xl/ctrlProps/ctrlProp296.xml><?xml version="1.0" encoding="utf-8"?>
<formControlPr xmlns="http://schemas.microsoft.com/office/spreadsheetml/2009/9/main" objectType="Radio" noThreeD="1"/>
</file>

<file path=xl/ctrlProps/ctrlProp297.xml><?xml version="1.0" encoding="utf-8"?>
<formControlPr xmlns="http://schemas.microsoft.com/office/spreadsheetml/2009/9/main" objectType="Radio"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Radio" firstButton="1" fmlaLink="$I$34"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00.xml><?xml version="1.0" encoding="utf-8"?>
<formControlPr xmlns="http://schemas.microsoft.com/office/spreadsheetml/2009/9/main" objectType="Radio" noThreeD="1"/>
</file>

<file path=xl/ctrlProps/ctrlProp301.xml><?xml version="1.0" encoding="utf-8"?>
<formControlPr xmlns="http://schemas.microsoft.com/office/spreadsheetml/2009/9/main" objectType="Radio" noThreeD="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Radio" firstButton="1" fmlaLink="$I$35" noThreeD="1"/>
</file>

<file path=xl/ctrlProps/ctrlProp304.xml><?xml version="1.0" encoding="utf-8"?>
<formControlPr xmlns="http://schemas.microsoft.com/office/spreadsheetml/2009/9/main" objectType="Radio" noThreeD="1"/>
</file>

<file path=xl/ctrlProps/ctrlProp305.xml><?xml version="1.0" encoding="utf-8"?>
<formControlPr xmlns="http://schemas.microsoft.com/office/spreadsheetml/2009/9/main" objectType="Radio" noThreeD="1"/>
</file>

<file path=xl/ctrlProps/ctrlProp306.xml><?xml version="1.0" encoding="utf-8"?>
<formControlPr xmlns="http://schemas.microsoft.com/office/spreadsheetml/2009/9/main" objectType="GBox" noThreeD="1"/>
</file>

<file path=xl/ctrlProps/ctrlProp307.xml><?xml version="1.0" encoding="utf-8"?>
<formControlPr xmlns="http://schemas.microsoft.com/office/spreadsheetml/2009/9/main" objectType="Radio" firstButton="1" fmlaLink="$I$48" noThreeD="1"/>
</file>

<file path=xl/ctrlProps/ctrlProp308.xml><?xml version="1.0" encoding="utf-8"?>
<formControlPr xmlns="http://schemas.microsoft.com/office/spreadsheetml/2009/9/main" objectType="Radio" noThreeD="1"/>
</file>

<file path=xl/ctrlProps/ctrlProp309.xml><?xml version="1.0" encoding="utf-8"?>
<formControlPr xmlns="http://schemas.microsoft.com/office/spreadsheetml/2009/9/main" objectType="Radio" noThreeD="1"/>
</file>

<file path=xl/ctrlProps/ctrlProp31.xml><?xml version="1.0" encoding="utf-8"?>
<formControlPr xmlns="http://schemas.microsoft.com/office/spreadsheetml/2009/9/main" objectType="Radio" firstButton="1" fmlaLink="$I$13" noThreeD="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Radio" firstButton="1" fmlaLink="$I$49" noThreeD="1"/>
</file>

<file path=xl/ctrlProps/ctrlProp312.xml><?xml version="1.0" encoding="utf-8"?>
<formControlPr xmlns="http://schemas.microsoft.com/office/spreadsheetml/2009/9/main" objectType="Radio" noThreeD="1"/>
</file>

<file path=xl/ctrlProps/ctrlProp313.xml><?xml version="1.0" encoding="utf-8"?>
<formControlPr xmlns="http://schemas.microsoft.com/office/spreadsheetml/2009/9/main" objectType="Radio"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Radio" firstButton="1" fmlaLink="$I$50" noThreeD="1"/>
</file>

<file path=xl/ctrlProps/ctrlProp316.xml><?xml version="1.0" encoding="utf-8"?>
<formControlPr xmlns="http://schemas.microsoft.com/office/spreadsheetml/2009/9/main" objectType="Radio" noThreeD="1"/>
</file>

<file path=xl/ctrlProps/ctrlProp317.xml><?xml version="1.0" encoding="utf-8"?>
<formControlPr xmlns="http://schemas.microsoft.com/office/spreadsheetml/2009/9/main" objectType="Radio" noThreeD="1"/>
</file>

<file path=xl/ctrlProps/ctrlProp318.xml><?xml version="1.0" encoding="utf-8"?>
<formControlPr xmlns="http://schemas.microsoft.com/office/spreadsheetml/2009/9/main" objectType="GBox" noThreeD="1"/>
</file>

<file path=xl/ctrlProps/ctrlProp319.xml><?xml version="1.0" encoding="utf-8"?>
<formControlPr xmlns="http://schemas.microsoft.com/office/spreadsheetml/2009/9/main" objectType="Radio" firstButton="1" fmlaLink="$I$54" noThreeD="1"/>
</file>

<file path=xl/ctrlProps/ctrlProp32.xml><?xml version="1.0" encoding="utf-8"?>
<formControlPr xmlns="http://schemas.microsoft.com/office/spreadsheetml/2009/9/main" objectType="Radio" noThreeD="1"/>
</file>

<file path=xl/ctrlProps/ctrlProp320.xml><?xml version="1.0" encoding="utf-8"?>
<formControlPr xmlns="http://schemas.microsoft.com/office/spreadsheetml/2009/9/main" objectType="Radio" noThreeD="1"/>
</file>

<file path=xl/ctrlProps/ctrlProp321.xml><?xml version="1.0" encoding="utf-8"?>
<formControlPr xmlns="http://schemas.microsoft.com/office/spreadsheetml/2009/9/main" objectType="Radio"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I$55" noThreeD="1"/>
</file>

<file path=xl/ctrlProps/ctrlProp324.xml><?xml version="1.0" encoding="utf-8"?>
<formControlPr xmlns="http://schemas.microsoft.com/office/spreadsheetml/2009/9/main" objectType="Radio" noThreeD="1"/>
</file>

<file path=xl/ctrlProps/ctrlProp325.xml><?xml version="1.0" encoding="utf-8"?>
<formControlPr xmlns="http://schemas.microsoft.com/office/spreadsheetml/2009/9/main" objectType="Radio"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Radio" firstButton="1" fmlaLink="$I$56" noThreeD="1"/>
</file>

<file path=xl/ctrlProps/ctrlProp328.xml><?xml version="1.0" encoding="utf-8"?>
<formControlPr xmlns="http://schemas.microsoft.com/office/spreadsheetml/2009/9/main" objectType="Radio" noThreeD="1"/>
</file>

<file path=xl/ctrlProps/ctrlProp329.xml><?xml version="1.0" encoding="utf-8"?>
<formControlPr xmlns="http://schemas.microsoft.com/office/spreadsheetml/2009/9/main" objectType="Radio" noThreeD="1"/>
</file>

<file path=xl/ctrlProps/ctrlProp33.xml><?xml version="1.0" encoding="utf-8"?>
<formControlPr xmlns="http://schemas.microsoft.com/office/spreadsheetml/2009/9/main" objectType="Radio"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Radio" firstButton="1" fmlaLink="$I$57" noThreeD="1"/>
</file>

<file path=xl/ctrlProps/ctrlProp332.xml><?xml version="1.0" encoding="utf-8"?>
<formControlPr xmlns="http://schemas.microsoft.com/office/spreadsheetml/2009/9/main" objectType="Radio" noThreeD="1"/>
</file>

<file path=xl/ctrlProps/ctrlProp333.xml><?xml version="1.0" encoding="utf-8"?>
<formControlPr xmlns="http://schemas.microsoft.com/office/spreadsheetml/2009/9/main" objectType="Radio"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Radio" firstButton="1" fmlaLink="$I$58" noThreeD="1"/>
</file>

<file path=xl/ctrlProps/ctrlProp336.xml><?xml version="1.0" encoding="utf-8"?>
<formControlPr xmlns="http://schemas.microsoft.com/office/spreadsheetml/2009/9/main" objectType="Radio" noThreeD="1"/>
</file>

<file path=xl/ctrlProps/ctrlProp337.xml><?xml version="1.0" encoding="utf-8"?>
<formControlPr xmlns="http://schemas.microsoft.com/office/spreadsheetml/2009/9/main" objectType="Radio"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Radio" firstButton="1" fmlaLink="$I$62" noThreeD="1"/>
</file>

<file path=xl/ctrlProps/ctrlProp34.xml><?xml version="1.0" encoding="utf-8"?>
<formControlPr xmlns="http://schemas.microsoft.com/office/spreadsheetml/2009/9/main" objectType="GBox" noThreeD="1"/>
</file>

<file path=xl/ctrlProps/ctrlProp340.xml><?xml version="1.0" encoding="utf-8"?>
<formControlPr xmlns="http://schemas.microsoft.com/office/spreadsheetml/2009/9/main" objectType="Radio" noThreeD="1"/>
</file>

<file path=xl/ctrlProps/ctrlProp341.xml><?xml version="1.0" encoding="utf-8"?>
<formControlPr xmlns="http://schemas.microsoft.com/office/spreadsheetml/2009/9/main" objectType="Radio" noThreeD="1"/>
</file>

<file path=xl/ctrlProps/ctrlProp342.xml><?xml version="1.0" encoding="utf-8"?>
<formControlPr xmlns="http://schemas.microsoft.com/office/spreadsheetml/2009/9/main" objectType="GBox" noThreeD="1"/>
</file>

<file path=xl/ctrlProps/ctrlProp343.xml><?xml version="1.0" encoding="utf-8"?>
<formControlPr xmlns="http://schemas.microsoft.com/office/spreadsheetml/2009/9/main" objectType="Radio" firstButton="1" fmlaLink="$I$63" noThreeD="1"/>
</file>

<file path=xl/ctrlProps/ctrlProp344.xml><?xml version="1.0" encoding="utf-8"?>
<formControlPr xmlns="http://schemas.microsoft.com/office/spreadsheetml/2009/9/main" objectType="Radio" noThreeD="1"/>
</file>

<file path=xl/ctrlProps/ctrlProp345.xml><?xml version="1.0" encoding="utf-8"?>
<formControlPr xmlns="http://schemas.microsoft.com/office/spreadsheetml/2009/9/main" objectType="Radio"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Radio" firstButton="1" fmlaLink="$I$67" noThreeD="1"/>
</file>

<file path=xl/ctrlProps/ctrlProp348.xml><?xml version="1.0" encoding="utf-8"?>
<formControlPr xmlns="http://schemas.microsoft.com/office/spreadsheetml/2009/9/main" objectType="Radio" noThreeD="1"/>
</file>

<file path=xl/ctrlProps/ctrlProp349.xml><?xml version="1.0" encoding="utf-8"?>
<formControlPr xmlns="http://schemas.microsoft.com/office/spreadsheetml/2009/9/main" objectType="Radio" noThreeD="1"/>
</file>

<file path=xl/ctrlProps/ctrlProp35.xml><?xml version="1.0" encoding="utf-8"?>
<formControlPr xmlns="http://schemas.microsoft.com/office/spreadsheetml/2009/9/main" objectType="Radio" firstButton="1" fmlaLink="$I$17" noThreeD="1"/>
</file>

<file path=xl/ctrlProps/ctrlProp350.xml><?xml version="1.0" encoding="utf-8"?>
<formControlPr xmlns="http://schemas.microsoft.com/office/spreadsheetml/2009/9/main" objectType="GBox" noThreeD="1"/>
</file>

<file path=xl/ctrlProps/ctrlProp351.xml><?xml version="1.0" encoding="utf-8"?>
<formControlPr xmlns="http://schemas.microsoft.com/office/spreadsheetml/2009/9/main" objectType="Radio" firstButton="1" fmlaLink="$I$68" noThreeD="1"/>
</file>

<file path=xl/ctrlProps/ctrlProp352.xml><?xml version="1.0" encoding="utf-8"?>
<formControlPr xmlns="http://schemas.microsoft.com/office/spreadsheetml/2009/9/main" objectType="Radio" noThreeD="1"/>
</file>

<file path=xl/ctrlProps/ctrlProp353.xml><?xml version="1.0" encoding="utf-8"?>
<formControlPr xmlns="http://schemas.microsoft.com/office/spreadsheetml/2009/9/main" objectType="Radio" noThreeD="1"/>
</file>

<file path=xl/ctrlProps/ctrlProp354.xml><?xml version="1.0" encoding="utf-8"?>
<formControlPr xmlns="http://schemas.microsoft.com/office/spreadsheetml/2009/9/main" objectType="GBox" noThreeD="1"/>
</file>

<file path=xl/ctrlProps/ctrlProp355.xml><?xml version="1.0" encoding="utf-8"?>
<formControlPr xmlns="http://schemas.microsoft.com/office/spreadsheetml/2009/9/main" objectType="Radio" firstButton="1" fmlaLink="$I$81" noThreeD="1"/>
</file>

<file path=xl/ctrlProps/ctrlProp356.xml><?xml version="1.0" encoding="utf-8"?>
<formControlPr xmlns="http://schemas.microsoft.com/office/spreadsheetml/2009/9/main" objectType="Radio" noThreeD="1"/>
</file>

<file path=xl/ctrlProps/ctrlProp357.xml><?xml version="1.0" encoding="utf-8"?>
<formControlPr xmlns="http://schemas.microsoft.com/office/spreadsheetml/2009/9/main" objectType="Radio"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Radio" firstButton="1" fmlaLink="$I$82" noThreeD="1"/>
</file>

<file path=xl/ctrlProps/ctrlProp36.xml><?xml version="1.0" encoding="utf-8"?>
<formControlPr xmlns="http://schemas.microsoft.com/office/spreadsheetml/2009/9/main" objectType="Radio" noThreeD="1"/>
</file>

<file path=xl/ctrlProps/ctrlProp360.xml><?xml version="1.0" encoding="utf-8"?>
<formControlPr xmlns="http://schemas.microsoft.com/office/spreadsheetml/2009/9/main" objectType="Radio" noThreeD="1"/>
</file>

<file path=xl/ctrlProps/ctrlProp361.xml><?xml version="1.0" encoding="utf-8"?>
<formControlPr xmlns="http://schemas.microsoft.com/office/spreadsheetml/2009/9/main" objectType="Radio" noThreeD="1"/>
</file>

<file path=xl/ctrlProps/ctrlProp362.xml><?xml version="1.0" encoding="utf-8"?>
<formControlPr xmlns="http://schemas.microsoft.com/office/spreadsheetml/2009/9/main" objectType="GBox" noThreeD="1"/>
</file>

<file path=xl/ctrlProps/ctrlProp363.xml><?xml version="1.0" encoding="utf-8"?>
<formControlPr xmlns="http://schemas.microsoft.com/office/spreadsheetml/2009/9/main" objectType="Radio" firstButton="1" fmlaLink="$I$86" noThreeD="1"/>
</file>

<file path=xl/ctrlProps/ctrlProp364.xml><?xml version="1.0" encoding="utf-8"?>
<formControlPr xmlns="http://schemas.microsoft.com/office/spreadsheetml/2009/9/main" objectType="Radio" noThreeD="1"/>
</file>

<file path=xl/ctrlProps/ctrlProp365.xml><?xml version="1.0" encoding="utf-8"?>
<formControlPr xmlns="http://schemas.microsoft.com/office/spreadsheetml/2009/9/main" objectType="Radio" noThreeD="1"/>
</file>

<file path=xl/ctrlProps/ctrlProp366.xml><?xml version="1.0" encoding="utf-8"?>
<formControlPr xmlns="http://schemas.microsoft.com/office/spreadsheetml/2009/9/main" objectType="GBox" noThreeD="1"/>
</file>

<file path=xl/ctrlProps/ctrlProp367.xml><?xml version="1.0" encoding="utf-8"?>
<formControlPr xmlns="http://schemas.microsoft.com/office/spreadsheetml/2009/9/main" objectType="Radio" firstButton="1" fmlaLink="$I$87" noThreeD="1"/>
</file>

<file path=xl/ctrlProps/ctrlProp368.xml><?xml version="1.0" encoding="utf-8"?>
<formControlPr xmlns="http://schemas.microsoft.com/office/spreadsheetml/2009/9/main" objectType="Radio" noThreeD="1"/>
</file>

<file path=xl/ctrlProps/ctrlProp369.xml><?xml version="1.0" encoding="utf-8"?>
<formControlPr xmlns="http://schemas.microsoft.com/office/spreadsheetml/2009/9/main" objectType="Radio" noThreeD="1"/>
</file>

<file path=xl/ctrlProps/ctrlProp37.xml><?xml version="1.0" encoding="utf-8"?>
<formControlPr xmlns="http://schemas.microsoft.com/office/spreadsheetml/2009/9/main" objectType="Radio"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Radio" firstButton="1" fmlaLink="$I$88" noThreeD="1"/>
</file>

<file path=xl/ctrlProps/ctrlProp372.xml><?xml version="1.0" encoding="utf-8"?>
<formControlPr xmlns="http://schemas.microsoft.com/office/spreadsheetml/2009/9/main" objectType="Radio" noThreeD="1"/>
</file>

<file path=xl/ctrlProps/ctrlProp373.xml><?xml version="1.0" encoding="utf-8"?>
<formControlPr xmlns="http://schemas.microsoft.com/office/spreadsheetml/2009/9/main" objectType="Radio" noThreeD="1"/>
</file>

<file path=xl/ctrlProps/ctrlProp374.xml><?xml version="1.0" encoding="utf-8"?>
<formControlPr xmlns="http://schemas.microsoft.com/office/spreadsheetml/2009/9/main" objectType="GBox" noThreeD="1"/>
</file>

<file path=xl/ctrlProps/ctrlProp375.xml><?xml version="1.0" encoding="utf-8"?>
<formControlPr xmlns="http://schemas.microsoft.com/office/spreadsheetml/2009/9/main" objectType="Radio" firstButton="1" fmlaLink="$I$101" noThreeD="1"/>
</file>

<file path=xl/ctrlProps/ctrlProp376.xml><?xml version="1.0" encoding="utf-8"?>
<formControlPr xmlns="http://schemas.microsoft.com/office/spreadsheetml/2009/9/main" objectType="Radio" noThreeD="1"/>
</file>

<file path=xl/ctrlProps/ctrlProp377.xml><?xml version="1.0" encoding="utf-8"?>
<formControlPr xmlns="http://schemas.microsoft.com/office/spreadsheetml/2009/9/main" objectType="Radio"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Radio" firstButton="1" fmlaLink="$I$102" noThreeD="1"/>
</file>

<file path=xl/ctrlProps/ctrlProp38.xml><?xml version="1.0" encoding="utf-8"?>
<formControlPr xmlns="http://schemas.microsoft.com/office/spreadsheetml/2009/9/main" objectType="GBox" noThreeD="1"/>
</file>

<file path=xl/ctrlProps/ctrlProp380.xml><?xml version="1.0" encoding="utf-8"?>
<formControlPr xmlns="http://schemas.microsoft.com/office/spreadsheetml/2009/9/main" objectType="Radio" noThreeD="1"/>
</file>

<file path=xl/ctrlProps/ctrlProp381.xml><?xml version="1.0" encoding="utf-8"?>
<formControlPr xmlns="http://schemas.microsoft.com/office/spreadsheetml/2009/9/main" objectType="Radio"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Radio" firstButton="1" fmlaLink="$I$103" noThreeD="1"/>
</file>

<file path=xl/ctrlProps/ctrlProp384.xml><?xml version="1.0" encoding="utf-8"?>
<formControlPr xmlns="http://schemas.microsoft.com/office/spreadsheetml/2009/9/main" objectType="Radio" noThreeD="1"/>
</file>

<file path=xl/ctrlProps/ctrlProp385.xml><?xml version="1.0" encoding="utf-8"?>
<formControlPr xmlns="http://schemas.microsoft.com/office/spreadsheetml/2009/9/main" objectType="Radio" noThreeD="1"/>
</file>

<file path=xl/ctrlProps/ctrlProp386.xml><?xml version="1.0" encoding="utf-8"?>
<formControlPr xmlns="http://schemas.microsoft.com/office/spreadsheetml/2009/9/main" objectType="GBox" noThreeD="1"/>
</file>

<file path=xl/ctrlProps/ctrlProp387.xml><?xml version="1.0" encoding="utf-8"?>
<formControlPr xmlns="http://schemas.microsoft.com/office/spreadsheetml/2009/9/main" objectType="Radio" firstButton="1" fmlaLink="$I$107" noThreeD="1"/>
</file>

<file path=xl/ctrlProps/ctrlProp388.xml><?xml version="1.0" encoding="utf-8"?>
<formControlPr xmlns="http://schemas.microsoft.com/office/spreadsheetml/2009/9/main" objectType="Radio" noThreeD="1"/>
</file>

<file path=xl/ctrlProps/ctrlProp389.xml><?xml version="1.0" encoding="utf-8"?>
<formControlPr xmlns="http://schemas.microsoft.com/office/spreadsheetml/2009/9/main" objectType="Radio" noThreeD="1"/>
</file>

<file path=xl/ctrlProps/ctrlProp39.xml><?xml version="1.0" encoding="utf-8"?>
<formControlPr xmlns="http://schemas.microsoft.com/office/spreadsheetml/2009/9/main" objectType="Radio" firstButton="1" fmlaLink="$I$18" noThreeD="1"/>
</file>

<file path=xl/ctrlProps/ctrlProp390.xml><?xml version="1.0" encoding="utf-8"?>
<formControlPr xmlns="http://schemas.microsoft.com/office/spreadsheetml/2009/9/main" objectType="GBox" noThreeD="1"/>
</file>

<file path=xl/ctrlProps/ctrlProp391.xml><?xml version="1.0" encoding="utf-8"?>
<formControlPr xmlns="http://schemas.microsoft.com/office/spreadsheetml/2009/9/main" objectType="Radio" firstButton="1" fmlaLink="$I$108" noThreeD="1"/>
</file>

<file path=xl/ctrlProps/ctrlProp392.xml><?xml version="1.0" encoding="utf-8"?>
<formControlPr xmlns="http://schemas.microsoft.com/office/spreadsheetml/2009/9/main" objectType="Radio" noThreeD="1"/>
</file>

<file path=xl/ctrlProps/ctrlProp393.xml><?xml version="1.0" encoding="utf-8"?>
<formControlPr xmlns="http://schemas.microsoft.com/office/spreadsheetml/2009/9/main" objectType="Radio" noThreeD="1"/>
</file>

<file path=xl/ctrlProps/ctrlProp394.xml><?xml version="1.0" encoding="utf-8"?>
<formControlPr xmlns="http://schemas.microsoft.com/office/spreadsheetml/2009/9/main" objectType="GBox" noThreeD="1"/>
</file>

<file path=xl/ctrlProps/ctrlProp395.xml><?xml version="1.0" encoding="utf-8"?>
<formControlPr xmlns="http://schemas.microsoft.com/office/spreadsheetml/2009/9/main" objectType="Radio" firstButton="1" fmlaLink="$I$124" noThreeD="1"/>
</file>

<file path=xl/ctrlProps/ctrlProp396.xml><?xml version="1.0" encoding="utf-8"?>
<formControlPr xmlns="http://schemas.microsoft.com/office/spreadsheetml/2009/9/main" objectType="Radio" noThreeD="1"/>
</file>

<file path=xl/ctrlProps/ctrlProp397.xml><?xml version="1.0" encoding="utf-8"?>
<formControlPr xmlns="http://schemas.microsoft.com/office/spreadsheetml/2009/9/main" objectType="Radio" noThreeD="1"/>
</file>

<file path=xl/ctrlProps/ctrlProp398.xml><?xml version="1.0" encoding="utf-8"?>
<formControlPr xmlns="http://schemas.microsoft.com/office/spreadsheetml/2009/9/main" objectType="GBox" noThreeD="1"/>
</file>

<file path=xl/ctrlProps/ctrlProp399.xml><?xml version="1.0" encoding="utf-8"?>
<formControlPr xmlns="http://schemas.microsoft.com/office/spreadsheetml/2009/9/main" objectType="Radio" firstButton="1" fmlaLink="$I$125" noThreeD="1"/>
</file>

<file path=xl/ctrlProps/ctrlProp4.xml><?xml version="1.0" encoding="utf-8"?>
<formControlPr xmlns="http://schemas.microsoft.com/office/spreadsheetml/2009/9/main" objectType="CheckBox" fmlaLink="S25" lockText="1" noThreeD="1"/>
</file>

<file path=xl/ctrlProps/ctrlProp40.xml><?xml version="1.0" encoding="utf-8"?>
<formControlPr xmlns="http://schemas.microsoft.com/office/spreadsheetml/2009/9/main" objectType="Radio" noThreeD="1"/>
</file>

<file path=xl/ctrlProps/ctrlProp400.xml><?xml version="1.0" encoding="utf-8"?>
<formControlPr xmlns="http://schemas.microsoft.com/office/spreadsheetml/2009/9/main" objectType="Radio" noThreeD="1"/>
</file>

<file path=xl/ctrlProps/ctrlProp401.xml><?xml version="1.0" encoding="utf-8"?>
<formControlPr xmlns="http://schemas.microsoft.com/office/spreadsheetml/2009/9/main" objectType="Radio"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I$126" noThreeD="1"/>
</file>

<file path=xl/ctrlProps/ctrlProp404.xml><?xml version="1.0" encoding="utf-8"?>
<formControlPr xmlns="http://schemas.microsoft.com/office/spreadsheetml/2009/9/main" objectType="Radio" noThreeD="1"/>
</file>

<file path=xl/ctrlProps/ctrlProp405.xml><?xml version="1.0" encoding="utf-8"?>
<formControlPr xmlns="http://schemas.microsoft.com/office/spreadsheetml/2009/9/main" objectType="Radio" noThreeD="1"/>
</file>

<file path=xl/ctrlProps/ctrlProp406.xml><?xml version="1.0" encoding="utf-8"?>
<formControlPr xmlns="http://schemas.microsoft.com/office/spreadsheetml/2009/9/main" objectType="GBox" noThreeD="1"/>
</file>

<file path=xl/ctrlProps/ctrlProp407.xml><?xml version="1.0" encoding="utf-8"?>
<formControlPr xmlns="http://schemas.microsoft.com/office/spreadsheetml/2009/9/main" objectType="Radio" firstButton="1" fmlaLink="$I$127" noThreeD="1"/>
</file>

<file path=xl/ctrlProps/ctrlProp408.xml><?xml version="1.0" encoding="utf-8"?>
<formControlPr xmlns="http://schemas.microsoft.com/office/spreadsheetml/2009/9/main" objectType="Radio" noThreeD="1"/>
</file>

<file path=xl/ctrlProps/ctrlProp409.xml><?xml version="1.0" encoding="utf-8"?>
<formControlPr xmlns="http://schemas.microsoft.com/office/spreadsheetml/2009/9/main" objectType="Radio" noThreeD="1"/>
</file>

<file path=xl/ctrlProps/ctrlProp41.xml><?xml version="1.0" encoding="utf-8"?>
<formControlPr xmlns="http://schemas.microsoft.com/office/spreadsheetml/2009/9/main" objectType="Radio" noThreeD="1"/>
</file>

<file path=xl/ctrlProps/ctrlProp410.xml><?xml version="1.0" encoding="utf-8"?>
<formControlPr xmlns="http://schemas.microsoft.com/office/spreadsheetml/2009/9/main" objectType="GBox" noThreeD="1"/>
</file>

<file path=xl/ctrlProps/ctrlProp411.xml><?xml version="1.0" encoding="utf-8"?>
<formControlPr xmlns="http://schemas.microsoft.com/office/spreadsheetml/2009/9/main" objectType="Radio" firstButton="1" fmlaLink="$I$128" noThreeD="1"/>
</file>

<file path=xl/ctrlProps/ctrlProp412.xml><?xml version="1.0" encoding="utf-8"?>
<formControlPr xmlns="http://schemas.microsoft.com/office/spreadsheetml/2009/9/main" objectType="Radio" noThreeD="1"/>
</file>

<file path=xl/ctrlProps/ctrlProp413.xml><?xml version="1.0" encoding="utf-8"?>
<formControlPr xmlns="http://schemas.microsoft.com/office/spreadsheetml/2009/9/main" objectType="Radio" noThreeD="1"/>
</file>

<file path=xl/ctrlProps/ctrlProp414.xml><?xml version="1.0" encoding="utf-8"?>
<formControlPr xmlns="http://schemas.microsoft.com/office/spreadsheetml/2009/9/main" objectType="GBox" noThreeD="1"/>
</file>

<file path=xl/ctrlProps/ctrlProp415.xml><?xml version="1.0" encoding="utf-8"?>
<formControlPr xmlns="http://schemas.microsoft.com/office/spreadsheetml/2009/9/main" objectType="Radio" firstButton="1" fmlaLink="$I$129" noThreeD="1"/>
</file>

<file path=xl/ctrlProps/ctrlProp416.xml><?xml version="1.0" encoding="utf-8"?>
<formControlPr xmlns="http://schemas.microsoft.com/office/spreadsheetml/2009/9/main" objectType="Radio" noThreeD="1"/>
</file>

<file path=xl/ctrlProps/ctrlProp417.xml><?xml version="1.0" encoding="utf-8"?>
<formControlPr xmlns="http://schemas.microsoft.com/office/spreadsheetml/2009/9/main" objectType="Radio"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Radio" firstButton="1" fmlaLink="$I$140" noThreeD="1"/>
</file>

<file path=xl/ctrlProps/ctrlProp42.xml><?xml version="1.0" encoding="utf-8"?>
<formControlPr xmlns="http://schemas.microsoft.com/office/spreadsheetml/2009/9/main" objectType="GBox" noThreeD="1"/>
</file>

<file path=xl/ctrlProps/ctrlProp420.xml><?xml version="1.0" encoding="utf-8"?>
<formControlPr xmlns="http://schemas.microsoft.com/office/spreadsheetml/2009/9/main" objectType="Radio" noThreeD="1"/>
</file>

<file path=xl/ctrlProps/ctrlProp421.xml><?xml version="1.0" encoding="utf-8"?>
<formControlPr xmlns="http://schemas.microsoft.com/office/spreadsheetml/2009/9/main" objectType="Radio" noThreeD="1"/>
</file>

<file path=xl/ctrlProps/ctrlProp422.xml><?xml version="1.0" encoding="utf-8"?>
<formControlPr xmlns="http://schemas.microsoft.com/office/spreadsheetml/2009/9/main" objectType="GBox" noThreeD="1"/>
</file>

<file path=xl/ctrlProps/ctrlProp423.xml><?xml version="1.0" encoding="utf-8"?>
<formControlPr xmlns="http://schemas.microsoft.com/office/spreadsheetml/2009/9/main" objectType="Radio" firstButton="1" fmlaLink="$I$141" noThreeD="1"/>
</file>

<file path=xl/ctrlProps/ctrlProp424.xml><?xml version="1.0" encoding="utf-8"?>
<formControlPr xmlns="http://schemas.microsoft.com/office/spreadsheetml/2009/9/main" objectType="Radio" noThreeD="1"/>
</file>

<file path=xl/ctrlProps/ctrlProp425.xml><?xml version="1.0" encoding="utf-8"?>
<formControlPr xmlns="http://schemas.microsoft.com/office/spreadsheetml/2009/9/main" objectType="Radio"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Radio" firstButton="1" fmlaLink="$I$142" noThreeD="1"/>
</file>

<file path=xl/ctrlProps/ctrlProp428.xml><?xml version="1.0" encoding="utf-8"?>
<formControlPr xmlns="http://schemas.microsoft.com/office/spreadsheetml/2009/9/main" objectType="Radio" noThreeD="1"/>
</file>

<file path=xl/ctrlProps/ctrlProp429.xml><?xml version="1.0" encoding="utf-8"?>
<formControlPr xmlns="http://schemas.microsoft.com/office/spreadsheetml/2009/9/main" objectType="Radio" noThreeD="1"/>
</file>

<file path=xl/ctrlProps/ctrlProp43.xml><?xml version="1.0" encoding="utf-8"?>
<formControlPr xmlns="http://schemas.microsoft.com/office/spreadsheetml/2009/9/main" objectType="Radio" firstButton="1" fmlaLink="$I$22"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Radio" firstButton="1" fmlaLink="$I$143" noThreeD="1"/>
</file>

<file path=xl/ctrlProps/ctrlProp432.xml><?xml version="1.0" encoding="utf-8"?>
<formControlPr xmlns="http://schemas.microsoft.com/office/spreadsheetml/2009/9/main" objectType="Radio" noThreeD="1"/>
</file>

<file path=xl/ctrlProps/ctrlProp433.xml><?xml version="1.0" encoding="utf-8"?>
<formControlPr xmlns="http://schemas.microsoft.com/office/spreadsheetml/2009/9/main" objectType="Radio"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I$154" noThreeD="1"/>
</file>

<file path=xl/ctrlProps/ctrlProp436.xml><?xml version="1.0" encoding="utf-8"?>
<formControlPr xmlns="http://schemas.microsoft.com/office/spreadsheetml/2009/9/main" objectType="Radio" noThreeD="1"/>
</file>

<file path=xl/ctrlProps/ctrlProp437.xml><?xml version="1.0" encoding="utf-8"?>
<formControlPr xmlns="http://schemas.microsoft.com/office/spreadsheetml/2009/9/main" objectType="Radio" noThreeD="1"/>
</file>

<file path=xl/ctrlProps/ctrlProp438.xml><?xml version="1.0" encoding="utf-8"?>
<formControlPr xmlns="http://schemas.microsoft.com/office/spreadsheetml/2009/9/main" objectType="GBox" noThreeD="1"/>
</file>

<file path=xl/ctrlProps/ctrlProp439.xml><?xml version="1.0" encoding="utf-8"?>
<formControlPr xmlns="http://schemas.microsoft.com/office/spreadsheetml/2009/9/main" objectType="Radio" firstButton="1" fmlaLink="$I$155" noThreeD="1"/>
</file>

<file path=xl/ctrlProps/ctrlProp44.xml><?xml version="1.0" encoding="utf-8"?>
<formControlPr xmlns="http://schemas.microsoft.com/office/spreadsheetml/2009/9/main" objectType="Radio" noThreeD="1"/>
</file>

<file path=xl/ctrlProps/ctrlProp440.xml><?xml version="1.0" encoding="utf-8"?>
<formControlPr xmlns="http://schemas.microsoft.com/office/spreadsheetml/2009/9/main" objectType="Radio" noThreeD="1"/>
</file>

<file path=xl/ctrlProps/ctrlProp441.xml><?xml version="1.0" encoding="utf-8"?>
<formControlPr xmlns="http://schemas.microsoft.com/office/spreadsheetml/2009/9/main" objectType="Radio" noThreeD="1"/>
</file>

<file path=xl/ctrlProps/ctrlProp442.xml><?xml version="1.0" encoding="utf-8"?>
<formControlPr xmlns="http://schemas.microsoft.com/office/spreadsheetml/2009/9/main" objectType="GBox" noThreeD="1"/>
</file>

<file path=xl/ctrlProps/ctrlProp443.xml><?xml version="1.0" encoding="utf-8"?>
<formControlPr xmlns="http://schemas.microsoft.com/office/spreadsheetml/2009/9/main" objectType="Radio" firstButton="1" fmlaLink="$I$156" noThreeD="1"/>
</file>

<file path=xl/ctrlProps/ctrlProp444.xml><?xml version="1.0" encoding="utf-8"?>
<formControlPr xmlns="http://schemas.microsoft.com/office/spreadsheetml/2009/9/main" objectType="Radio" noThreeD="1"/>
</file>

<file path=xl/ctrlProps/ctrlProp445.xml><?xml version="1.0" encoding="utf-8"?>
<formControlPr xmlns="http://schemas.microsoft.com/office/spreadsheetml/2009/9/main" objectType="Radio"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I$157" noThreeD="1"/>
</file>

<file path=xl/ctrlProps/ctrlProp448.xml><?xml version="1.0" encoding="utf-8"?>
<formControlPr xmlns="http://schemas.microsoft.com/office/spreadsheetml/2009/9/main" objectType="Radio" noThreeD="1"/>
</file>

<file path=xl/ctrlProps/ctrlProp449.xml><?xml version="1.0" encoding="utf-8"?>
<formControlPr xmlns="http://schemas.microsoft.com/office/spreadsheetml/2009/9/main" objectType="Radio" noThreeD="1"/>
</file>

<file path=xl/ctrlProps/ctrlProp45.xml><?xml version="1.0" encoding="utf-8"?>
<formControlPr xmlns="http://schemas.microsoft.com/office/spreadsheetml/2009/9/main" objectType="Radio" noThreeD="1"/>
</file>

<file path=xl/ctrlProps/ctrlProp450.xml><?xml version="1.0" encoding="utf-8"?>
<formControlPr xmlns="http://schemas.microsoft.com/office/spreadsheetml/2009/9/main" objectType="GBox" noThreeD="1"/>
</file>

<file path=xl/ctrlProps/ctrlProp451.xml><?xml version="1.0" encoding="utf-8"?>
<formControlPr xmlns="http://schemas.microsoft.com/office/spreadsheetml/2009/9/main" objectType="Radio" firstButton="1" fmlaLink="$I$158" noThreeD="1"/>
</file>

<file path=xl/ctrlProps/ctrlProp452.xml><?xml version="1.0" encoding="utf-8"?>
<formControlPr xmlns="http://schemas.microsoft.com/office/spreadsheetml/2009/9/main" objectType="Radio" noThreeD="1"/>
</file>

<file path=xl/ctrlProps/ctrlProp453.xml><?xml version="1.0" encoding="utf-8"?>
<formControlPr xmlns="http://schemas.microsoft.com/office/spreadsheetml/2009/9/main" objectType="Radio" noThreeD="1"/>
</file>

<file path=xl/ctrlProps/ctrlProp454.xml><?xml version="1.0" encoding="utf-8"?>
<formControlPr xmlns="http://schemas.microsoft.com/office/spreadsheetml/2009/9/main" objectType="GBox" noThreeD="1"/>
</file>

<file path=xl/ctrlProps/ctrlProp455.xml><?xml version="1.0" encoding="utf-8"?>
<formControlPr xmlns="http://schemas.microsoft.com/office/spreadsheetml/2009/9/main" objectType="Radio" firstButton="1" fmlaLink="$I$159" noThreeD="1"/>
</file>

<file path=xl/ctrlProps/ctrlProp456.xml><?xml version="1.0" encoding="utf-8"?>
<formControlPr xmlns="http://schemas.microsoft.com/office/spreadsheetml/2009/9/main" objectType="Radio" noThreeD="1"/>
</file>

<file path=xl/ctrlProps/ctrlProp457.xml><?xml version="1.0" encoding="utf-8"?>
<formControlPr xmlns="http://schemas.microsoft.com/office/spreadsheetml/2009/9/main" objectType="Radio" noThreeD="1"/>
</file>

<file path=xl/ctrlProps/ctrlProp458.xml><?xml version="1.0" encoding="utf-8"?>
<formControlPr xmlns="http://schemas.microsoft.com/office/spreadsheetml/2009/9/main" objectType="GBox" noThreeD="1"/>
</file>

<file path=xl/ctrlProps/ctrlProp459.xml><?xml version="1.0" encoding="utf-8"?>
<formControlPr xmlns="http://schemas.microsoft.com/office/spreadsheetml/2009/9/main" objectType="Radio" firstButton="1" fmlaLink="$I$170" noThreeD="1"/>
</file>

<file path=xl/ctrlProps/ctrlProp46.xml><?xml version="1.0" encoding="utf-8"?>
<formControlPr xmlns="http://schemas.microsoft.com/office/spreadsheetml/2009/9/main" objectType="GBox" noThreeD="1"/>
</file>

<file path=xl/ctrlProps/ctrlProp460.xml><?xml version="1.0" encoding="utf-8"?>
<formControlPr xmlns="http://schemas.microsoft.com/office/spreadsheetml/2009/9/main" objectType="Radio" noThreeD="1"/>
</file>

<file path=xl/ctrlProps/ctrlProp461.xml><?xml version="1.0" encoding="utf-8"?>
<formControlPr xmlns="http://schemas.microsoft.com/office/spreadsheetml/2009/9/main" objectType="Radio" noThreeD="1"/>
</file>

<file path=xl/ctrlProps/ctrlProp462.xml><?xml version="1.0" encoding="utf-8"?>
<formControlPr xmlns="http://schemas.microsoft.com/office/spreadsheetml/2009/9/main" objectType="GBox" noThreeD="1"/>
</file>

<file path=xl/ctrlProps/ctrlProp463.xml><?xml version="1.0" encoding="utf-8"?>
<formControlPr xmlns="http://schemas.microsoft.com/office/spreadsheetml/2009/9/main" objectType="Radio" firstButton="1" fmlaLink="$I$171" noThreeD="1"/>
</file>

<file path=xl/ctrlProps/ctrlProp464.xml><?xml version="1.0" encoding="utf-8"?>
<formControlPr xmlns="http://schemas.microsoft.com/office/spreadsheetml/2009/9/main" objectType="Radio" noThreeD="1"/>
</file>

<file path=xl/ctrlProps/ctrlProp465.xml><?xml version="1.0" encoding="utf-8"?>
<formControlPr xmlns="http://schemas.microsoft.com/office/spreadsheetml/2009/9/main" objectType="Radio"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Radio" firstButton="1" fmlaLink="$I$172" noThreeD="1"/>
</file>

<file path=xl/ctrlProps/ctrlProp468.xml><?xml version="1.0" encoding="utf-8"?>
<formControlPr xmlns="http://schemas.microsoft.com/office/spreadsheetml/2009/9/main" objectType="Radio" noThreeD="1"/>
</file>

<file path=xl/ctrlProps/ctrlProp469.xml><?xml version="1.0" encoding="utf-8"?>
<formControlPr xmlns="http://schemas.microsoft.com/office/spreadsheetml/2009/9/main" objectType="Radio" noThreeD="1"/>
</file>

<file path=xl/ctrlProps/ctrlProp47.xml><?xml version="1.0" encoding="utf-8"?>
<formControlPr xmlns="http://schemas.microsoft.com/office/spreadsheetml/2009/9/main" objectType="Radio" firstButton="1" fmlaLink="$I$23"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I$183" noThreeD="1"/>
</file>

<file path=xl/ctrlProps/ctrlProp472.xml><?xml version="1.0" encoding="utf-8"?>
<formControlPr xmlns="http://schemas.microsoft.com/office/spreadsheetml/2009/9/main" objectType="Radio" noThreeD="1"/>
</file>

<file path=xl/ctrlProps/ctrlProp473.xml><?xml version="1.0" encoding="utf-8"?>
<formControlPr xmlns="http://schemas.microsoft.com/office/spreadsheetml/2009/9/main" objectType="Radio"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Radio" firstButton="1" fmlaLink="$I$184" noThreeD="1"/>
</file>

<file path=xl/ctrlProps/ctrlProp476.xml><?xml version="1.0" encoding="utf-8"?>
<formControlPr xmlns="http://schemas.microsoft.com/office/spreadsheetml/2009/9/main" objectType="Radio" noThreeD="1"/>
</file>

<file path=xl/ctrlProps/ctrlProp477.xml><?xml version="1.0" encoding="utf-8"?>
<formControlPr xmlns="http://schemas.microsoft.com/office/spreadsheetml/2009/9/main" objectType="Radio"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Radio" firstButton="1" fmlaLink="$I$185" noThreeD="1"/>
</file>

<file path=xl/ctrlProps/ctrlProp48.xml><?xml version="1.0" encoding="utf-8"?>
<formControlPr xmlns="http://schemas.microsoft.com/office/spreadsheetml/2009/9/main" objectType="Radio" noThreeD="1"/>
</file>

<file path=xl/ctrlProps/ctrlProp480.xml><?xml version="1.0" encoding="utf-8"?>
<formControlPr xmlns="http://schemas.microsoft.com/office/spreadsheetml/2009/9/main" objectType="Radio" noThreeD="1"/>
</file>

<file path=xl/ctrlProps/ctrlProp481.xml><?xml version="1.0" encoding="utf-8"?>
<formControlPr xmlns="http://schemas.microsoft.com/office/spreadsheetml/2009/9/main" objectType="Radio"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I$196" noThreeD="1"/>
</file>

<file path=xl/ctrlProps/ctrlProp484.xml><?xml version="1.0" encoding="utf-8"?>
<formControlPr xmlns="http://schemas.microsoft.com/office/spreadsheetml/2009/9/main" objectType="Radio" noThreeD="1"/>
</file>

<file path=xl/ctrlProps/ctrlProp485.xml><?xml version="1.0" encoding="utf-8"?>
<formControlPr xmlns="http://schemas.microsoft.com/office/spreadsheetml/2009/9/main" objectType="Radio" noThreeD="1"/>
</file>

<file path=xl/ctrlProps/ctrlProp486.xml><?xml version="1.0" encoding="utf-8"?>
<formControlPr xmlns="http://schemas.microsoft.com/office/spreadsheetml/2009/9/main" objectType="GBox" noThreeD="1"/>
</file>

<file path=xl/ctrlProps/ctrlProp487.xml><?xml version="1.0" encoding="utf-8"?>
<formControlPr xmlns="http://schemas.microsoft.com/office/spreadsheetml/2009/9/main" objectType="Radio" firstButton="1" fmlaLink="$I$197" noThreeD="1"/>
</file>

<file path=xl/ctrlProps/ctrlProp488.xml><?xml version="1.0" encoding="utf-8"?>
<formControlPr xmlns="http://schemas.microsoft.com/office/spreadsheetml/2009/9/main" objectType="Radio" noThreeD="1"/>
</file>

<file path=xl/ctrlProps/ctrlProp489.xml><?xml version="1.0" encoding="utf-8"?>
<formControlPr xmlns="http://schemas.microsoft.com/office/spreadsheetml/2009/9/main" objectType="Radio" noThreeD="1"/>
</file>

<file path=xl/ctrlProps/ctrlProp49.xml><?xml version="1.0" encoding="utf-8"?>
<formControlPr xmlns="http://schemas.microsoft.com/office/spreadsheetml/2009/9/main" objectType="Radio" noThreeD="1"/>
</file>

<file path=xl/ctrlProps/ctrlProp490.xml><?xml version="1.0" encoding="utf-8"?>
<formControlPr xmlns="http://schemas.microsoft.com/office/spreadsheetml/2009/9/main" objectType="GBox" noThreeD="1"/>
</file>

<file path=xl/ctrlProps/ctrlProp491.xml><?xml version="1.0" encoding="utf-8"?>
<formControlPr xmlns="http://schemas.microsoft.com/office/spreadsheetml/2009/9/main" objectType="Radio" firstButton="1" fmlaLink="$I$198" noThreeD="1"/>
</file>

<file path=xl/ctrlProps/ctrlProp492.xml><?xml version="1.0" encoding="utf-8"?>
<formControlPr xmlns="http://schemas.microsoft.com/office/spreadsheetml/2009/9/main" objectType="Radio" noThreeD="1"/>
</file>

<file path=xl/ctrlProps/ctrlProp493.xml><?xml version="1.0" encoding="utf-8"?>
<formControlPr xmlns="http://schemas.microsoft.com/office/spreadsheetml/2009/9/main" objectType="Radio" noThreeD="1"/>
</file>

<file path=xl/ctrlProps/ctrlProp494.xml><?xml version="1.0" encoding="utf-8"?>
<formControlPr xmlns="http://schemas.microsoft.com/office/spreadsheetml/2009/9/main" objectType="GBox" noThreeD="1"/>
</file>

<file path=xl/ctrlProps/ctrlProp495.xml><?xml version="1.0" encoding="utf-8"?>
<formControlPr xmlns="http://schemas.microsoft.com/office/spreadsheetml/2009/9/main" objectType="Radio" firstButton="1" fmlaLink="$I$199" noThreeD="1"/>
</file>

<file path=xl/ctrlProps/ctrlProp496.xml><?xml version="1.0" encoding="utf-8"?>
<formControlPr xmlns="http://schemas.microsoft.com/office/spreadsheetml/2009/9/main" objectType="Radio" noThreeD="1"/>
</file>

<file path=xl/ctrlProps/ctrlProp497.xml><?xml version="1.0" encoding="utf-8"?>
<formControlPr xmlns="http://schemas.microsoft.com/office/spreadsheetml/2009/9/main" objectType="Radio" noThreeD="1"/>
</file>

<file path=xl/ctrlProps/ctrlProp498.xml><?xml version="1.0" encoding="utf-8"?>
<formControlPr xmlns="http://schemas.microsoft.com/office/spreadsheetml/2009/9/main" objectType="GBox" noThreeD="1"/>
</file>

<file path=xl/ctrlProps/ctrlProp499.xml><?xml version="1.0" encoding="utf-8"?>
<formControlPr xmlns="http://schemas.microsoft.com/office/spreadsheetml/2009/9/main" objectType="Radio" firstButton="1" fmlaLink="$I$200" noThreeD="1"/>
</file>

<file path=xl/ctrlProps/ctrlProp5.xml><?xml version="1.0" encoding="utf-8"?>
<formControlPr xmlns="http://schemas.microsoft.com/office/spreadsheetml/2009/9/main" objectType="CheckBox" fmlaLink="S26" lockText="1" noThreeD="1"/>
</file>

<file path=xl/ctrlProps/ctrlProp50.xml><?xml version="1.0" encoding="utf-8"?>
<formControlPr xmlns="http://schemas.microsoft.com/office/spreadsheetml/2009/9/main" objectType="GBox" noThreeD="1"/>
</file>

<file path=xl/ctrlProps/ctrlProp500.xml><?xml version="1.0" encoding="utf-8"?>
<formControlPr xmlns="http://schemas.microsoft.com/office/spreadsheetml/2009/9/main" objectType="Radio" noThreeD="1"/>
</file>

<file path=xl/ctrlProps/ctrlProp501.xml><?xml version="1.0" encoding="utf-8"?>
<formControlPr xmlns="http://schemas.microsoft.com/office/spreadsheetml/2009/9/main" objectType="Radio" noThreeD="1"/>
</file>

<file path=xl/ctrlProps/ctrlProp502.xml><?xml version="1.0" encoding="utf-8"?>
<formControlPr xmlns="http://schemas.microsoft.com/office/spreadsheetml/2009/9/main" objectType="GBox" noThreeD="1"/>
</file>

<file path=xl/ctrlProps/ctrlProp503.xml><?xml version="1.0" encoding="utf-8"?>
<formControlPr xmlns="http://schemas.microsoft.com/office/spreadsheetml/2009/9/main" objectType="Radio" firstButton="1" fmlaLink="$I$211" noThreeD="1"/>
</file>

<file path=xl/ctrlProps/ctrlProp504.xml><?xml version="1.0" encoding="utf-8"?>
<formControlPr xmlns="http://schemas.microsoft.com/office/spreadsheetml/2009/9/main" objectType="Radio" noThreeD="1"/>
</file>

<file path=xl/ctrlProps/ctrlProp505.xml><?xml version="1.0" encoding="utf-8"?>
<formControlPr xmlns="http://schemas.microsoft.com/office/spreadsheetml/2009/9/main" objectType="Radio" noThreeD="1"/>
</file>

<file path=xl/ctrlProps/ctrlProp506.xml><?xml version="1.0" encoding="utf-8"?>
<formControlPr xmlns="http://schemas.microsoft.com/office/spreadsheetml/2009/9/main" objectType="GBox" noThreeD="1"/>
</file>

<file path=xl/ctrlProps/ctrlProp507.xml><?xml version="1.0" encoding="utf-8"?>
<formControlPr xmlns="http://schemas.microsoft.com/office/spreadsheetml/2009/9/main" objectType="Radio" firstButton="1" fmlaLink="$I$212" noThreeD="1"/>
</file>

<file path=xl/ctrlProps/ctrlProp508.xml><?xml version="1.0" encoding="utf-8"?>
<formControlPr xmlns="http://schemas.microsoft.com/office/spreadsheetml/2009/9/main" objectType="Radio" noThreeD="1"/>
</file>

<file path=xl/ctrlProps/ctrlProp509.xml><?xml version="1.0" encoding="utf-8"?>
<formControlPr xmlns="http://schemas.microsoft.com/office/spreadsheetml/2009/9/main" objectType="Radio" noThreeD="1"/>
</file>

<file path=xl/ctrlProps/ctrlProp51.xml><?xml version="1.0" encoding="utf-8"?>
<formControlPr xmlns="http://schemas.microsoft.com/office/spreadsheetml/2009/9/main" objectType="Radio" firstButton="1" fmlaLink="$I$24" noThreeD="1"/>
</file>

<file path=xl/ctrlProps/ctrlProp510.xml><?xml version="1.0" encoding="utf-8"?>
<formControlPr xmlns="http://schemas.microsoft.com/office/spreadsheetml/2009/9/main" objectType="GBox" noThreeD="1"/>
</file>

<file path=xl/ctrlProps/ctrlProp511.xml><?xml version="1.0" encoding="utf-8"?>
<formControlPr xmlns="http://schemas.microsoft.com/office/spreadsheetml/2009/9/main" objectType="Radio" firstButton="1" fmlaLink="$I$213" noThreeD="1"/>
</file>

<file path=xl/ctrlProps/ctrlProp512.xml><?xml version="1.0" encoding="utf-8"?>
<formControlPr xmlns="http://schemas.microsoft.com/office/spreadsheetml/2009/9/main" objectType="Radio" noThreeD="1"/>
</file>

<file path=xl/ctrlProps/ctrlProp513.xml><?xml version="1.0" encoding="utf-8"?>
<formControlPr xmlns="http://schemas.microsoft.com/office/spreadsheetml/2009/9/main" objectType="Radio" noThreeD="1"/>
</file>

<file path=xl/ctrlProps/ctrlProp514.xml><?xml version="1.0" encoding="utf-8"?>
<formControlPr xmlns="http://schemas.microsoft.com/office/spreadsheetml/2009/9/main" objectType="GBox" noThreeD="1"/>
</file>

<file path=xl/ctrlProps/ctrlProp515.xml><?xml version="1.0" encoding="utf-8"?>
<formControlPr xmlns="http://schemas.microsoft.com/office/spreadsheetml/2009/9/main" objectType="Radio" firstButton="1" fmlaLink="$I$214" noThreeD="1"/>
</file>

<file path=xl/ctrlProps/ctrlProp516.xml><?xml version="1.0" encoding="utf-8"?>
<formControlPr xmlns="http://schemas.microsoft.com/office/spreadsheetml/2009/9/main" objectType="Radio" noThreeD="1"/>
</file>

<file path=xl/ctrlProps/ctrlProp517.xml><?xml version="1.0" encoding="utf-8"?>
<formControlPr xmlns="http://schemas.microsoft.com/office/spreadsheetml/2009/9/main" objectType="Radio"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I$225" noThreeD="1"/>
</file>

<file path=xl/ctrlProps/ctrlProp52.xml><?xml version="1.0" encoding="utf-8"?>
<formControlPr xmlns="http://schemas.microsoft.com/office/spreadsheetml/2009/9/main" objectType="Radio" noThreeD="1"/>
</file>

<file path=xl/ctrlProps/ctrlProp520.xml><?xml version="1.0" encoding="utf-8"?>
<formControlPr xmlns="http://schemas.microsoft.com/office/spreadsheetml/2009/9/main" objectType="Radio" noThreeD="1"/>
</file>

<file path=xl/ctrlProps/ctrlProp521.xml><?xml version="1.0" encoding="utf-8"?>
<formControlPr xmlns="http://schemas.microsoft.com/office/spreadsheetml/2009/9/main" objectType="Radio"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Radio" firstButton="1" fmlaLink="$I$226" noThreeD="1"/>
</file>

<file path=xl/ctrlProps/ctrlProp524.xml><?xml version="1.0" encoding="utf-8"?>
<formControlPr xmlns="http://schemas.microsoft.com/office/spreadsheetml/2009/9/main" objectType="Radio" noThreeD="1"/>
</file>

<file path=xl/ctrlProps/ctrlProp525.xml><?xml version="1.0" encoding="utf-8"?>
<formControlPr xmlns="http://schemas.microsoft.com/office/spreadsheetml/2009/9/main" objectType="Radio"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Radio" firstButton="1" fmlaLink="$I$227" noThreeD="1"/>
</file>

<file path=xl/ctrlProps/ctrlProp528.xml><?xml version="1.0" encoding="utf-8"?>
<formControlPr xmlns="http://schemas.microsoft.com/office/spreadsheetml/2009/9/main" objectType="Radio" noThreeD="1"/>
</file>

<file path=xl/ctrlProps/ctrlProp529.xml><?xml version="1.0" encoding="utf-8"?>
<formControlPr xmlns="http://schemas.microsoft.com/office/spreadsheetml/2009/9/main" objectType="Radio" noThreeD="1"/>
</file>

<file path=xl/ctrlProps/ctrlProp53.xml><?xml version="1.0" encoding="utf-8"?>
<formControlPr xmlns="http://schemas.microsoft.com/office/spreadsheetml/2009/9/main" objectType="Radio"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Radio" firstButton="1" fmlaLink="$I$228" noThreeD="1"/>
</file>

<file path=xl/ctrlProps/ctrlProp532.xml><?xml version="1.0" encoding="utf-8"?>
<formControlPr xmlns="http://schemas.microsoft.com/office/spreadsheetml/2009/9/main" objectType="Radio" noThreeD="1"/>
</file>

<file path=xl/ctrlProps/ctrlProp533.xml><?xml version="1.0" encoding="utf-8"?>
<formControlPr xmlns="http://schemas.microsoft.com/office/spreadsheetml/2009/9/main" objectType="Radio" noThreeD="1"/>
</file>

<file path=xl/ctrlProps/ctrlProp534.xml><?xml version="1.0" encoding="utf-8"?>
<formControlPr xmlns="http://schemas.microsoft.com/office/spreadsheetml/2009/9/main" objectType="GBox" noThreeD="1"/>
</file>

<file path=xl/ctrlProps/ctrlProp535.xml><?xml version="1.0" encoding="utf-8"?>
<formControlPr xmlns="http://schemas.microsoft.com/office/spreadsheetml/2009/9/main" objectType="Radio" firstButton="1" fmlaLink="$I$229" noThreeD="1"/>
</file>

<file path=xl/ctrlProps/ctrlProp536.xml><?xml version="1.0" encoding="utf-8"?>
<formControlPr xmlns="http://schemas.microsoft.com/office/spreadsheetml/2009/9/main" objectType="Radio" noThreeD="1"/>
</file>

<file path=xl/ctrlProps/ctrlProp537.xml><?xml version="1.0" encoding="utf-8"?>
<formControlPr xmlns="http://schemas.microsoft.com/office/spreadsheetml/2009/9/main" objectType="Radio" noThreeD="1"/>
</file>

<file path=xl/ctrlProps/ctrlProp538.xml><?xml version="1.0" encoding="utf-8"?>
<formControlPr xmlns="http://schemas.microsoft.com/office/spreadsheetml/2009/9/main" objectType="GBox" noThreeD="1"/>
</file>

<file path=xl/ctrlProps/ctrlProp539.xml><?xml version="1.0" encoding="utf-8"?>
<formControlPr xmlns="http://schemas.microsoft.com/office/spreadsheetml/2009/9/main" objectType="Radio" firstButton="1" fmlaLink="$I$240" noThreeD="1"/>
</file>

<file path=xl/ctrlProps/ctrlProp54.xml><?xml version="1.0" encoding="utf-8"?>
<formControlPr xmlns="http://schemas.microsoft.com/office/spreadsheetml/2009/9/main" objectType="GBox" noThreeD="1"/>
</file>

<file path=xl/ctrlProps/ctrlProp540.xml><?xml version="1.0" encoding="utf-8"?>
<formControlPr xmlns="http://schemas.microsoft.com/office/spreadsheetml/2009/9/main" objectType="Radio" noThreeD="1"/>
</file>

<file path=xl/ctrlProps/ctrlProp541.xml><?xml version="1.0" encoding="utf-8"?>
<formControlPr xmlns="http://schemas.microsoft.com/office/spreadsheetml/2009/9/main" objectType="Radio" noThreeD="1"/>
</file>

<file path=xl/ctrlProps/ctrlProp542.xml><?xml version="1.0" encoding="utf-8"?>
<formControlPr xmlns="http://schemas.microsoft.com/office/spreadsheetml/2009/9/main" objectType="GBox" noThreeD="1"/>
</file>

<file path=xl/ctrlProps/ctrlProp543.xml><?xml version="1.0" encoding="utf-8"?>
<formControlPr xmlns="http://schemas.microsoft.com/office/spreadsheetml/2009/9/main" objectType="Radio" firstButton="1" fmlaLink="$I$241" noThreeD="1"/>
</file>

<file path=xl/ctrlProps/ctrlProp544.xml><?xml version="1.0" encoding="utf-8"?>
<formControlPr xmlns="http://schemas.microsoft.com/office/spreadsheetml/2009/9/main" objectType="Radio" noThreeD="1"/>
</file>

<file path=xl/ctrlProps/ctrlProp545.xml><?xml version="1.0" encoding="utf-8"?>
<formControlPr xmlns="http://schemas.microsoft.com/office/spreadsheetml/2009/9/main" objectType="Radio" noThreeD="1"/>
</file>

<file path=xl/ctrlProps/ctrlProp546.xml><?xml version="1.0" encoding="utf-8"?>
<formControlPr xmlns="http://schemas.microsoft.com/office/spreadsheetml/2009/9/main" objectType="Drop" dropLines="10" dropStyle="combo" dx="26" fmlaLink="$AJ$5" fmlaRange="$AR$25:$AR$63" noThreeD="1" sel="0" val="0"/>
</file>

<file path=xl/ctrlProps/ctrlProp547.xml><?xml version="1.0" encoding="utf-8"?>
<formControlPr xmlns="http://schemas.microsoft.com/office/spreadsheetml/2009/9/main" objectType="Drop" dropLines="10" dropStyle="combo" dx="26" fmlaLink="$AJ$10" fmlaRange="$AR$25:$AR$63" noThreeD="1" sel="0" val="0"/>
</file>

<file path=xl/ctrlProps/ctrlProp548.xml><?xml version="1.0" encoding="utf-8"?>
<formControlPr xmlns="http://schemas.microsoft.com/office/spreadsheetml/2009/9/main" objectType="Drop" dropLines="10" dropStyle="combo" dx="26" fmlaLink="$AJ$15" fmlaRange="$AR$25:$AR$63" noThreeD="1" sel="0" val="0"/>
</file>

<file path=xl/ctrlProps/ctrlProp55.xml><?xml version="1.0" encoding="utf-8"?>
<formControlPr xmlns="http://schemas.microsoft.com/office/spreadsheetml/2009/9/main" objectType="Radio" firstButton="1" fmlaLink="$I$39" noThreeD="1"/>
</file>

<file path=xl/ctrlProps/ctrlProp56.xml><?xml version="1.0" encoding="utf-8"?>
<formControlPr xmlns="http://schemas.microsoft.com/office/spreadsheetml/2009/9/main" objectType="Radio" noThreeD="1"/>
</file>

<file path=xl/ctrlProps/ctrlProp57.xml><?xml version="1.0" encoding="utf-8"?>
<formControlPr xmlns="http://schemas.microsoft.com/office/spreadsheetml/2009/9/main" objectType="Radio"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I$40"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noThreeD="1"/>
</file>

<file path=xl/ctrlProps/ctrlProp61.xml><?xml version="1.0" encoding="utf-8"?>
<formControlPr xmlns="http://schemas.microsoft.com/office/spreadsheetml/2009/9/main" objectType="Radio"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I$41" noThreeD="1"/>
</file>

<file path=xl/ctrlProps/ctrlProp64.xml><?xml version="1.0" encoding="utf-8"?>
<formControlPr xmlns="http://schemas.microsoft.com/office/spreadsheetml/2009/9/main" objectType="Radio" noThreeD="1"/>
</file>

<file path=xl/ctrlProps/ctrlProp65.xml><?xml version="1.0" encoding="utf-8"?>
<formControlPr xmlns="http://schemas.microsoft.com/office/spreadsheetml/2009/9/main" objectType="Radio"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I$42" noThreeD="1"/>
</file>

<file path=xl/ctrlProps/ctrlProp68.xml><?xml version="1.0" encoding="utf-8"?>
<formControlPr xmlns="http://schemas.microsoft.com/office/spreadsheetml/2009/9/main" objectType="Radio" noThreeD="1"/>
</file>

<file path=xl/ctrlProps/ctrlProp69.xml><?xml version="1.0" encoding="utf-8"?>
<formControlPr xmlns="http://schemas.microsoft.com/office/spreadsheetml/2009/9/main" objectType="Radio" noThreeD="1"/>
</file>

<file path=xl/ctrlProps/ctrlProp7.xml><?xml version="1.0" encoding="utf-8"?>
<formControlPr xmlns="http://schemas.microsoft.com/office/spreadsheetml/2009/9/main" objectType="Label" lockText="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I$43" noThreeD="1"/>
</file>

<file path=xl/ctrlProps/ctrlProp72.xml><?xml version="1.0" encoding="utf-8"?>
<formControlPr xmlns="http://schemas.microsoft.com/office/spreadsheetml/2009/9/main" objectType="Radio" noThreeD="1"/>
</file>

<file path=xl/ctrlProps/ctrlProp73.xml><?xml version="1.0" encoding="utf-8"?>
<formControlPr xmlns="http://schemas.microsoft.com/office/spreadsheetml/2009/9/main" objectType="Radio"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I$44" noThreeD="1"/>
</file>

<file path=xl/ctrlProps/ctrlProp76.xml><?xml version="1.0" encoding="utf-8"?>
<formControlPr xmlns="http://schemas.microsoft.com/office/spreadsheetml/2009/9/main" objectType="Radio" noThreeD="1"/>
</file>

<file path=xl/ctrlProps/ctrlProp77.xml><?xml version="1.0" encoding="utf-8"?>
<formControlPr xmlns="http://schemas.microsoft.com/office/spreadsheetml/2009/9/main" objectType="Radio"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I$50" noThreeD="1"/>
</file>

<file path=xl/ctrlProps/ctrlProp8.xml><?xml version="1.0" encoding="utf-8"?>
<formControlPr xmlns="http://schemas.microsoft.com/office/spreadsheetml/2009/9/main" objectType="CheckBox" fmlaLink="S22" lockText="1" noThreeD="1"/>
</file>

<file path=xl/ctrlProps/ctrlProp80.xml><?xml version="1.0" encoding="utf-8"?>
<formControlPr xmlns="http://schemas.microsoft.com/office/spreadsheetml/2009/9/main" objectType="Radio" noThreeD="1"/>
</file>

<file path=xl/ctrlProps/ctrlProp81.xml><?xml version="1.0" encoding="utf-8"?>
<formControlPr xmlns="http://schemas.microsoft.com/office/spreadsheetml/2009/9/main" objectType="Radio"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I$51" noThreeD="1"/>
</file>

<file path=xl/ctrlProps/ctrlProp84.xml><?xml version="1.0" encoding="utf-8"?>
<formControlPr xmlns="http://schemas.microsoft.com/office/spreadsheetml/2009/9/main" objectType="Radio" noThreeD="1"/>
</file>

<file path=xl/ctrlProps/ctrlProp85.xml><?xml version="1.0" encoding="utf-8"?>
<formControlPr xmlns="http://schemas.microsoft.com/office/spreadsheetml/2009/9/main" objectType="Radio"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I$52" noThreeD="1"/>
</file>

<file path=xl/ctrlProps/ctrlProp88.xml><?xml version="1.0" encoding="utf-8"?>
<formControlPr xmlns="http://schemas.microsoft.com/office/spreadsheetml/2009/9/main" objectType="Radio" noThreeD="1"/>
</file>

<file path=xl/ctrlProps/ctrlProp89.xml><?xml version="1.0" encoding="utf-8"?>
<formControlPr xmlns="http://schemas.microsoft.com/office/spreadsheetml/2009/9/main" objectType="Radio" noThreeD="1"/>
</file>

<file path=xl/ctrlProps/ctrlProp9.xml><?xml version="1.0" encoding="utf-8"?>
<formControlPr xmlns="http://schemas.microsoft.com/office/spreadsheetml/2009/9/main" objectType="CheckBox" fmlaLink="T22"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firstButton="1" fmlaLink="$I$56" noThreeD="1"/>
</file>

<file path=xl/ctrlProps/ctrlProp92.xml><?xml version="1.0" encoding="utf-8"?>
<formControlPr xmlns="http://schemas.microsoft.com/office/spreadsheetml/2009/9/main" objectType="Radio" noThreeD="1"/>
</file>

<file path=xl/ctrlProps/ctrlProp93.xml><?xml version="1.0" encoding="utf-8"?>
<formControlPr xmlns="http://schemas.microsoft.com/office/spreadsheetml/2009/9/main" objectType="Radio"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Radio" firstButton="1" fmlaLink="$I$57" noThreeD="1"/>
</file>

<file path=xl/ctrlProps/ctrlProp96.xml><?xml version="1.0" encoding="utf-8"?>
<formControlPr xmlns="http://schemas.microsoft.com/office/spreadsheetml/2009/9/main" objectType="Radio" noThreeD="1"/>
</file>

<file path=xl/ctrlProps/ctrlProp97.xml><?xml version="1.0" encoding="utf-8"?>
<formControlPr xmlns="http://schemas.microsoft.com/office/spreadsheetml/2009/9/main" objectType="Radio"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I$72"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198120</xdr:colOff>
          <xdr:row>16</xdr:row>
          <xdr:rowOff>0</xdr:rowOff>
        </xdr:from>
        <xdr:to>
          <xdr:col>9</xdr:col>
          <xdr:colOff>0</xdr:colOff>
          <xdr:row>17</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3779520" y="3581400"/>
              <a:ext cx="992505" cy="228600"/>
              <a:chOff x="3421379" y="3543300"/>
              <a:chExt cx="868685" cy="228600"/>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3421379" y="3564026"/>
                <a:ext cx="495299" cy="20025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3854880" y="3575304"/>
                <a:ext cx="372240"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39" name="Group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3444542" y="3543300"/>
                <a:ext cx="845522" cy="2286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19</xdr:row>
          <xdr:rowOff>0</xdr:rowOff>
        </xdr:from>
        <xdr:to>
          <xdr:col>9</xdr:col>
          <xdr:colOff>0</xdr:colOff>
          <xdr:row>19</xdr:row>
          <xdr:rowOff>226771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79520" y="4267200"/>
              <a:ext cx="992505" cy="226771"/>
              <a:chOff x="3421381" y="4229100"/>
              <a:chExt cx="868674" cy="226771"/>
            </a:xfrm>
          </xdr:grpSpPr>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3421381" y="42422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3853891" y="42611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2" name="Group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3445151" y="4229100"/>
                <a:ext cx="844904" cy="226771"/>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18</xdr:row>
          <xdr:rowOff>0</xdr:rowOff>
        </xdr:from>
        <xdr:to>
          <xdr:col>9</xdr:col>
          <xdr:colOff>0</xdr:colOff>
          <xdr:row>18</xdr:row>
          <xdr:rowOff>226771</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79520" y="4038600"/>
              <a:ext cx="992505" cy="226771"/>
              <a:chOff x="3421381" y="4000500"/>
              <a:chExt cx="868674" cy="226771"/>
            </a:xfrm>
          </xdr:grpSpPr>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3421381" y="40136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3853891" y="40325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5" name="Group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3445151" y="40005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17</xdr:row>
          <xdr:rowOff>0</xdr:rowOff>
        </xdr:from>
        <xdr:to>
          <xdr:col>9</xdr:col>
          <xdr:colOff>0</xdr:colOff>
          <xdr:row>17</xdr:row>
          <xdr:rowOff>226771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779520" y="3810000"/>
              <a:ext cx="992505" cy="226771"/>
              <a:chOff x="3421381" y="3771900"/>
              <a:chExt cx="868674" cy="226771"/>
            </a:xfrm>
          </xdr:grpSpPr>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3421381" y="37850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3853891" y="38039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48" name="Group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3445151" y="37719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198120</xdr:colOff>
          <xdr:row>20</xdr:row>
          <xdr:rowOff>0</xdr:rowOff>
        </xdr:from>
        <xdr:to>
          <xdr:col>9</xdr:col>
          <xdr:colOff>0</xdr:colOff>
          <xdr:row>20</xdr:row>
          <xdr:rowOff>226771</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79520" y="4495800"/>
              <a:ext cx="992505" cy="226771"/>
              <a:chOff x="3421381" y="4457700"/>
              <a:chExt cx="868674" cy="226771"/>
            </a:xfrm>
          </xdr:grpSpPr>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3421381" y="44708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3853891" y="44897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1" name="Group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3445151" y="44577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xdr:twoCellAnchor>
    <xdr:from>
      <xdr:col>6</xdr:col>
      <xdr:colOff>0</xdr:colOff>
      <xdr:row>39</xdr:row>
      <xdr:rowOff>228600</xdr:rowOff>
    </xdr:from>
    <xdr:to>
      <xdr:col>6</xdr:col>
      <xdr:colOff>91440</xdr:colOff>
      <xdr:row>40</xdr:row>
      <xdr:rowOff>76200</xdr:rowOff>
    </xdr:to>
    <xdr:sp macro="" textlink="">
      <xdr:nvSpPr>
        <xdr:cNvPr id="14662" name="AutoShape 26">
          <a:extLst>
            <a:ext uri="{FF2B5EF4-FFF2-40B4-BE49-F238E27FC236}">
              <a16:creationId xmlns:a16="http://schemas.microsoft.com/office/drawing/2014/main" id="{00000000-0008-0000-0000-000046390000}"/>
            </a:ext>
          </a:extLst>
        </xdr:cNvPr>
        <xdr:cNvSpPr>
          <a:spLocks/>
        </xdr:cNvSpPr>
      </xdr:nvSpPr>
      <xdr:spPr bwMode="auto">
        <a:xfrm>
          <a:off x="2903220" y="12481560"/>
          <a:ext cx="91440" cy="571500"/>
        </a:xfrm>
        <a:prstGeom prst="leftBrace">
          <a:avLst>
            <a:gd name="adj1" fmla="val 38194"/>
            <a:gd name="adj2" fmla="val 22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xdr:from>
          <xdr:col>7</xdr:col>
          <xdr:colOff>198120</xdr:colOff>
          <xdr:row>21</xdr:row>
          <xdr:rowOff>0</xdr:rowOff>
        </xdr:from>
        <xdr:to>
          <xdr:col>9</xdr:col>
          <xdr:colOff>0</xdr:colOff>
          <xdr:row>21</xdr:row>
          <xdr:rowOff>226771</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779520" y="4724400"/>
              <a:ext cx="992505" cy="226771"/>
              <a:chOff x="3421381" y="4686300"/>
              <a:chExt cx="868674" cy="226771"/>
            </a:xfrm>
          </xdr:grpSpPr>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3421381" y="4699406"/>
                <a:ext cx="435255" cy="207874"/>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福祉</a:t>
                </a:r>
              </a:p>
            </xdr:txBody>
          </xdr:sp>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3853891" y="4718304"/>
                <a:ext cx="401117" cy="170078"/>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経営</a:t>
                </a:r>
              </a:p>
            </xdr:txBody>
          </xdr:sp>
          <xdr:sp macro="" textlink="">
            <xdr:nvSpPr>
              <xdr:cNvPr id="14358" name="Group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3445151" y="4686300"/>
                <a:ext cx="844904" cy="226771"/>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213360</xdr:colOff>
          <xdr:row>39</xdr:row>
          <xdr:rowOff>388620</xdr:rowOff>
        </xdr:from>
        <xdr:to>
          <xdr:col>14</xdr:col>
          <xdr:colOff>175260</xdr:colOff>
          <xdr:row>40</xdr:row>
          <xdr:rowOff>91440</xdr:rowOff>
        </xdr:to>
        <xdr:grpSp>
          <xdr:nvGrpSpPr>
            <xdr:cNvPr id="14664" name="グループ化 1">
              <a:extLst>
                <a:ext uri="{FF2B5EF4-FFF2-40B4-BE49-F238E27FC236}">
                  <a16:creationId xmlns:a16="http://schemas.microsoft.com/office/drawing/2014/main" id="{00000000-0008-0000-0000-000048390000}"/>
                </a:ext>
              </a:extLst>
            </xdr:cNvPr>
            <xdr:cNvGrpSpPr>
              <a:grpSpLocks/>
            </xdr:cNvGrpSpPr>
          </xdr:nvGrpSpPr>
          <xdr:grpSpPr bwMode="auto">
            <a:xfrm>
              <a:off x="6185535" y="10961370"/>
              <a:ext cx="581025" cy="426720"/>
              <a:chOff x="6210284" y="10696591"/>
              <a:chExt cx="581025" cy="428601"/>
            </a:xfrm>
          </xdr:grpSpPr>
          <xdr:sp macro="" textlink="">
            <xdr:nvSpPr>
              <xdr:cNvPr id="14361" name="Option Button 25" hidden="1">
                <a:extLst>
                  <a:ext uri="{63B3BB69-23CF-44E3-9099-C40C66FF867C}">
                    <a14:compatExt spid="_x0000_s14361"/>
                  </a:ext>
                  <a:ext uri="{FF2B5EF4-FFF2-40B4-BE49-F238E27FC236}">
                    <a16:creationId xmlns:a16="http://schemas.microsoft.com/office/drawing/2014/main" id="{00000000-0008-0000-0000-000019380000}"/>
                  </a:ext>
                </a:extLst>
              </xdr:cNvPr>
              <xdr:cNvSpPr/>
            </xdr:nvSpPr>
            <xdr:spPr bwMode="auto">
              <a:xfrm>
                <a:off x="6210284" y="10915642"/>
                <a:ext cx="5810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クリア</a:t>
                </a:r>
              </a:p>
            </xdr:txBody>
          </xdr:sp>
          <xdr:sp macro="" textlink="">
            <xdr:nvSpPr>
              <xdr:cNvPr id="14362" name="Label 26" hidden="1">
                <a:extLst>
                  <a:ext uri="{63B3BB69-23CF-44E3-9099-C40C66FF867C}">
                    <a14:compatExt spid="_x0000_s14362"/>
                  </a:ext>
                  <a:ext uri="{FF2B5EF4-FFF2-40B4-BE49-F238E27FC236}">
                    <a16:creationId xmlns:a16="http://schemas.microsoft.com/office/drawing/2014/main" id="{00000000-0008-0000-0000-00001A380000}"/>
                  </a:ext>
                </a:extLst>
              </xdr:cNvPr>
              <xdr:cNvSpPr/>
            </xdr:nvSpPr>
            <xdr:spPr bwMode="auto">
              <a:xfrm>
                <a:off x="6238876" y="10696591"/>
                <a:ext cx="466725" cy="20955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24</xdr:row>
          <xdr:rowOff>19050</xdr:rowOff>
        </xdr:from>
        <xdr:to>
          <xdr:col>13</xdr:col>
          <xdr:colOff>171450</xdr:colOff>
          <xdr:row>40</xdr:row>
          <xdr:rowOff>95250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752600" y="6000750"/>
              <a:ext cx="4657725" cy="5391150"/>
              <a:chOff x="1752600" y="6000750"/>
              <a:chExt cx="4657725" cy="5391150"/>
            </a:xfrm>
          </xdr:grpSpPr>
          <xdr:sp macro="" textlink="">
            <xdr:nvSpPr>
              <xdr:cNvPr id="14352" name="Option Button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3314700" y="10782300"/>
                <a:ext cx="2514600"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機構が定める部分を公表することに同意します。</a:t>
                </a:r>
              </a:p>
            </xdr:txBody>
          </xdr:sp>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3314700" y="10982325"/>
                <a:ext cx="309562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別添の理由書により、一部について、公表に同意しません。 </a:t>
                </a:r>
              </a:p>
            </xdr:txBody>
          </xdr:sp>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3314700" y="11191875"/>
                <a:ext cx="2733675"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別添の理由書により、公表には同意しません。</a:t>
                </a:r>
              </a:p>
            </xdr:txBody>
          </xdr:sp>
          <xdr:sp macro="" textlink="">
            <xdr:nvSpPr>
              <xdr:cNvPr id="14623" name="chkBox_Hoiku1" hidden="1">
                <a:extLst>
                  <a:ext uri="{63B3BB69-23CF-44E3-9099-C40C66FF867C}">
                    <a14:compatExt spid="_x0000_s14623"/>
                  </a:ext>
                  <a:ext uri="{FF2B5EF4-FFF2-40B4-BE49-F238E27FC236}">
                    <a16:creationId xmlns:a16="http://schemas.microsoft.com/office/drawing/2014/main" id="{00000000-0008-0000-0000-00001F390000}"/>
                  </a:ext>
                </a:extLst>
              </xdr:cNvPr>
              <xdr:cNvSpPr/>
            </xdr:nvSpPr>
            <xdr:spPr bwMode="auto">
              <a:xfrm>
                <a:off x="1752600" y="6000750"/>
                <a:ext cx="209550" cy="1905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24" name="chkBox_Hoiku2" hidden="1">
                <a:extLst>
                  <a:ext uri="{63B3BB69-23CF-44E3-9099-C40C66FF867C}">
                    <a14:compatExt spid="_x0000_s14624"/>
                  </a:ext>
                  <a:ext uri="{FF2B5EF4-FFF2-40B4-BE49-F238E27FC236}">
                    <a16:creationId xmlns:a16="http://schemas.microsoft.com/office/drawing/2014/main" id="{00000000-0008-0000-0000-000020390000}"/>
                  </a:ext>
                </a:extLst>
              </xdr:cNvPr>
              <xdr:cNvSpPr/>
            </xdr:nvSpPr>
            <xdr:spPr bwMode="auto">
              <a:xfrm>
                <a:off x="1752600" y="6257925"/>
                <a:ext cx="209550" cy="1905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68580</xdr:colOff>
      <xdr:row>2</xdr:row>
      <xdr:rowOff>83820</xdr:rowOff>
    </xdr:from>
    <xdr:to>
      <xdr:col>15</xdr:col>
      <xdr:colOff>205740</xdr:colOff>
      <xdr:row>3</xdr:row>
      <xdr:rowOff>762000</xdr:rowOff>
    </xdr:to>
    <xdr:grpSp>
      <xdr:nvGrpSpPr>
        <xdr:cNvPr id="2" name="Group 6">
          <a:extLst>
            <a:ext uri="{FF2B5EF4-FFF2-40B4-BE49-F238E27FC236}">
              <a16:creationId xmlns:a16="http://schemas.microsoft.com/office/drawing/2014/main" id="{00000000-0008-0000-0200-000002000000}"/>
            </a:ext>
          </a:extLst>
        </xdr:cNvPr>
        <xdr:cNvGrpSpPr>
          <a:grpSpLocks/>
        </xdr:cNvGrpSpPr>
      </xdr:nvGrpSpPr>
      <xdr:grpSpPr bwMode="auto">
        <a:xfrm>
          <a:off x="7174230" y="541020"/>
          <a:ext cx="3566160" cy="1630680"/>
          <a:chOff x="665" y="49"/>
          <a:chExt cx="376" cy="171"/>
        </a:xfrm>
      </xdr:grpSpPr>
      <xdr:sp macro="" textlink="">
        <xdr:nvSpPr>
          <xdr:cNvPr id="3" name="AutoShape 3">
            <a:extLst>
              <a:ext uri="{FF2B5EF4-FFF2-40B4-BE49-F238E27FC236}">
                <a16:creationId xmlns:a16="http://schemas.microsoft.com/office/drawing/2014/main" id="{00000000-0008-0000-0200-000003000000}"/>
              </a:ext>
            </a:extLst>
          </xdr:cNvPr>
          <xdr:cNvSpPr>
            <a:spLocks noChangeArrowheads="1"/>
          </xdr:cNvSpPr>
        </xdr:nvSpPr>
        <xdr:spPr bwMode="auto">
          <a:xfrm>
            <a:off x="780"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4" name="Line 4">
            <a:extLst>
              <a:ext uri="{FF2B5EF4-FFF2-40B4-BE49-F238E27FC236}">
                <a16:creationId xmlns:a16="http://schemas.microsoft.com/office/drawing/2014/main" id="{00000000-0008-0000-0200-000004000000}"/>
              </a:ext>
            </a:extLst>
          </xdr:cNvPr>
          <xdr:cNvSpPr>
            <a:spLocks noChangeShapeType="1"/>
          </xdr:cNvSpPr>
        </xdr:nvSpPr>
        <xdr:spPr bwMode="auto">
          <a:xfrm flipH="1" flipV="1">
            <a:off x="665" y="140"/>
            <a:ext cx="121" cy="0"/>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5" name="Text Box 5">
            <a:extLst>
              <a:ext uri="{FF2B5EF4-FFF2-40B4-BE49-F238E27FC236}">
                <a16:creationId xmlns:a16="http://schemas.microsoft.com/office/drawing/2014/main" id="{00000000-0008-0000-0200-000005000000}"/>
              </a:ext>
            </a:extLst>
          </xdr:cNvPr>
          <xdr:cNvSpPr txBox="1">
            <a:spLocks noChangeArrowheads="1"/>
          </xdr:cNvSpPr>
        </xdr:nvSpPr>
        <xdr:spPr bwMode="auto">
          <a:xfrm>
            <a:off x="795" y="61"/>
            <a:ext cx="237" cy="154"/>
          </a:xfrm>
          <a:prstGeom prst="rect">
            <a:avLst/>
          </a:prstGeom>
          <a:noFill/>
          <a:ln w="28575">
            <a:no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808080"/>
                </a:solidFill>
                <a:latin typeface="ＭＳ Ｐゴシック"/>
                <a:ea typeface="ＭＳ Ｐゴシック"/>
              </a:rPr>
              <a:t>「</a:t>
            </a:r>
            <a:r>
              <a:rPr lang="ja-JP" altLang="en-US" sz="1100" b="1" i="0" strike="noStrike">
                <a:solidFill>
                  <a:srgbClr val="808080"/>
                </a:solidFill>
                <a:latin typeface="ＭＳ Ｐゴシック"/>
                <a:ea typeface="ＭＳ Ｐゴシック"/>
              </a:rPr>
              <a:t>利用者総数</a:t>
            </a:r>
            <a:r>
              <a:rPr lang="ja-JP" altLang="en-US" sz="1100" b="0" i="0" strike="noStrike">
                <a:solidFill>
                  <a:srgbClr val="808080"/>
                </a:solidFill>
                <a:latin typeface="ＭＳ Ｐゴシック"/>
                <a:ea typeface="ＭＳ Ｐゴシック"/>
              </a:rPr>
              <a:t>」欄には、評価対象サービスを利用している方の数を記入します。</a:t>
            </a:r>
          </a:p>
          <a:p>
            <a:pPr algn="l" rtl="1">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世帯数を記入するサービス種別があります。</a:t>
            </a:r>
          </a:p>
          <a:p>
            <a:pPr algn="l" rtl="1">
              <a:lnSpc>
                <a:spcPts val="1300"/>
              </a:lnSpc>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68580</xdr:colOff>
      <xdr:row>2</xdr:row>
      <xdr:rowOff>83820</xdr:rowOff>
    </xdr:from>
    <xdr:to>
      <xdr:col>15</xdr:col>
      <xdr:colOff>205740</xdr:colOff>
      <xdr:row>3</xdr:row>
      <xdr:rowOff>762000</xdr:rowOff>
    </xdr:to>
    <xdr:grpSp>
      <xdr:nvGrpSpPr>
        <xdr:cNvPr id="5955" name="Group 6">
          <a:extLst>
            <a:ext uri="{FF2B5EF4-FFF2-40B4-BE49-F238E27FC236}">
              <a16:creationId xmlns:a16="http://schemas.microsoft.com/office/drawing/2014/main" id="{00000000-0008-0000-0300-000043170000}"/>
            </a:ext>
          </a:extLst>
        </xdr:cNvPr>
        <xdr:cNvGrpSpPr>
          <a:grpSpLocks/>
        </xdr:cNvGrpSpPr>
      </xdr:nvGrpSpPr>
      <xdr:grpSpPr bwMode="auto">
        <a:xfrm>
          <a:off x="7174230" y="541020"/>
          <a:ext cx="3566160" cy="1630680"/>
          <a:chOff x="665" y="49"/>
          <a:chExt cx="376" cy="171"/>
        </a:xfrm>
      </xdr:grpSpPr>
      <xdr:sp macro="" textlink="">
        <xdr:nvSpPr>
          <xdr:cNvPr id="5956" name="AutoShape 3">
            <a:extLst>
              <a:ext uri="{FF2B5EF4-FFF2-40B4-BE49-F238E27FC236}">
                <a16:creationId xmlns:a16="http://schemas.microsoft.com/office/drawing/2014/main" id="{00000000-0008-0000-0300-000044170000}"/>
              </a:ext>
            </a:extLst>
          </xdr:cNvPr>
          <xdr:cNvSpPr>
            <a:spLocks noChangeArrowheads="1"/>
          </xdr:cNvSpPr>
        </xdr:nvSpPr>
        <xdr:spPr bwMode="auto">
          <a:xfrm>
            <a:off x="780" y="49"/>
            <a:ext cx="261" cy="171"/>
          </a:xfrm>
          <a:prstGeom prst="roundRect">
            <a:avLst>
              <a:gd name="adj" fmla="val 16667"/>
            </a:avLst>
          </a:prstGeom>
          <a:solidFill>
            <a:srgbClr val="FFFFCC"/>
          </a:solidFill>
          <a:ln w="28575">
            <a:solidFill>
              <a:srgbClr val="C0C0C0"/>
            </a:solidFill>
            <a:round/>
            <a:headEnd/>
            <a:tailEnd/>
          </a:ln>
        </xdr:spPr>
      </xdr:sp>
      <xdr:sp macro="" textlink="">
        <xdr:nvSpPr>
          <xdr:cNvPr id="5957" name="Line 4">
            <a:extLst>
              <a:ext uri="{FF2B5EF4-FFF2-40B4-BE49-F238E27FC236}">
                <a16:creationId xmlns:a16="http://schemas.microsoft.com/office/drawing/2014/main" id="{00000000-0008-0000-0300-000045170000}"/>
              </a:ext>
            </a:extLst>
          </xdr:cNvPr>
          <xdr:cNvSpPr>
            <a:spLocks noChangeShapeType="1"/>
          </xdr:cNvSpPr>
        </xdr:nvSpPr>
        <xdr:spPr bwMode="auto">
          <a:xfrm flipH="1" flipV="1">
            <a:off x="665" y="140"/>
            <a:ext cx="121" cy="0"/>
          </a:xfrm>
          <a:prstGeom prst="line">
            <a:avLst/>
          </a:prstGeom>
          <a:noFill/>
          <a:ln w="50800">
            <a:solidFill>
              <a:srgbClr val="969696"/>
            </a:solidFill>
            <a:round/>
            <a:headEnd/>
            <a:tailEnd type="triangle" w="med" len="med"/>
          </a:ln>
          <a:extLst>
            <a:ext uri="{909E8E84-426E-40DD-AFC4-6F175D3DCCD1}">
              <a14:hiddenFill xmlns:a14="http://schemas.microsoft.com/office/drawing/2010/main">
                <a:noFill/>
              </a14:hiddenFill>
            </a:ext>
          </a:extLst>
        </xdr:spPr>
      </xdr:sp>
      <xdr:sp macro="" textlink="">
        <xdr:nvSpPr>
          <xdr:cNvPr id="5125" name="Text Box 5">
            <a:extLst>
              <a:ext uri="{FF2B5EF4-FFF2-40B4-BE49-F238E27FC236}">
                <a16:creationId xmlns:a16="http://schemas.microsoft.com/office/drawing/2014/main" id="{00000000-0008-0000-0300-000005140000}"/>
              </a:ext>
            </a:extLst>
          </xdr:cNvPr>
          <xdr:cNvSpPr txBox="1">
            <a:spLocks noChangeArrowheads="1"/>
          </xdr:cNvSpPr>
        </xdr:nvSpPr>
        <xdr:spPr bwMode="auto">
          <a:xfrm>
            <a:off x="795" y="61"/>
            <a:ext cx="237" cy="154"/>
          </a:xfrm>
          <a:prstGeom prst="rect">
            <a:avLst/>
          </a:prstGeom>
          <a:noFill/>
          <a:ln w="28575">
            <a:no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808080"/>
                </a:solidFill>
                <a:latin typeface="ＭＳ Ｐゴシック"/>
                <a:ea typeface="ＭＳ Ｐゴシック"/>
              </a:rPr>
              <a:t>「</a:t>
            </a:r>
            <a:r>
              <a:rPr lang="ja-JP" altLang="en-US" sz="1100" b="1" i="0" strike="noStrike">
                <a:solidFill>
                  <a:srgbClr val="808080"/>
                </a:solidFill>
                <a:latin typeface="ＭＳ Ｐゴシック"/>
                <a:ea typeface="ＭＳ Ｐゴシック"/>
              </a:rPr>
              <a:t>利用者総数</a:t>
            </a:r>
            <a:r>
              <a:rPr lang="ja-JP" altLang="en-US" sz="1100" b="0" i="0" strike="noStrike">
                <a:solidFill>
                  <a:srgbClr val="808080"/>
                </a:solidFill>
                <a:latin typeface="ＭＳ Ｐゴシック"/>
                <a:ea typeface="ＭＳ Ｐゴシック"/>
              </a:rPr>
              <a:t>」欄には、評価対象サービスを利用している方の数を記入します。</a:t>
            </a:r>
          </a:p>
          <a:p>
            <a:pPr algn="l" rtl="1">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世帯数を記入するサービス種別があります。</a:t>
            </a:r>
          </a:p>
          <a:p>
            <a:pPr algn="l" rtl="1">
              <a:lnSpc>
                <a:spcPts val="1300"/>
              </a:lnSpc>
              <a:defRPr sz="1000"/>
            </a:pPr>
            <a:r>
              <a:rPr lang="en-US" altLang="ja-JP" sz="1100" b="0" i="0" strike="noStrike">
                <a:solidFill>
                  <a:srgbClr val="808080"/>
                </a:solidFill>
                <a:latin typeface="ＭＳ Ｐゴシック"/>
                <a:ea typeface="ＭＳ Ｐゴシック"/>
              </a:rPr>
              <a:t>※</a:t>
            </a:r>
            <a:r>
              <a:rPr lang="ja-JP" altLang="en-US" sz="1100" b="0" i="0" strike="noStrike">
                <a:solidFill>
                  <a:srgbClr val="808080"/>
                </a:solidFill>
                <a:latin typeface="ＭＳ Ｐゴシック"/>
                <a:ea typeface="ＭＳ Ｐゴシック"/>
              </a:rPr>
              <a:t>「利用者調査ガイドライン　評価結果報告書を記載する際の留意事項」を参照してください。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24118" y="2779059"/>
              <a:ext cx="8005482" cy="481853"/>
              <a:chOff x="228600" y="2790829"/>
              <a:chExt cx="8001000" cy="476251"/>
            </a:xfrm>
          </xdr:grpSpPr>
          <xdr:sp macro="" textlink="">
            <xdr:nvSpPr>
              <xdr:cNvPr id="22529" name="Group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228600" y="2790829"/>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30" name="Option Button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7448550" y="2990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1" name="Option Button 3" hidden="1">
                <a:extLst>
                  <a:ext uri="{63B3BB69-23CF-44E3-9099-C40C66FF867C}">
                    <a14:compatExt spid="_x0000_s22531"/>
                  </a:ext>
                  <a:ext uri="{FF2B5EF4-FFF2-40B4-BE49-F238E27FC236}">
                    <a16:creationId xmlns:a16="http://schemas.microsoft.com/office/drawing/2014/main" id="{00000000-0008-0000-0400-000003580000}"/>
                  </a:ext>
                </a:extLst>
              </xdr:cNvPr>
              <xdr:cNvSpPr/>
            </xdr:nvSpPr>
            <xdr:spPr bwMode="auto">
              <a:xfrm>
                <a:off x="733425" y="2990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2" name="Option Button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285750" y="2990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24118" y="3260912"/>
              <a:ext cx="8005482" cy="481853"/>
              <a:chOff x="228600" y="3267080"/>
              <a:chExt cx="8001000" cy="476251"/>
            </a:xfrm>
          </xdr:grpSpPr>
          <xdr:sp macro="" textlink="">
            <xdr:nvSpPr>
              <xdr:cNvPr id="22533" name="Group Box 5" hidden="1">
                <a:extLst>
                  <a:ext uri="{63B3BB69-23CF-44E3-9099-C40C66FF867C}">
                    <a14:compatExt spid="_x0000_s22533"/>
                  </a:ext>
                  <a:ext uri="{FF2B5EF4-FFF2-40B4-BE49-F238E27FC236}">
                    <a16:creationId xmlns:a16="http://schemas.microsoft.com/office/drawing/2014/main" id="{00000000-0008-0000-0400-000005580000}"/>
                  </a:ext>
                </a:extLst>
              </xdr:cNvPr>
              <xdr:cNvSpPr/>
            </xdr:nvSpPr>
            <xdr:spPr bwMode="auto">
              <a:xfrm>
                <a:off x="228600" y="3267080"/>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34" name="Option Button 6" hidden="1">
                <a:extLst>
                  <a:ext uri="{63B3BB69-23CF-44E3-9099-C40C66FF867C}">
                    <a14:compatExt spid="_x0000_s22534"/>
                  </a:ext>
                  <a:ext uri="{FF2B5EF4-FFF2-40B4-BE49-F238E27FC236}">
                    <a16:creationId xmlns:a16="http://schemas.microsoft.com/office/drawing/2014/main" id="{00000000-0008-0000-0400-000006580000}"/>
                  </a:ext>
                </a:extLst>
              </xdr:cNvPr>
              <xdr:cNvSpPr/>
            </xdr:nvSpPr>
            <xdr:spPr bwMode="auto">
              <a:xfrm>
                <a:off x="7448550" y="3467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5" name="Option Button 7" hidden="1">
                <a:extLst>
                  <a:ext uri="{63B3BB69-23CF-44E3-9099-C40C66FF867C}">
                    <a14:compatExt spid="_x0000_s22535"/>
                  </a:ext>
                  <a:ext uri="{FF2B5EF4-FFF2-40B4-BE49-F238E27FC236}">
                    <a16:creationId xmlns:a16="http://schemas.microsoft.com/office/drawing/2014/main" id="{00000000-0008-0000-0400-000007580000}"/>
                  </a:ext>
                </a:extLst>
              </xdr:cNvPr>
              <xdr:cNvSpPr/>
            </xdr:nvSpPr>
            <xdr:spPr bwMode="auto">
              <a:xfrm>
                <a:off x="733425" y="3467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36" name="Option Button 8" hidden="1">
                <a:extLst>
                  <a:ext uri="{63B3BB69-23CF-44E3-9099-C40C66FF867C}">
                    <a14:compatExt spid="_x0000_s22536"/>
                  </a:ext>
                  <a:ext uri="{FF2B5EF4-FFF2-40B4-BE49-F238E27FC236}">
                    <a16:creationId xmlns:a16="http://schemas.microsoft.com/office/drawing/2014/main" id="{00000000-0008-0000-0400-000008580000}"/>
                  </a:ext>
                </a:extLst>
              </xdr:cNvPr>
              <xdr:cNvSpPr/>
            </xdr:nvSpPr>
            <xdr:spPr bwMode="auto">
              <a:xfrm>
                <a:off x="285750" y="3467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xdr:row>
          <xdr:rowOff>0</xdr:rowOff>
        </xdr:from>
        <xdr:to>
          <xdr:col>5</xdr:col>
          <xdr:colOff>800100</xdr:colOff>
          <xdr:row>17</xdr:row>
          <xdr:rowOff>0</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224118" y="4560794"/>
              <a:ext cx="8005482" cy="481853"/>
              <a:chOff x="228600" y="4562481"/>
              <a:chExt cx="8001000" cy="476251"/>
            </a:xfrm>
          </xdr:grpSpPr>
          <xdr:sp macro="" textlink="">
            <xdr:nvSpPr>
              <xdr:cNvPr id="22537" name="Group Box 9" hidden="1">
                <a:extLst>
                  <a:ext uri="{63B3BB69-23CF-44E3-9099-C40C66FF867C}">
                    <a14:compatExt spid="_x0000_s22537"/>
                  </a:ext>
                  <a:ext uri="{FF2B5EF4-FFF2-40B4-BE49-F238E27FC236}">
                    <a16:creationId xmlns:a16="http://schemas.microsoft.com/office/drawing/2014/main" id="{00000000-0008-0000-0400-000009580000}"/>
                  </a:ext>
                </a:extLst>
              </xdr:cNvPr>
              <xdr:cNvSpPr/>
            </xdr:nvSpPr>
            <xdr:spPr bwMode="auto">
              <a:xfrm>
                <a:off x="228600" y="456248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38" name="Option Button 10" hidden="1">
                <a:extLst>
                  <a:ext uri="{63B3BB69-23CF-44E3-9099-C40C66FF867C}">
                    <a14:compatExt spid="_x0000_s22538"/>
                  </a:ext>
                  <a:ext uri="{FF2B5EF4-FFF2-40B4-BE49-F238E27FC236}">
                    <a16:creationId xmlns:a16="http://schemas.microsoft.com/office/drawing/2014/main" id="{00000000-0008-0000-0400-00000A580000}"/>
                  </a:ext>
                </a:extLst>
              </xdr:cNvPr>
              <xdr:cNvSpPr/>
            </xdr:nvSpPr>
            <xdr:spPr bwMode="auto">
              <a:xfrm>
                <a:off x="7448550" y="4762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39" name="Option Button 11" hidden="1">
                <a:extLst>
                  <a:ext uri="{63B3BB69-23CF-44E3-9099-C40C66FF867C}">
                    <a14:compatExt spid="_x0000_s22539"/>
                  </a:ext>
                  <a:ext uri="{FF2B5EF4-FFF2-40B4-BE49-F238E27FC236}">
                    <a16:creationId xmlns:a16="http://schemas.microsoft.com/office/drawing/2014/main" id="{00000000-0008-0000-0400-00000B580000}"/>
                  </a:ext>
                </a:extLst>
              </xdr:cNvPr>
              <xdr:cNvSpPr/>
            </xdr:nvSpPr>
            <xdr:spPr bwMode="auto">
              <a:xfrm>
                <a:off x="733425" y="4762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0" name="Option Button 12" hidden="1">
                <a:extLst>
                  <a:ext uri="{63B3BB69-23CF-44E3-9099-C40C66FF867C}">
                    <a14:compatExt spid="_x0000_s22540"/>
                  </a:ext>
                  <a:ext uri="{FF2B5EF4-FFF2-40B4-BE49-F238E27FC236}">
                    <a16:creationId xmlns:a16="http://schemas.microsoft.com/office/drawing/2014/main" id="{00000000-0008-0000-0400-00000C580000}"/>
                  </a:ext>
                </a:extLst>
              </xdr:cNvPr>
              <xdr:cNvSpPr/>
            </xdr:nvSpPr>
            <xdr:spPr bwMode="auto">
              <a:xfrm>
                <a:off x="285750" y="4762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0</xdr:rowOff>
        </xdr:from>
        <xdr:to>
          <xdr:col>5</xdr:col>
          <xdr:colOff>800100</xdr:colOff>
          <xdr:row>18</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224118" y="5042647"/>
              <a:ext cx="8005482" cy="481853"/>
              <a:chOff x="228600" y="5038732"/>
              <a:chExt cx="8001000" cy="476251"/>
            </a:xfrm>
          </xdr:grpSpPr>
          <xdr:sp macro="" textlink="">
            <xdr:nvSpPr>
              <xdr:cNvPr id="22541" name="Group Box 13" hidden="1">
                <a:extLst>
                  <a:ext uri="{63B3BB69-23CF-44E3-9099-C40C66FF867C}">
                    <a14:compatExt spid="_x0000_s22541"/>
                  </a:ext>
                  <a:ext uri="{FF2B5EF4-FFF2-40B4-BE49-F238E27FC236}">
                    <a16:creationId xmlns:a16="http://schemas.microsoft.com/office/drawing/2014/main" id="{00000000-0008-0000-0400-00000D580000}"/>
                  </a:ext>
                </a:extLst>
              </xdr:cNvPr>
              <xdr:cNvSpPr/>
            </xdr:nvSpPr>
            <xdr:spPr bwMode="auto">
              <a:xfrm>
                <a:off x="228600" y="503873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42" name="Option Button 14" hidden="1">
                <a:extLst>
                  <a:ext uri="{63B3BB69-23CF-44E3-9099-C40C66FF867C}">
                    <a14:compatExt spid="_x0000_s22542"/>
                  </a:ext>
                  <a:ext uri="{FF2B5EF4-FFF2-40B4-BE49-F238E27FC236}">
                    <a16:creationId xmlns:a16="http://schemas.microsoft.com/office/drawing/2014/main" id="{00000000-0008-0000-0400-00000E580000}"/>
                  </a:ext>
                </a:extLst>
              </xdr:cNvPr>
              <xdr:cNvSpPr/>
            </xdr:nvSpPr>
            <xdr:spPr bwMode="auto">
              <a:xfrm>
                <a:off x="7448550" y="523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3" name="Option Button 15" hidden="1">
                <a:extLst>
                  <a:ext uri="{63B3BB69-23CF-44E3-9099-C40C66FF867C}">
                    <a14:compatExt spid="_x0000_s22543"/>
                  </a:ext>
                  <a:ext uri="{FF2B5EF4-FFF2-40B4-BE49-F238E27FC236}">
                    <a16:creationId xmlns:a16="http://schemas.microsoft.com/office/drawing/2014/main" id="{00000000-0008-0000-0400-00000F580000}"/>
                  </a:ext>
                </a:extLst>
              </xdr:cNvPr>
              <xdr:cNvSpPr/>
            </xdr:nvSpPr>
            <xdr:spPr bwMode="auto">
              <a:xfrm>
                <a:off x="733425" y="5238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4" name="Option Button 16" hidden="1">
                <a:extLst>
                  <a:ext uri="{63B3BB69-23CF-44E3-9099-C40C66FF867C}">
                    <a14:compatExt spid="_x0000_s22544"/>
                  </a:ext>
                  <a:ext uri="{FF2B5EF4-FFF2-40B4-BE49-F238E27FC236}">
                    <a16:creationId xmlns:a16="http://schemas.microsoft.com/office/drawing/2014/main" id="{00000000-0008-0000-0400-000010580000}"/>
                  </a:ext>
                </a:extLst>
              </xdr:cNvPr>
              <xdr:cNvSpPr/>
            </xdr:nvSpPr>
            <xdr:spPr bwMode="auto">
              <a:xfrm>
                <a:off x="285750" y="523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xdr:row>
          <xdr:rowOff>0</xdr:rowOff>
        </xdr:from>
        <xdr:to>
          <xdr:col>5</xdr:col>
          <xdr:colOff>800100</xdr:colOff>
          <xdr:row>22</xdr:row>
          <xdr:rowOff>0</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224118" y="6342529"/>
              <a:ext cx="8005482" cy="481853"/>
              <a:chOff x="228600" y="6334134"/>
              <a:chExt cx="8001000" cy="476251"/>
            </a:xfrm>
          </xdr:grpSpPr>
          <xdr:sp macro="" textlink="">
            <xdr:nvSpPr>
              <xdr:cNvPr id="22545" name="Group Box 17" hidden="1">
                <a:extLst>
                  <a:ext uri="{63B3BB69-23CF-44E3-9099-C40C66FF867C}">
                    <a14:compatExt spid="_x0000_s22545"/>
                  </a:ext>
                  <a:ext uri="{FF2B5EF4-FFF2-40B4-BE49-F238E27FC236}">
                    <a16:creationId xmlns:a16="http://schemas.microsoft.com/office/drawing/2014/main" id="{00000000-0008-0000-0400-000011580000}"/>
                  </a:ext>
                </a:extLst>
              </xdr:cNvPr>
              <xdr:cNvSpPr/>
            </xdr:nvSpPr>
            <xdr:spPr bwMode="auto">
              <a:xfrm>
                <a:off x="228600" y="633413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46" name="Option Button 18" hidden="1">
                <a:extLst>
                  <a:ext uri="{63B3BB69-23CF-44E3-9099-C40C66FF867C}">
                    <a14:compatExt spid="_x0000_s22546"/>
                  </a:ext>
                  <a:ext uri="{FF2B5EF4-FFF2-40B4-BE49-F238E27FC236}">
                    <a16:creationId xmlns:a16="http://schemas.microsoft.com/office/drawing/2014/main" id="{00000000-0008-0000-0400-000012580000}"/>
                  </a:ext>
                </a:extLst>
              </xdr:cNvPr>
              <xdr:cNvSpPr/>
            </xdr:nvSpPr>
            <xdr:spPr bwMode="auto">
              <a:xfrm>
                <a:off x="7448550" y="6534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47" name="Option Button 19" hidden="1">
                <a:extLst>
                  <a:ext uri="{63B3BB69-23CF-44E3-9099-C40C66FF867C}">
                    <a14:compatExt spid="_x0000_s22547"/>
                  </a:ext>
                  <a:ext uri="{FF2B5EF4-FFF2-40B4-BE49-F238E27FC236}">
                    <a16:creationId xmlns:a16="http://schemas.microsoft.com/office/drawing/2014/main" id="{00000000-0008-0000-0400-000013580000}"/>
                  </a:ext>
                </a:extLst>
              </xdr:cNvPr>
              <xdr:cNvSpPr/>
            </xdr:nvSpPr>
            <xdr:spPr bwMode="auto">
              <a:xfrm>
                <a:off x="733425" y="6534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48" name="Option Button 20" hidden="1">
                <a:extLst>
                  <a:ext uri="{63B3BB69-23CF-44E3-9099-C40C66FF867C}">
                    <a14:compatExt spid="_x0000_s22548"/>
                  </a:ext>
                  <a:ext uri="{FF2B5EF4-FFF2-40B4-BE49-F238E27FC236}">
                    <a16:creationId xmlns:a16="http://schemas.microsoft.com/office/drawing/2014/main" id="{00000000-0008-0000-0400-000014580000}"/>
                  </a:ext>
                </a:extLst>
              </xdr:cNvPr>
              <xdr:cNvSpPr/>
            </xdr:nvSpPr>
            <xdr:spPr bwMode="auto">
              <a:xfrm>
                <a:off x="285750" y="6534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xdr:row>
          <xdr:rowOff>0</xdr:rowOff>
        </xdr:from>
        <xdr:to>
          <xdr:col>5</xdr:col>
          <xdr:colOff>800100</xdr:colOff>
          <xdr:row>23</xdr:row>
          <xdr:rowOff>0</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224118" y="6824382"/>
              <a:ext cx="8005482" cy="481853"/>
              <a:chOff x="228600" y="6810385"/>
              <a:chExt cx="8001000" cy="476251"/>
            </a:xfrm>
          </xdr:grpSpPr>
          <xdr:sp macro="" textlink="">
            <xdr:nvSpPr>
              <xdr:cNvPr id="22549" name="Group Box 21" hidden="1">
                <a:extLst>
                  <a:ext uri="{63B3BB69-23CF-44E3-9099-C40C66FF867C}">
                    <a14:compatExt spid="_x0000_s22549"/>
                  </a:ext>
                  <a:ext uri="{FF2B5EF4-FFF2-40B4-BE49-F238E27FC236}">
                    <a16:creationId xmlns:a16="http://schemas.microsoft.com/office/drawing/2014/main" id="{00000000-0008-0000-0400-000015580000}"/>
                  </a:ext>
                </a:extLst>
              </xdr:cNvPr>
              <xdr:cNvSpPr/>
            </xdr:nvSpPr>
            <xdr:spPr bwMode="auto">
              <a:xfrm>
                <a:off x="228600" y="681038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50" name="Option Button 22" hidden="1">
                <a:extLst>
                  <a:ext uri="{63B3BB69-23CF-44E3-9099-C40C66FF867C}">
                    <a14:compatExt spid="_x0000_s22550"/>
                  </a:ext>
                  <a:ext uri="{FF2B5EF4-FFF2-40B4-BE49-F238E27FC236}">
                    <a16:creationId xmlns:a16="http://schemas.microsoft.com/office/drawing/2014/main" id="{00000000-0008-0000-0400-000016580000}"/>
                  </a:ext>
                </a:extLst>
              </xdr:cNvPr>
              <xdr:cNvSpPr/>
            </xdr:nvSpPr>
            <xdr:spPr bwMode="auto">
              <a:xfrm>
                <a:off x="7448550" y="7010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1" name="Option Button 23" hidden="1">
                <a:extLst>
                  <a:ext uri="{63B3BB69-23CF-44E3-9099-C40C66FF867C}">
                    <a14:compatExt spid="_x0000_s22551"/>
                  </a:ext>
                  <a:ext uri="{FF2B5EF4-FFF2-40B4-BE49-F238E27FC236}">
                    <a16:creationId xmlns:a16="http://schemas.microsoft.com/office/drawing/2014/main" id="{00000000-0008-0000-0400-000017580000}"/>
                  </a:ext>
                </a:extLst>
              </xdr:cNvPr>
              <xdr:cNvSpPr/>
            </xdr:nvSpPr>
            <xdr:spPr bwMode="auto">
              <a:xfrm>
                <a:off x="733425" y="7010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2" name="Option Button 24" hidden="1">
                <a:extLst>
                  <a:ext uri="{63B3BB69-23CF-44E3-9099-C40C66FF867C}">
                    <a14:compatExt spid="_x0000_s22552"/>
                  </a:ext>
                  <a:ext uri="{FF2B5EF4-FFF2-40B4-BE49-F238E27FC236}">
                    <a16:creationId xmlns:a16="http://schemas.microsoft.com/office/drawing/2014/main" id="{00000000-0008-0000-0400-000018580000}"/>
                  </a:ext>
                </a:extLst>
              </xdr:cNvPr>
              <xdr:cNvSpPr/>
            </xdr:nvSpPr>
            <xdr:spPr bwMode="auto">
              <a:xfrm>
                <a:off x="285750" y="7010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5</xdr:col>
          <xdr:colOff>800100</xdr:colOff>
          <xdr:row>24</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224118" y="7306235"/>
              <a:ext cx="8005482" cy="481853"/>
              <a:chOff x="228600" y="7286636"/>
              <a:chExt cx="8001000" cy="476251"/>
            </a:xfrm>
          </xdr:grpSpPr>
          <xdr:sp macro="" textlink="">
            <xdr:nvSpPr>
              <xdr:cNvPr id="22553" name="Group Box 25" hidden="1">
                <a:extLst>
                  <a:ext uri="{63B3BB69-23CF-44E3-9099-C40C66FF867C}">
                    <a14:compatExt spid="_x0000_s22553"/>
                  </a:ext>
                  <a:ext uri="{FF2B5EF4-FFF2-40B4-BE49-F238E27FC236}">
                    <a16:creationId xmlns:a16="http://schemas.microsoft.com/office/drawing/2014/main" id="{00000000-0008-0000-0400-000019580000}"/>
                  </a:ext>
                </a:extLst>
              </xdr:cNvPr>
              <xdr:cNvSpPr/>
            </xdr:nvSpPr>
            <xdr:spPr bwMode="auto">
              <a:xfrm>
                <a:off x="228600" y="728663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54" name="Option Button 26" hidden="1">
                <a:extLst>
                  <a:ext uri="{63B3BB69-23CF-44E3-9099-C40C66FF867C}">
                    <a14:compatExt spid="_x0000_s22554"/>
                  </a:ext>
                  <a:ext uri="{FF2B5EF4-FFF2-40B4-BE49-F238E27FC236}">
                    <a16:creationId xmlns:a16="http://schemas.microsoft.com/office/drawing/2014/main" id="{00000000-0008-0000-0400-00001A580000}"/>
                  </a:ext>
                </a:extLst>
              </xdr:cNvPr>
              <xdr:cNvSpPr/>
            </xdr:nvSpPr>
            <xdr:spPr bwMode="auto">
              <a:xfrm>
                <a:off x="7448550" y="74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5" name="Option Button 27" hidden="1">
                <a:extLst>
                  <a:ext uri="{63B3BB69-23CF-44E3-9099-C40C66FF867C}">
                    <a14:compatExt spid="_x0000_s22555"/>
                  </a:ext>
                  <a:ext uri="{FF2B5EF4-FFF2-40B4-BE49-F238E27FC236}">
                    <a16:creationId xmlns:a16="http://schemas.microsoft.com/office/drawing/2014/main" id="{00000000-0008-0000-0400-00001B580000}"/>
                  </a:ext>
                </a:extLst>
              </xdr:cNvPr>
              <xdr:cNvSpPr/>
            </xdr:nvSpPr>
            <xdr:spPr bwMode="auto">
              <a:xfrm>
                <a:off x="733425" y="74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56" name="Option Button 28" hidden="1">
                <a:extLst>
                  <a:ext uri="{63B3BB69-23CF-44E3-9099-C40C66FF867C}">
                    <a14:compatExt spid="_x0000_s22556"/>
                  </a:ext>
                  <a:ext uri="{FF2B5EF4-FFF2-40B4-BE49-F238E27FC236}">
                    <a16:creationId xmlns:a16="http://schemas.microsoft.com/office/drawing/2014/main" id="{00000000-0008-0000-0400-00001C580000}"/>
                  </a:ext>
                </a:extLst>
              </xdr:cNvPr>
              <xdr:cNvSpPr/>
            </xdr:nvSpPr>
            <xdr:spPr bwMode="auto">
              <a:xfrm>
                <a:off x="285750" y="74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38</xdr:row>
          <xdr:rowOff>0</xdr:rowOff>
        </xdr:from>
        <xdr:to>
          <xdr:col>5</xdr:col>
          <xdr:colOff>800100</xdr:colOff>
          <xdr:row>39</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224118" y="13335000"/>
              <a:ext cx="8005482" cy="481853"/>
              <a:chOff x="228600" y="13306443"/>
              <a:chExt cx="8001000" cy="476251"/>
            </a:xfrm>
          </xdr:grpSpPr>
          <xdr:sp macro="" textlink="">
            <xdr:nvSpPr>
              <xdr:cNvPr id="22557" name="Group Box 29" hidden="1">
                <a:extLst>
                  <a:ext uri="{63B3BB69-23CF-44E3-9099-C40C66FF867C}">
                    <a14:compatExt spid="_x0000_s22557"/>
                  </a:ext>
                  <a:ext uri="{FF2B5EF4-FFF2-40B4-BE49-F238E27FC236}">
                    <a16:creationId xmlns:a16="http://schemas.microsoft.com/office/drawing/2014/main" id="{00000000-0008-0000-0400-00001D580000}"/>
                  </a:ext>
                </a:extLst>
              </xdr:cNvPr>
              <xdr:cNvSpPr/>
            </xdr:nvSpPr>
            <xdr:spPr bwMode="auto">
              <a:xfrm>
                <a:off x="228600" y="1330644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58" name="Option Button 30" hidden="1">
                <a:extLst>
                  <a:ext uri="{63B3BB69-23CF-44E3-9099-C40C66FF867C}">
                    <a14:compatExt spid="_x0000_s22558"/>
                  </a:ext>
                  <a:ext uri="{FF2B5EF4-FFF2-40B4-BE49-F238E27FC236}">
                    <a16:creationId xmlns:a16="http://schemas.microsoft.com/office/drawing/2014/main" id="{00000000-0008-0000-0400-00001E580000}"/>
                  </a:ext>
                </a:extLst>
              </xdr:cNvPr>
              <xdr:cNvSpPr/>
            </xdr:nvSpPr>
            <xdr:spPr bwMode="auto">
              <a:xfrm>
                <a:off x="7448550" y="13506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59" name="Option Button 31" hidden="1">
                <a:extLst>
                  <a:ext uri="{63B3BB69-23CF-44E3-9099-C40C66FF867C}">
                    <a14:compatExt spid="_x0000_s22559"/>
                  </a:ext>
                  <a:ext uri="{FF2B5EF4-FFF2-40B4-BE49-F238E27FC236}">
                    <a16:creationId xmlns:a16="http://schemas.microsoft.com/office/drawing/2014/main" id="{00000000-0008-0000-0400-00001F580000}"/>
                  </a:ext>
                </a:extLst>
              </xdr:cNvPr>
              <xdr:cNvSpPr/>
            </xdr:nvSpPr>
            <xdr:spPr bwMode="auto">
              <a:xfrm>
                <a:off x="733425" y="13506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0" name="Option Button 32" hidden="1">
                <a:extLst>
                  <a:ext uri="{63B3BB69-23CF-44E3-9099-C40C66FF867C}">
                    <a14:compatExt spid="_x0000_s22560"/>
                  </a:ext>
                  <a:ext uri="{FF2B5EF4-FFF2-40B4-BE49-F238E27FC236}">
                    <a16:creationId xmlns:a16="http://schemas.microsoft.com/office/drawing/2014/main" id="{00000000-0008-0000-0400-000020580000}"/>
                  </a:ext>
                </a:extLst>
              </xdr:cNvPr>
              <xdr:cNvSpPr/>
            </xdr:nvSpPr>
            <xdr:spPr bwMode="auto">
              <a:xfrm>
                <a:off x="285750" y="13506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39</xdr:row>
          <xdr:rowOff>0</xdr:rowOff>
        </xdr:from>
        <xdr:to>
          <xdr:col>5</xdr:col>
          <xdr:colOff>800100</xdr:colOff>
          <xdr:row>40</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224118" y="13816853"/>
              <a:ext cx="8005482" cy="481853"/>
              <a:chOff x="228600" y="13782694"/>
              <a:chExt cx="8001000" cy="476251"/>
            </a:xfrm>
          </xdr:grpSpPr>
          <xdr:sp macro="" textlink="">
            <xdr:nvSpPr>
              <xdr:cNvPr id="22561" name="Group Box 33" hidden="1">
                <a:extLst>
                  <a:ext uri="{63B3BB69-23CF-44E3-9099-C40C66FF867C}">
                    <a14:compatExt spid="_x0000_s22561"/>
                  </a:ext>
                  <a:ext uri="{FF2B5EF4-FFF2-40B4-BE49-F238E27FC236}">
                    <a16:creationId xmlns:a16="http://schemas.microsoft.com/office/drawing/2014/main" id="{00000000-0008-0000-0400-000021580000}"/>
                  </a:ext>
                </a:extLst>
              </xdr:cNvPr>
              <xdr:cNvSpPr/>
            </xdr:nvSpPr>
            <xdr:spPr bwMode="auto">
              <a:xfrm>
                <a:off x="228600" y="1378269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62" name="Option Button 34" hidden="1">
                <a:extLst>
                  <a:ext uri="{63B3BB69-23CF-44E3-9099-C40C66FF867C}">
                    <a14:compatExt spid="_x0000_s22562"/>
                  </a:ext>
                  <a:ext uri="{FF2B5EF4-FFF2-40B4-BE49-F238E27FC236}">
                    <a16:creationId xmlns:a16="http://schemas.microsoft.com/office/drawing/2014/main" id="{00000000-0008-0000-0400-000022580000}"/>
                  </a:ext>
                </a:extLst>
              </xdr:cNvPr>
              <xdr:cNvSpPr/>
            </xdr:nvSpPr>
            <xdr:spPr bwMode="auto">
              <a:xfrm>
                <a:off x="7448550" y="13982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3" name="Option Button 35" hidden="1">
                <a:extLst>
                  <a:ext uri="{63B3BB69-23CF-44E3-9099-C40C66FF867C}">
                    <a14:compatExt spid="_x0000_s22563"/>
                  </a:ext>
                  <a:ext uri="{FF2B5EF4-FFF2-40B4-BE49-F238E27FC236}">
                    <a16:creationId xmlns:a16="http://schemas.microsoft.com/office/drawing/2014/main" id="{00000000-0008-0000-0400-000023580000}"/>
                  </a:ext>
                </a:extLst>
              </xdr:cNvPr>
              <xdr:cNvSpPr/>
            </xdr:nvSpPr>
            <xdr:spPr bwMode="auto">
              <a:xfrm>
                <a:off x="733425" y="13982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4" name="Option Button 36" hidden="1">
                <a:extLst>
                  <a:ext uri="{63B3BB69-23CF-44E3-9099-C40C66FF867C}">
                    <a14:compatExt spid="_x0000_s22564"/>
                  </a:ext>
                  <a:ext uri="{FF2B5EF4-FFF2-40B4-BE49-F238E27FC236}">
                    <a16:creationId xmlns:a16="http://schemas.microsoft.com/office/drawing/2014/main" id="{00000000-0008-0000-0400-000024580000}"/>
                  </a:ext>
                </a:extLst>
              </xdr:cNvPr>
              <xdr:cNvSpPr/>
            </xdr:nvSpPr>
            <xdr:spPr bwMode="auto">
              <a:xfrm>
                <a:off x="285750" y="13982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40</xdr:row>
          <xdr:rowOff>0</xdr:rowOff>
        </xdr:from>
        <xdr:to>
          <xdr:col>5</xdr:col>
          <xdr:colOff>800100</xdr:colOff>
          <xdr:row>41</xdr:row>
          <xdr:rowOff>0</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224118" y="14298706"/>
              <a:ext cx="8005482" cy="481853"/>
              <a:chOff x="228600" y="14258945"/>
              <a:chExt cx="8001000" cy="476251"/>
            </a:xfrm>
          </xdr:grpSpPr>
          <xdr:sp macro="" textlink="">
            <xdr:nvSpPr>
              <xdr:cNvPr id="22565" name="Group Box 37" hidden="1">
                <a:extLst>
                  <a:ext uri="{63B3BB69-23CF-44E3-9099-C40C66FF867C}">
                    <a14:compatExt spid="_x0000_s22565"/>
                  </a:ext>
                  <a:ext uri="{FF2B5EF4-FFF2-40B4-BE49-F238E27FC236}">
                    <a16:creationId xmlns:a16="http://schemas.microsoft.com/office/drawing/2014/main" id="{00000000-0008-0000-0400-000025580000}"/>
                  </a:ext>
                </a:extLst>
              </xdr:cNvPr>
              <xdr:cNvSpPr/>
            </xdr:nvSpPr>
            <xdr:spPr bwMode="auto">
              <a:xfrm>
                <a:off x="228600" y="1425894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66" name="Option Button 38" hidden="1">
                <a:extLst>
                  <a:ext uri="{63B3BB69-23CF-44E3-9099-C40C66FF867C}">
                    <a14:compatExt spid="_x0000_s22566"/>
                  </a:ext>
                  <a:ext uri="{FF2B5EF4-FFF2-40B4-BE49-F238E27FC236}">
                    <a16:creationId xmlns:a16="http://schemas.microsoft.com/office/drawing/2014/main" id="{00000000-0008-0000-0400-000026580000}"/>
                  </a:ext>
                </a:extLst>
              </xdr:cNvPr>
              <xdr:cNvSpPr/>
            </xdr:nvSpPr>
            <xdr:spPr bwMode="auto">
              <a:xfrm>
                <a:off x="7448550" y="14458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67" name="Option Button 39" hidden="1">
                <a:extLst>
                  <a:ext uri="{63B3BB69-23CF-44E3-9099-C40C66FF867C}">
                    <a14:compatExt spid="_x0000_s22567"/>
                  </a:ext>
                  <a:ext uri="{FF2B5EF4-FFF2-40B4-BE49-F238E27FC236}">
                    <a16:creationId xmlns:a16="http://schemas.microsoft.com/office/drawing/2014/main" id="{00000000-0008-0000-0400-000027580000}"/>
                  </a:ext>
                </a:extLst>
              </xdr:cNvPr>
              <xdr:cNvSpPr/>
            </xdr:nvSpPr>
            <xdr:spPr bwMode="auto">
              <a:xfrm>
                <a:off x="733425" y="14458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68" name="Option Button 40" hidden="1">
                <a:extLst>
                  <a:ext uri="{63B3BB69-23CF-44E3-9099-C40C66FF867C}">
                    <a14:compatExt spid="_x0000_s22568"/>
                  </a:ext>
                  <a:ext uri="{FF2B5EF4-FFF2-40B4-BE49-F238E27FC236}">
                    <a16:creationId xmlns:a16="http://schemas.microsoft.com/office/drawing/2014/main" id="{00000000-0008-0000-0400-000028580000}"/>
                  </a:ext>
                </a:extLst>
              </xdr:cNvPr>
              <xdr:cNvSpPr/>
            </xdr:nvSpPr>
            <xdr:spPr bwMode="auto">
              <a:xfrm>
                <a:off x="285750" y="14458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41</xdr:row>
          <xdr:rowOff>0</xdr:rowOff>
        </xdr:from>
        <xdr:to>
          <xdr:col>5</xdr:col>
          <xdr:colOff>800100</xdr:colOff>
          <xdr:row>42</xdr:row>
          <xdr:rowOff>0</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224118" y="14780559"/>
              <a:ext cx="8005482" cy="481853"/>
              <a:chOff x="228600" y="14735196"/>
              <a:chExt cx="8001000" cy="476251"/>
            </a:xfrm>
          </xdr:grpSpPr>
          <xdr:sp macro="" textlink="">
            <xdr:nvSpPr>
              <xdr:cNvPr id="22569" name="Group Box 41" hidden="1">
                <a:extLst>
                  <a:ext uri="{63B3BB69-23CF-44E3-9099-C40C66FF867C}">
                    <a14:compatExt spid="_x0000_s22569"/>
                  </a:ext>
                  <a:ext uri="{FF2B5EF4-FFF2-40B4-BE49-F238E27FC236}">
                    <a16:creationId xmlns:a16="http://schemas.microsoft.com/office/drawing/2014/main" id="{00000000-0008-0000-0400-000029580000}"/>
                  </a:ext>
                </a:extLst>
              </xdr:cNvPr>
              <xdr:cNvSpPr/>
            </xdr:nvSpPr>
            <xdr:spPr bwMode="auto">
              <a:xfrm>
                <a:off x="228600" y="1473519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70" name="Option Button 42" hidden="1">
                <a:extLst>
                  <a:ext uri="{63B3BB69-23CF-44E3-9099-C40C66FF867C}">
                    <a14:compatExt spid="_x0000_s22570"/>
                  </a:ext>
                  <a:ext uri="{FF2B5EF4-FFF2-40B4-BE49-F238E27FC236}">
                    <a16:creationId xmlns:a16="http://schemas.microsoft.com/office/drawing/2014/main" id="{00000000-0008-0000-0400-00002A580000}"/>
                  </a:ext>
                </a:extLst>
              </xdr:cNvPr>
              <xdr:cNvSpPr/>
            </xdr:nvSpPr>
            <xdr:spPr bwMode="auto">
              <a:xfrm>
                <a:off x="7448550" y="149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1" name="Option Button 43" hidden="1">
                <a:extLst>
                  <a:ext uri="{63B3BB69-23CF-44E3-9099-C40C66FF867C}">
                    <a14:compatExt spid="_x0000_s22571"/>
                  </a:ext>
                  <a:ext uri="{FF2B5EF4-FFF2-40B4-BE49-F238E27FC236}">
                    <a16:creationId xmlns:a16="http://schemas.microsoft.com/office/drawing/2014/main" id="{00000000-0008-0000-0400-00002B580000}"/>
                  </a:ext>
                </a:extLst>
              </xdr:cNvPr>
              <xdr:cNvSpPr/>
            </xdr:nvSpPr>
            <xdr:spPr bwMode="auto">
              <a:xfrm>
                <a:off x="733425" y="149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2" name="Option Button 44" hidden="1">
                <a:extLst>
                  <a:ext uri="{63B3BB69-23CF-44E3-9099-C40C66FF867C}">
                    <a14:compatExt spid="_x0000_s22572"/>
                  </a:ext>
                  <a:ext uri="{FF2B5EF4-FFF2-40B4-BE49-F238E27FC236}">
                    <a16:creationId xmlns:a16="http://schemas.microsoft.com/office/drawing/2014/main" id="{00000000-0008-0000-0400-00002C580000}"/>
                  </a:ext>
                </a:extLst>
              </xdr:cNvPr>
              <xdr:cNvSpPr/>
            </xdr:nvSpPr>
            <xdr:spPr bwMode="auto">
              <a:xfrm>
                <a:off x="285750" y="149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42</xdr:row>
          <xdr:rowOff>0</xdr:rowOff>
        </xdr:from>
        <xdr:to>
          <xdr:col>5</xdr:col>
          <xdr:colOff>800100</xdr:colOff>
          <xdr:row>43</xdr:row>
          <xdr:rowOff>0</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224118" y="15262412"/>
              <a:ext cx="8005482" cy="481853"/>
              <a:chOff x="228600" y="15211445"/>
              <a:chExt cx="8001000" cy="476251"/>
            </a:xfrm>
          </xdr:grpSpPr>
          <xdr:sp macro="" textlink="">
            <xdr:nvSpPr>
              <xdr:cNvPr id="22573" name="Group Box 45" hidden="1">
                <a:extLst>
                  <a:ext uri="{63B3BB69-23CF-44E3-9099-C40C66FF867C}">
                    <a14:compatExt spid="_x0000_s22573"/>
                  </a:ext>
                  <a:ext uri="{FF2B5EF4-FFF2-40B4-BE49-F238E27FC236}">
                    <a16:creationId xmlns:a16="http://schemas.microsoft.com/office/drawing/2014/main" id="{00000000-0008-0000-0400-00002D580000}"/>
                  </a:ext>
                </a:extLst>
              </xdr:cNvPr>
              <xdr:cNvSpPr/>
            </xdr:nvSpPr>
            <xdr:spPr bwMode="auto">
              <a:xfrm>
                <a:off x="228600" y="1521144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74" name="Option Button 46" hidden="1">
                <a:extLst>
                  <a:ext uri="{63B3BB69-23CF-44E3-9099-C40C66FF867C}">
                    <a14:compatExt spid="_x0000_s22574"/>
                  </a:ext>
                  <a:ext uri="{FF2B5EF4-FFF2-40B4-BE49-F238E27FC236}">
                    <a16:creationId xmlns:a16="http://schemas.microsoft.com/office/drawing/2014/main" id="{00000000-0008-0000-0400-00002E580000}"/>
                  </a:ext>
                </a:extLst>
              </xdr:cNvPr>
              <xdr:cNvSpPr/>
            </xdr:nvSpPr>
            <xdr:spPr bwMode="auto">
              <a:xfrm>
                <a:off x="7448550" y="154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5" name="Option Button 47" hidden="1">
                <a:extLst>
                  <a:ext uri="{63B3BB69-23CF-44E3-9099-C40C66FF867C}">
                    <a14:compatExt spid="_x0000_s22575"/>
                  </a:ext>
                  <a:ext uri="{FF2B5EF4-FFF2-40B4-BE49-F238E27FC236}">
                    <a16:creationId xmlns:a16="http://schemas.microsoft.com/office/drawing/2014/main" id="{00000000-0008-0000-0400-00002F580000}"/>
                  </a:ext>
                </a:extLst>
              </xdr:cNvPr>
              <xdr:cNvSpPr/>
            </xdr:nvSpPr>
            <xdr:spPr bwMode="auto">
              <a:xfrm>
                <a:off x="733425" y="154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76" name="Option Button 48" hidden="1">
                <a:extLst>
                  <a:ext uri="{63B3BB69-23CF-44E3-9099-C40C66FF867C}">
                    <a14:compatExt spid="_x0000_s22576"/>
                  </a:ext>
                  <a:ext uri="{FF2B5EF4-FFF2-40B4-BE49-F238E27FC236}">
                    <a16:creationId xmlns:a16="http://schemas.microsoft.com/office/drawing/2014/main" id="{00000000-0008-0000-0400-000030580000}"/>
                  </a:ext>
                </a:extLst>
              </xdr:cNvPr>
              <xdr:cNvSpPr/>
            </xdr:nvSpPr>
            <xdr:spPr bwMode="auto">
              <a:xfrm>
                <a:off x="285750" y="154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43</xdr:row>
          <xdr:rowOff>0</xdr:rowOff>
        </xdr:from>
        <xdr:to>
          <xdr:col>5</xdr:col>
          <xdr:colOff>800100</xdr:colOff>
          <xdr:row>44</xdr:row>
          <xdr:rowOff>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224118" y="15744265"/>
              <a:ext cx="8005482" cy="481853"/>
              <a:chOff x="228600" y="15687696"/>
              <a:chExt cx="8001000" cy="476251"/>
            </a:xfrm>
          </xdr:grpSpPr>
          <xdr:sp macro="" textlink="">
            <xdr:nvSpPr>
              <xdr:cNvPr id="22577" name="Group Box 49" hidden="1">
                <a:extLst>
                  <a:ext uri="{63B3BB69-23CF-44E3-9099-C40C66FF867C}">
                    <a14:compatExt spid="_x0000_s22577"/>
                  </a:ext>
                  <a:ext uri="{FF2B5EF4-FFF2-40B4-BE49-F238E27FC236}">
                    <a16:creationId xmlns:a16="http://schemas.microsoft.com/office/drawing/2014/main" id="{00000000-0008-0000-0400-000031580000}"/>
                  </a:ext>
                </a:extLst>
              </xdr:cNvPr>
              <xdr:cNvSpPr/>
            </xdr:nvSpPr>
            <xdr:spPr bwMode="auto">
              <a:xfrm>
                <a:off x="228600" y="1568769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78" name="Option Button 50" hidden="1">
                <a:extLst>
                  <a:ext uri="{63B3BB69-23CF-44E3-9099-C40C66FF867C}">
                    <a14:compatExt spid="_x0000_s22578"/>
                  </a:ext>
                  <a:ext uri="{FF2B5EF4-FFF2-40B4-BE49-F238E27FC236}">
                    <a16:creationId xmlns:a16="http://schemas.microsoft.com/office/drawing/2014/main" id="{00000000-0008-0000-0400-000032580000}"/>
                  </a:ext>
                </a:extLst>
              </xdr:cNvPr>
              <xdr:cNvSpPr/>
            </xdr:nvSpPr>
            <xdr:spPr bwMode="auto">
              <a:xfrm>
                <a:off x="7448550" y="15887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79" name="Option Button 51" hidden="1">
                <a:extLst>
                  <a:ext uri="{63B3BB69-23CF-44E3-9099-C40C66FF867C}">
                    <a14:compatExt spid="_x0000_s22579"/>
                  </a:ext>
                  <a:ext uri="{FF2B5EF4-FFF2-40B4-BE49-F238E27FC236}">
                    <a16:creationId xmlns:a16="http://schemas.microsoft.com/office/drawing/2014/main" id="{00000000-0008-0000-0400-000033580000}"/>
                  </a:ext>
                </a:extLst>
              </xdr:cNvPr>
              <xdr:cNvSpPr/>
            </xdr:nvSpPr>
            <xdr:spPr bwMode="auto">
              <a:xfrm>
                <a:off x="733425" y="15887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0" name="Option Button 52" hidden="1">
                <a:extLst>
                  <a:ext uri="{63B3BB69-23CF-44E3-9099-C40C66FF867C}">
                    <a14:compatExt spid="_x0000_s22580"/>
                  </a:ext>
                  <a:ext uri="{FF2B5EF4-FFF2-40B4-BE49-F238E27FC236}">
                    <a16:creationId xmlns:a16="http://schemas.microsoft.com/office/drawing/2014/main" id="{00000000-0008-0000-0400-000034580000}"/>
                  </a:ext>
                </a:extLst>
              </xdr:cNvPr>
              <xdr:cNvSpPr/>
            </xdr:nvSpPr>
            <xdr:spPr bwMode="auto">
              <a:xfrm>
                <a:off x="285750" y="15887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224118" y="17649265"/>
              <a:ext cx="8005482" cy="481853"/>
              <a:chOff x="228600" y="17583175"/>
              <a:chExt cx="8001000" cy="476251"/>
            </a:xfrm>
          </xdr:grpSpPr>
          <xdr:sp macro="" textlink="">
            <xdr:nvSpPr>
              <xdr:cNvPr id="22581" name="Group Box 53" hidden="1">
                <a:extLst>
                  <a:ext uri="{63B3BB69-23CF-44E3-9099-C40C66FF867C}">
                    <a14:compatExt spid="_x0000_s22581"/>
                  </a:ext>
                  <a:ext uri="{FF2B5EF4-FFF2-40B4-BE49-F238E27FC236}">
                    <a16:creationId xmlns:a16="http://schemas.microsoft.com/office/drawing/2014/main" id="{00000000-0008-0000-0400-000035580000}"/>
                  </a:ext>
                </a:extLst>
              </xdr:cNvPr>
              <xdr:cNvSpPr/>
            </xdr:nvSpPr>
            <xdr:spPr bwMode="auto">
              <a:xfrm>
                <a:off x="228600" y="1758317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82" name="Option Button 54" hidden="1">
                <a:extLst>
                  <a:ext uri="{63B3BB69-23CF-44E3-9099-C40C66FF867C}">
                    <a14:compatExt spid="_x0000_s22582"/>
                  </a:ext>
                  <a:ext uri="{FF2B5EF4-FFF2-40B4-BE49-F238E27FC236}">
                    <a16:creationId xmlns:a16="http://schemas.microsoft.com/office/drawing/2014/main" id="{00000000-0008-0000-0400-000036580000}"/>
                  </a:ext>
                </a:extLst>
              </xdr:cNvPr>
              <xdr:cNvSpPr/>
            </xdr:nvSpPr>
            <xdr:spPr bwMode="auto">
              <a:xfrm>
                <a:off x="7448550" y="17783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3" name="Option Button 55" hidden="1">
                <a:extLst>
                  <a:ext uri="{63B3BB69-23CF-44E3-9099-C40C66FF867C}">
                    <a14:compatExt spid="_x0000_s22583"/>
                  </a:ext>
                  <a:ext uri="{FF2B5EF4-FFF2-40B4-BE49-F238E27FC236}">
                    <a16:creationId xmlns:a16="http://schemas.microsoft.com/office/drawing/2014/main" id="{00000000-0008-0000-0400-000037580000}"/>
                  </a:ext>
                </a:extLst>
              </xdr:cNvPr>
              <xdr:cNvSpPr/>
            </xdr:nvSpPr>
            <xdr:spPr bwMode="auto">
              <a:xfrm>
                <a:off x="733425" y="17783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4" name="Option Button 56" hidden="1">
                <a:extLst>
                  <a:ext uri="{63B3BB69-23CF-44E3-9099-C40C66FF867C}">
                    <a14:compatExt spid="_x0000_s22584"/>
                  </a:ext>
                  <a:ext uri="{FF2B5EF4-FFF2-40B4-BE49-F238E27FC236}">
                    <a16:creationId xmlns:a16="http://schemas.microsoft.com/office/drawing/2014/main" id="{00000000-0008-0000-0400-000038580000}"/>
                  </a:ext>
                </a:extLst>
              </xdr:cNvPr>
              <xdr:cNvSpPr/>
            </xdr:nvSpPr>
            <xdr:spPr bwMode="auto">
              <a:xfrm>
                <a:off x="285750" y="17783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50</xdr:row>
          <xdr:rowOff>0</xdr:rowOff>
        </xdr:from>
        <xdr:to>
          <xdr:col>5</xdr:col>
          <xdr:colOff>800100</xdr:colOff>
          <xdr:row>51</xdr:row>
          <xdr:rowOff>0</xdr:rowOff>
        </xdr:to>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224118" y="18131118"/>
              <a:ext cx="8005482" cy="481853"/>
              <a:chOff x="228600" y="18059424"/>
              <a:chExt cx="8001000" cy="476251"/>
            </a:xfrm>
          </xdr:grpSpPr>
          <xdr:sp macro="" textlink="">
            <xdr:nvSpPr>
              <xdr:cNvPr id="22585" name="Group Box 57" hidden="1">
                <a:extLst>
                  <a:ext uri="{63B3BB69-23CF-44E3-9099-C40C66FF867C}">
                    <a14:compatExt spid="_x0000_s22585"/>
                  </a:ext>
                  <a:ext uri="{FF2B5EF4-FFF2-40B4-BE49-F238E27FC236}">
                    <a16:creationId xmlns:a16="http://schemas.microsoft.com/office/drawing/2014/main" id="{00000000-0008-0000-0400-000039580000}"/>
                  </a:ext>
                </a:extLst>
              </xdr:cNvPr>
              <xdr:cNvSpPr/>
            </xdr:nvSpPr>
            <xdr:spPr bwMode="auto">
              <a:xfrm>
                <a:off x="228600" y="1805942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86" name="Option Button 58" hidden="1">
                <a:extLst>
                  <a:ext uri="{63B3BB69-23CF-44E3-9099-C40C66FF867C}">
                    <a14:compatExt spid="_x0000_s22586"/>
                  </a:ext>
                  <a:ext uri="{FF2B5EF4-FFF2-40B4-BE49-F238E27FC236}">
                    <a16:creationId xmlns:a16="http://schemas.microsoft.com/office/drawing/2014/main" id="{00000000-0008-0000-0400-00003A580000}"/>
                  </a:ext>
                </a:extLst>
              </xdr:cNvPr>
              <xdr:cNvSpPr/>
            </xdr:nvSpPr>
            <xdr:spPr bwMode="auto">
              <a:xfrm>
                <a:off x="7448550" y="18259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87" name="Option Button 59" hidden="1">
                <a:extLst>
                  <a:ext uri="{63B3BB69-23CF-44E3-9099-C40C66FF867C}">
                    <a14:compatExt spid="_x0000_s22587"/>
                  </a:ext>
                  <a:ext uri="{FF2B5EF4-FFF2-40B4-BE49-F238E27FC236}">
                    <a16:creationId xmlns:a16="http://schemas.microsoft.com/office/drawing/2014/main" id="{00000000-0008-0000-0400-00003B580000}"/>
                  </a:ext>
                </a:extLst>
              </xdr:cNvPr>
              <xdr:cNvSpPr/>
            </xdr:nvSpPr>
            <xdr:spPr bwMode="auto">
              <a:xfrm>
                <a:off x="733425" y="18259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88" name="Option Button 60" hidden="1">
                <a:extLst>
                  <a:ext uri="{63B3BB69-23CF-44E3-9099-C40C66FF867C}">
                    <a14:compatExt spid="_x0000_s22588"/>
                  </a:ext>
                  <a:ext uri="{FF2B5EF4-FFF2-40B4-BE49-F238E27FC236}">
                    <a16:creationId xmlns:a16="http://schemas.microsoft.com/office/drawing/2014/main" id="{00000000-0008-0000-0400-00003C580000}"/>
                  </a:ext>
                </a:extLst>
              </xdr:cNvPr>
              <xdr:cNvSpPr/>
            </xdr:nvSpPr>
            <xdr:spPr bwMode="auto">
              <a:xfrm>
                <a:off x="285750" y="18259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0</xdr:rowOff>
        </xdr:from>
        <xdr:to>
          <xdr:col>5</xdr:col>
          <xdr:colOff>800100</xdr:colOff>
          <xdr:row>52</xdr:row>
          <xdr:rowOff>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224118" y="18612971"/>
              <a:ext cx="8005482" cy="481853"/>
              <a:chOff x="228600" y="18535675"/>
              <a:chExt cx="8001000" cy="476251"/>
            </a:xfrm>
          </xdr:grpSpPr>
          <xdr:sp macro="" textlink="">
            <xdr:nvSpPr>
              <xdr:cNvPr id="22589" name="Group Box 61" hidden="1">
                <a:extLst>
                  <a:ext uri="{63B3BB69-23CF-44E3-9099-C40C66FF867C}">
                    <a14:compatExt spid="_x0000_s22589"/>
                  </a:ext>
                  <a:ext uri="{FF2B5EF4-FFF2-40B4-BE49-F238E27FC236}">
                    <a16:creationId xmlns:a16="http://schemas.microsoft.com/office/drawing/2014/main" id="{00000000-0008-0000-0400-00003D580000}"/>
                  </a:ext>
                </a:extLst>
              </xdr:cNvPr>
              <xdr:cNvSpPr/>
            </xdr:nvSpPr>
            <xdr:spPr bwMode="auto">
              <a:xfrm>
                <a:off x="228600" y="1853567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90" name="Option Button 62" hidden="1">
                <a:extLst>
                  <a:ext uri="{63B3BB69-23CF-44E3-9099-C40C66FF867C}">
                    <a14:compatExt spid="_x0000_s22590"/>
                  </a:ext>
                  <a:ext uri="{FF2B5EF4-FFF2-40B4-BE49-F238E27FC236}">
                    <a16:creationId xmlns:a16="http://schemas.microsoft.com/office/drawing/2014/main" id="{00000000-0008-0000-0400-00003E580000}"/>
                  </a:ext>
                </a:extLst>
              </xdr:cNvPr>
              <xdr:cNvSpPr/>
            </xdr:nvSpPr>
            <xdr:spPr bwMode="auto">
              <a:xfrm>
                <a:off x="7448550" y="18735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1" name="Option Button 63" hidden="1">
                <a:extLst>
                  <a:ext uri="{63B3BB69-23CF-44E3-9099-C40C66FF867C}">
                    <a14:compatExt spid="_x0000_s22591"/>
                  </a:ext>
                  <a:ext uri="{FF2B5EF4-FFF2-40B4-BE49-F238E27FC236}">
                    <a16:creationId xmlns:a16="http://schemas.microsoft.com/office/drawing/2014/main" id="{00000000-0008-0000-0400-00003F580000}"/>
                  </a:ext>
                </a:extLst>
              </xdr:cNvPr>
              <xdr:cNvSpPr/>
            </xdr:nvSpPr>
            <xdr:spPr bwMode="auto">
              <a:xfrm>
                <a:off x="733425" y="18735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2" name="Option Button 64" hidden="1">
                <a:extLst>
                  <a:ext uri="{63B3BB69-23CF-44E3-9099-C40C66FF867C}">
                    <a14:compatExt spid="_x0000_s22592"/>
                  </a:ext>
                  <a:ext uri="{FF2B5EF4-FFF2-40B4-BE49-F238E27FC236}">
                    <a16:creationId xmlns:a16="http://schemas.microsoft.com/office/drawing/2014/main" id="{00000000-0008-0000-0400-000040580000}"/>
                  </a:ext>
                </a:extLst>
              </xdr:cNvPr>
              <xdr:cNvSpPr/>
            </xdr:nvSpPr>
            <xdr:spPr bwMode="auto">
              <a:xfrm>
                <a:off x="285750" y="18735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400-000012000000}"/>
                </a:ext>
              </a:extLst>
            </xdr:cNvPr>
            <xdr:cNvGrpSpPr/>
          </xdr:nvGrpSpPr>
          <xdr:grpSpPr>
            <a:xfrm>
              <a:off x="224118" y="19912853"/>
              <a:ext cx="8005482" cy="481853"/>
              <a:chOff x="228600" y="19831076"/>
              <a:chExt cx="8001000" cy="476251"/>
            </a:xfrm>
          </xdr:grpSpPr>
          <xdr:sp macro="" textlink="">
            <xdr:nvSpPr>
              <xdr:cNvPr id="22593" name="Group Box 65" hidden="1">
                <a:extLst>
                  <a:ext uri="{63B3BB69-23CF-44E3-9099-C40C66FF867C}">
                    <a14:compatExt spid="_x0000_s22593"/>
                  </a:ext>
                  <a:ext uri="{FF2B5EF4-FFF2-40B4-BE49-F238E27FC236}">
                    <a16:creationId xmlns:a16="http://schemas.microsoft.com/office/drawing/2014/main" id="{00000000-0008-0000-0400-000041580000}"/>
                  </a:ext>
                </a:extLst>
              </xdr:cNvPr>
              <xdr:cNvSpPr/>
            </xdr:nvSpPr>
            <xdr:spPr bwMode="auto">
              <a:xfrm>
                <a:off x="228600" y="1983107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94" name="Option Button 66" hidden="1">
                <a:extLst>
                  <a:ext uri="{63B3BB69-23CF-44E3-9099-C40C66FF867C}">
                    <a14:compatExt spid="_x0000_s22594"/>
                  </a:ext>
                  <a:ext uri="{FF2B5EF4-FFF2-40B4-BE49-F238E27FC236}">
                    <a16:creationId xmlns:a16="http://schemas.microsoft.com/office/drawing/2014/main" id="{00000000-0008-0000-0400-000042580000}"/>
                  </a:ext>
                </a:extLst>
              </xdr:cNvPr>
              <xdr:cNvSpPr/>
            </xdr:nvSpPr>
            <xdr:spPr bwMode="auto">
              <a:xfrm>
                <a:off x="7448550" y="2003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5" name="Option Button 67" hidden="1">
                <a:extLst>
                  <a:ext uri="{63B3BB69-23CF-44E3-9099-C40C66FF867C}">
                    <a14:compatExt spid="_x0000_s22595"/>
                  </a:ext>
                  <a:ext uri="{FF2B5EF4-FFF2-40B4-BE49-F238E27FC236}">
                    <a16:creationId xmlns:a16="http://schemas.microsoft.com/office/drawing/2014/main" id="{00000000-0008-0000-0400-000043580000}"/>
                  </a:ext>
                </a:extLst>
              </xdr:cNvPr>
              <xdr:cNvSpPr/>
            </xdr:nvSpPr>
            <xdr:spPr bwMode="auto">
              <a:xfrm>
                <a:off x="733425" y="2003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596" name="Option Button 68" hidden="1">
                <a:extLst>
                  <a:ext uri="{63B3BB69-23CF-44E3-9099-C40C66FF867C}">
                    <a14:compatExt spid="_x0000_s22596"/>
                  </a:ext>
                  <a:ext uri="{FF2B5EF4-FFF2-40B4-BE49-F238E27FC236}">
                    <a16:creationId xmlns:a16="http://schemas.microsoft.com/office/drawing/2014/main" id="{00000000-0008-0000-0400-000044580000}"/>
                  </a:ext>
                </a:extLst>
              </xdr:cNvPr>
              <xdr:cNvSpPr/>
            </xdr:nvSpPr>
            <xdr:spPr bwMode="auto">
              <a:xfrm>
                <a:off x="285750" y="2003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224118" y="20394706"/>
              <a:ext cx="8005482" cy="481853"/>
              <a:chOff x="228600" y="20307327"/>
              <a:chExt cx="8001000" cy="476251"/>
            </a:xfrm>
          </xdr:grpSpPr>
          <xdr:sp macro="" textlink="">
            <xdr:nvSpPr>
              <xdr:cNvPr id="22597" name="Group Box 69" hidden="1">
                <a:extLst>
                  <a:ext uri="{63B3BB69-23CF-44E3-9099-C40C66FF867C}">
                    <a14:compatExt spid="_x0000_s22597"/>
                  </a:ext>
                  <a:ext uri="{FF2B5EF4-FFF2-40B4-BE49-F238E27FC236}">
                    <a16:creationId xmlns:a16="http://schemas.microsoft.com/office/drawing/2014/main" id="{00000000-0008-0000-0400-000045580000}"/>
                  </a:ext>
                </a:extLst>
              </xdr:cNvPr>
              <xdr:cNvSpPr/>
            </xdr:nvSpPr>
            <xdr:spPr bwMode="auto">
              <a:xfrm>
                <a:off x="228600" y="2030732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598" name="Option Button 70" hidden="1">
                <a:extLst>
                  <a:ext uri="{63B3BB69-23CF-44E3-9099-C40C66FF867C}">
                    <a14:compatExt spid="_x0000_s22598"/>
                  </a:ext>
                  <a:ext uri="{FF2B5EF4-FFF2-40B4-BE49-F238E27FC236}">
                    <a16:creationId xmlns:a16="http://schemas.microsoft.com/office/drawing/2014/main" id="{00000000-0008-0000-0400-000046580000}"/>
                  </a:ext>
                </a:extLst>
              </xdr:cNvPr>
              <xdr:cNvSpPr/>
            </xdr:nvSpPr>
            <xdr:spPr bwMode="auto">
              <a:xfrm>
                <a:off x="7448550" y="2050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599" name="Option Button 71" hidden="1">
                <a:extLst>
                  <a:ext uri="{63B3BB69-23CF-44E3-9099-C40C66FF867C}">
                    <a14:compatExt spid="_x0000_s22599"/>
                  </a:ext>
                  <a:ext uri="{FF2B5EF4-FFF2-40B4-BE49-F238E27FC236}">
                    <a16:creationId xmlns:a16="http://schemas.microsoft.com/office/drawing/2014/main" id="{00000000-0008-0000-0400-000047580000}"/>
                  </a:ext>
                </a:extLst>
              </xdr:cNvPr>
              <xdr:cNvSpPr/>
            </xdr:nvSpPr>
            <xdr:spPr bwMode="auto">
              <a:xfrm>
                <a:off x="733425" y="20507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0" name="Option Button 72" hidden="1">
                <a:extLst>
                  <a:ext uri="{63B3BB69-23CF-44E3-9099-C40C66FF867C}">
                    <a14:compatExt spid="_x0000_s22600"/>
                  </a:ext>
                  <a:ext uri="{FF2B5EF4-FFF2-40B4-BE49-F238E27FC236}">
                    <a16:creationId xmlns:a16="http://schemas.microsoft.com/office/drawing/2014/main" id="{00000000-0008-0000-0400-000048580000}"/>
                  </a:ext>
                </a:extLst>
              </xdr:cNvPr>
              <xdr:cNvSpPr/>
            </xdr:nvSpPr>
            <xdr:spPr bwMode="auto">
              <a:xfrm>
                <a:off x="285750" y="2050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71</xdr:row>
          <xdr:rowOff>0</xdr:rowOff>
        </xdr:from>
        <xdr:to>
          <xdr:col>5</xdr:col>
          <xdr:colOff>800100</xdr:colOff>
          <xdr:row>72</xdr:row>
          <xdr:rowOff>0</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224118" y="26423471"/>
              <a:ext cx="8005482" cy="481853"/>
              <a:chOff x="228600" y="26327135"/>
              <a:chExt cx="8001000" cy="476251"/>
            </a:xfrm>
          </xdr:grpSpPr>
          <xdr:sp macro="" textlink="">
            <xdr:nvSpPr>
              <xdr:cNvPr id="22601" name="Group Box 73" hidden="1">
                <a:extLst>
                  <a:ext uri="{63B3BB69-23CF-44E3-9099-C40C66FF867C}">
                    <a14:compatExt spid="_x0000_s22601"/>
                  </a:ext>
                  <a:ext uri="{FF2B5EF4-FFF2-40B4-BE49-F238E27FC236}">
                    <a16:creationId xmlns:a16="http://schemas.microsoft.com/office/drawing/2014/main" id="{00000000-0008-0000-0400-000049580000}"/>
                  </a:ext>
                </a:extLst>
              </xdr:cNvPr>
              <xdr:cNvSpPr/>
            </xdr:nvSpPr>
            <xdr:spPr bwMode="auto">
              <a:xfrm>
                <a:off x="228600" y="2632713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02" name="Option Button 74" hidden="1">
                <a:extLst>
                  <a:ext uri="{63B3BB69-23CF-44E3-9099-C40C66FF867C}">
                    <a14:compatExt spid="_x0000_s22602"/>
                  </a:ext>
                  <a:ext uri="{FF2B5EF4-FFF2-40B4-BE49-F238E27FC236}">
                    <a16:creationId xmlns:a16="http://schemas.microsoft.com/office/drawing/2014/main" id="{00000000-0008-0000-0400-00004A580000}"/>
                  </a:ext>
                </a:extLst>
              </xdr:cNvPr>
              <xdr:cNvSpPr/>
            </xdr:nvSpPr>
            <xdr:spPr bwMode="auto">
              <a:xfrm>
                <a:off x="7448550" y="26527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3" name="Option Button 75" hidden="1">
                <a:extLst>
                  <a:ext uri="{63B3BB69-23CF-44E3-9099-C40C66FF867C}">
                    <a14:compatExt spid="_x0000_s22603"/>
                  </a:ext>
                  <a:ext uri="{FF2B5EF4-FFF2-40B4-BE49-F238E27FC236}">
                    <a16:creationId xmlns:a16="http://schemas.microsoft.com/office/drawing/2014/main" id="{00000000-0008-0000-0400-00004B580000}"/>
                  </a:ext>
                </a:extLst>
              </xdr:cNvPr>
              <xdr:cNvSpPr/>
            </xdr:nvSpPr>
            <xdr:spPr bwMode="auto">
              <a:xfrm>
                <a:off x="733425" y="26527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4" name="Option Button 76" hidden="1">
                <a:extLst>
                  <a:ext uri="{63B3BB69-23CF-44E3-9099-C40C66FF867C}">
                    <a14:compatExt spid="_x0000_s22604"/>
                  </a:ext>
                  <a:ext uri="{FF2B5EF4-FFF2-40B4-BE49-F238E27FC236}">
                    <a16:creationId xmlns:a16="http://schemas.microsoft.com/office/drawing/2014/main" id="{00000000-0008-0000-0400-00004C580000}"/>
                  </a:ext>
                </a:extLst>
              </xdr:cNvPr>
              <xdr:cNvSpPr/>
            </xdr:nvSpPr>
            <xdr:spPr bwMode="auto">
              <a:xfrm>
                <a:off x="285750" y="26527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72</xdr:row>
          <xdr:rowOff>0</xdr:rowOff>
        </xdr:from>
        <xdr:to>
          <xdr:col>5</xdr:col>
          <xdr:colOff>800100</xdr:colOff>
          <xdr:row>73</xdr:row>
          <xdr:rowOff>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224118" y="26905324"/>
              <a:ext cx="8005482" cy="481852"/>
              <a:chOff x="228600" y="26803330"/>
              <a:chExt cx="8001000" cy="476250"/>
            </a:xfrm>
          </xdr:grpSpPr>
          <xdr:sp macro="" textlink="">
            <xdr:nvSpPr>
              <xdr:cNvPr id="22605" name="Group Box 77" hidden="1">
                <a:extLst>
                  <a:ext uri="{63B3BB69-23CF-44E3-9099-C40C66FF867C}">
                    <a14:compatExt spid="_x0000_s22605"/>
                  </a:ext>
                  <a:ext uri="{FF2B5EF4-FFF2-40B4-BE49-F238E27FC236}">
                    <a16:creationId xmlns:a16="http://schemas.microsoft.com/office/drawing/2014/main" id="{00000000-0008-0000-0400-00004D580000}"/>
                  </a:ext>
                </a:extLst>
              </xdr:cNvPr>
              <xdr:cNvSpPr/>
            </xdr:nvSpPr>
            <xdr:spPr bwMode="auto">
              <a:xfrm>
                <a:off x="228600" y="26803330"/>
                <a:ext cx="8001000" cy="476250"/>
              </a:xfrm>
              <a:prstGeom prst="rect">
                <a:avLst/>
              </a:prstGeom>
              <a:noFill/>
              <a:ln w="9525">
                <a:miter lim="800000"/>
                <a:headEnd/>
                <a:tailEnd/>
              </a:ln>
              <a:extLst>
                <a:ext uri="{909E8E84-426E-40DD-AFC4-6F175D3DCCD1}">
                  <a14:hiddenFill>
                    <a:noFill/>
                  </a14:hiddenFill>
                </a:ext>
              </a:extLst>
            </xdr:spPr>
          </xdr:sp>
          <xdr:sp macro="" textlink="">
            <xdr:nvSpPr>
              <xdr:cNvPr id="22606" name="Option Button 78" hidden="1">
                <a:extLst>
                  <a:ext uri="{63B3BB69-23CF-44E3-9099-C40C66FF867C}">
                    <a14:compatExt spid="_x0000_s22606"/>
                  </a:ext>
                  <a:ext uri="{FF2B5EF4-FFF2-40B4-BE49-F238E27FC236}">
                    <a16:creationId xmlns:a16="http://schemas.microsoft.com/office/drawing/2014/main" id="{00000000-0008-0000-0400-00004E580000}"/>
                  </a:ext>
                </a:extLst>
              </xdr:cNvPr>
              <xdr:cNvSpPr/>
            </xdr:nvSpPr>
            <xdr:spPr bwMode="auto">
              <a:xfrm>
                <a:off x="7448550" y="27003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07" name="Option Button 79" hidden="1">
                <a:extLst>
                  <a:ext uri="{63B3BB69-23CF-44E3-9099-C40C66FF867C}">
                    <a14:compatExt spid="_x0000_s22607"/>
                  </a:ext>
                  <a:ext uri="{FF2B5EF4-FFF2-40B4-BE49-F238E27FC236}">
                    <a16:creationId xmlns:a16="http://schemas.microsoft.com/office/drawing/2014/main" id="{00000000-0008-0000-0400-00004F580000}"/>
                  </a:ext>
                </a:extLst>
              </xdr:cNvPr>
              <xdr:cNvSpPr/>
            </xdr:nvSpPr>
            <xdr:spPr bwMode="auto">
              <a:xfrm>
                <a:off x="733425" y="27003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08" name="Option Button 80" hidden="1">
                <a:extLst>
                  <a:ext uri="{63B3BB69-23CF-44E3-9099-C40C66FF867C}">
                    <a14:compatExt spid="_x0000_s22608"/>
                  </a:ext>
                  <a:ext uri="{FF2B5EF4-FFF2-40B4-BE49-F238E27FC236}">
                    <a16:creationId xmlns:a16="http://schemas.microsoft.com/office/drawing/2014/main" id="{00000000-0008-0000-0400-000050580000}"/>
                  </a:ext>
                </a:extLst>
              </xdr:cNvPr>
              <xdr:cNvSpPr/>
            </xdr:nvSpPr>
            <xdr:spPr bwMode="auto">
              <a:xfrm>
                <a:off x="285750" y="27003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78</xdr:row>
          <xdr:rowOff>0</xdr:rowOff>
        </xdr:from>
        <xdr:to>
          <xdr:col>5</xdr:col>
          <xdr:colOff>800100</xdr:colOff>
          <xdr:row>79</xdr:row>
          <xdr:rowOff>0</xdr:rowOff>
        </xdr:to>
        <xdr:grpSp>
          <xdr:nvGrpSpPr>
            <xdr:cNvPr id="22" name="グループ化 21">
              <a:extLst>
                <a:ext uri="{FF2B5EF4-FFF2-40B4-BE49-F238E27FC236}">
                  <a16:creationId xmlns:a16="http://schemas.microsoft.com/office/drawing/2014/main" id="{00000000-0008-0000-0400-000016000000}"/>
                </a:ext>
              </a:extLst>
            </xdr:cNvPr>
            <xdr:cNvGrpSpPr/>
          </xdr:nvGrpSpPr>
          <xdr:grpSpPr>
            <a:xfrm>
              <a:off x="224118" y="28810324"/>
              <a:ext cx="8005482" cy="481852"/>
              <a:chOff x="228600" y="28698804"/>
              <a:chExt cx="8001000" cy="476250"/>
            </a:xfrm>
          </xdr:grpSpPr>
          <xdr:sp macro="" textlink="">
            <xdr:nvSpPr>
              <xdr:cNvPr id="22609" name="Group Box 81" hidden="1">
                <a:extLst>
                  <a:ext uri="{63B3BB69-23CF-44E3-9099-C40C66FF867C}">
                    <a14:compatExt spid="_x0000_s22609"/>
                  </a:ext>
                  <a:ext uri="{FF2B5EF4-FFF2-40B4-BE49-F238E27FC236}">
                    <a16:creationId xmlns:a16="http://schemas.microsoft.com/office/drawing/2014/main" id="{00000000-0008-0000-0400-000051580000}"/>
                  </a:ext>
                </a:extLst>
              </xdr:cNvPr>
              <xdr:cNvSpPr/>
            </xdr:nvSpPr>
            <xdr:spPr bwMode="auto">
              <a:xfrm>
                <a:off x="228600" y="28698804"/>
                <a:ext cx="8001000" cy="476250"/>
              </a:xfrm>
              <a:prstGeom prst="rect">
                <a:avLst/>
              </a:prstGeom>
              <a:noFill/>
              <a:ln w="9525">
                <a:miter lim="800000"/>
                <a:headEnd/>
                <a:tailEnd/>
              </a:ln>
              <a:extLst>
                <a:ext uri="{909E8E84-426E-40DD-AFC4-6F175D3DCCD1}">
                  <a14:hiddenFill>
                    <a:noFill/>
                  </a14:hiddenFill>
                </a:ext>
              </a:extLst>
            </xdr:spPr>
          </xdr:sp>
          <xdr:sp macro="" textlink="">
            <xdr:nvSpPr>
              <xdr:cNvPr id="22610" name="Option Button 82" hidden="1">
                <a:extLst>
                  <a:ext uri="{63B3BB69-23CF-44E3-9099-C40C66FF867C}">
                    <a14:compatExt spid="_x0000_s22610"/>
                  </a:ext>
                  <a:ext uri="{FF2B5EF4-FFF2-40B4-BE49-F238E27FC236}">
                    <a16:creationId xmlns:a16="http://schemas.microsoft.com/office/drawing/2014/main" id="{00000000-0008-0000-0400-000052580000}"/>
                  </a:ext>
                </a:extLst>
              </xdr:cNvPr>
              <xdr:cNvSpPr/>
            </xdr:nvSpPr>
            <xdr:spPr bwMode="auto">
              <a:xfrm>
                <a:off x="7448550" y="28898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1" name="Option Button 83" hidden="1">
                <a:extLst>
                  <a:ext uri="{63B3BB69-23CF-44E3-9099-C40C66FF867C}">
                    <a14:compatExt spid="_x0000_s22611"/>
                  </a:ext>
                  <a:ext uri="{FF2B5EF4-FFF2-40B4-BE49-F238E27FC236}">
                    <a16:creationId xmlns:a16="http://schemas.microsoft.com/office/drawing/2014/main" id="{00000000-0008-0000-0400-000053580000}"/>
                  </a:ext>
                </a:extLst>
              </xdr:cNvPr>
              <xdr:cNvSpPr/>
            </xdr:nvSpPr>
            <xdr:spPr bwMode="auto">
              <a:xfrm>
                <a:off x="733425" y="28898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2" name="Option Button 84" hidden="1">
                <a:extLst>
                  <a:ext uri="{63B3BB69-23CF-44E3-9099-C40C66FF867C}">
                    <a14:compatExt spid="_x0000_s22612"/>
                  </a:ext>
                  <a:ext uri="{FF2B5EF4-FFF2-40B4-BE49-F238E27FC236}">
                    <a16:creationId xmlns:a16="http://schemas.microsoft.com/office/drawing/2014/main" id="{00000000-0008-0000-0400-000054580000}"/>
                  </a:ext>
                </a:extLst>
              </xdr:cNvPr>
              <xdr:cNvSpPr/>
            </xdr:nvSpPr>
            <xdr:spPr bwMode="auto">
              <a:xfrm>
                <a:off x="285750" y="28898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79</xdr:row>
          <xdr:rowOff>0</xdr:rowOff>
        </xdr:from>
        <xdr:to>
          <xdr:col>5</xdr:col>
          <xdr:colOff>800100</xdr:colOff>
          <xdr:row>80</xdr:row>
          <xdr:rowOff>0</xdr:rowOff>
        </xdr:to>
        <xdr:grpSp>
          <xdr:nvGrpSpPr>
            <xdr:cNvPr id="23" name="グループ化 22">
              <a:extLst>
                <a:ext uri="{FF2B5EF4-FFF2-40B4-BE49-F238E27FC236}">
                  <a16:creationId xmlns:a16="http://schemas.microsoft.com/office/drawing/2014/main" id="{00000000-0008-0000-0400-000017000000}"/>
                </a:ext>
              </a:extLst>
            </xdr:cNvPr>
            <xdr:cNvGrpSpPr/>
          </xdr:nvGrpSpPr>
          <xdr:grpSpPr>
            <a:xfrm>
              <a:off x="224118" y="29292176"/>
              <a:ext cx="8005482" cy="481853"/>
              <a:chOff x="228600" y="29175114"/>
              <a:chExt cx="8001000" cy="476251"/>
            </a:xfrm>
          </xdr:grpSpPr>
          <xdr:sp macro="" textlink="">
            <xdr:nvSpPr>
              <xdr:cNvPr id="22613" name="Group Box 85" hidden="1">
                <a:extLst>
                  <a:ext uri="{63B3BB69-23CF-44E3-9099-C40C66FF867C}">
                    <a14:compatExt spid="_x0000_s22613"/>
                  </a:ext>
                  <a:ext uri="{FF2B5EF4-FFF2-40B4-BE49-F238E27FC236}">
                    <a16:creationId xmlns:a16="http://schemas.microsoft.com/office/drawing/2014/main" id="{00000000-0008-0000-0400-000055580000}"/>
                  </a:ext>
                </a:extLst>
              </xdr:cNvPr>
              <xdr:cNvSpPr/>
            </xdr:nvSpPr>
            <xdr:spPr bwMode="auto">
              <a:xfrm>
                <a:off x="228600" y="2917511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14" name="Option Button 86" hidden="1">
                <a:extLst>
                  <a:ext uri="{63B3BB69-23CF-44E3-9099-C40C66FF867C}">
                    <a14:compatExt spid="_x0000_s22614"/>
                  </a:ext>
                  <a:ext uri="{FF2B5EF4-FFF2-40B4-BE49-F238E27FC236}">
                    <a16:creationId xmlns:a16="http://schemas.microsoft.com/office/drawing/2014/main" id="{00000000-0008-0000-0400-000056580000}"/>
                  </a:ext>
                </a:extLst>
              </xdr:cNvPr>
              <xdr:cNvSpPr/>
            </xdr:nvSpPr>
            <xdr:spPr bwMode="auto">
              <a:xfrm>
                <a:off x="7448550" y="2937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5" name="Option Button 87" hidden="1">
                <a:extLst>
                  <a:ext uri="{63B3BB69-23CF-44E3-9099-C40C66FF867C}">
                    <a14:compatExt spid="_x0000_s22615"/>
                  </a:ext>
                  <a:ext uri="{FF2B5EF4-FFF2-40B4-BE49-F238E27FC236}">
                    <a16:creationId xmlns:a16="http://schemas.microsoft.com/office/drawing/2014/main" id="{00000000-0008-0000-0400-000057580000}"/>
                  </a:ext>
                </a:extLst>
              </xdr:cNvPr>
              <xdr:cNvSpPr/>
            </xdr:nvSpPr>
            <xdr:spPr bwMode="auto">
              <a:xfrm>
                <a:off x="733425" y="29375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16" name="Option Button 88" hidden="1">
                <a:extLst>
                  <a:ext uri="{63B3BB69-23CF-44E3-9099-C40C66FF867C}">
                    <a14:compatExt spid="_x0000_s22616"/>
                  </a:ext>
                  <a:ext uri="{FF2B5EF4-FFF2-40B4-BE49-F238E27FC236}">
                    <a16:creationId xmlns:a16="http://schemas.microsoft.com/office/drawing/2014/main" id="{00000000-0008-0000-0400-000058580000}"/>
                  </a:ext>
                </a:extLst>
              </xdr:cNvPr>
              <xdr:cNvSpPr/>
            </xdr:nvSpPr>
            <xdr:spPr bwMode="auto">
              <a:xfrm>
                <a:off x="285750" y="2937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83</xdr:row>
          <xdr:rowOff>0</xdr:rowOff>
        </xdr:from>
        <xdr:to>
          <xdr:col>5</xdr:col>
          <xdr:colOff>800100</xdr:colOff>
          <xdr:row>84</xdr:row>
          <xdr:rowOff>0</xdr:rowOff>
        </xdr:to>
        <xdr:grpSp>
          <xdr:nvGrpSpPr>
            <xdr:cNvPr id="24" name="グループ化 23">
              <a:extLst>
                <a:ext uri="{FF2B5EF4-FFF2-40B4-BE49-F238E27FC236}">
                  <a16:creationId xmlns:a16="http://schemas.microsoft.com/office/drawing/2014/main" id="{00000000-0008-0000-0400-000018000000}"/>
                </a:ext>
              </a:extLst>
            </xdr:cNvPr>
            <xdr:cNvGrpSpPr/>
          </xdr:nvGrpSpPr>
          <xdr:grpSpPr>
            <a:xfrm>
              <a:off x="224118" y="30592059"/>
              <a:ext cx="8005482" cy="481853"/>
              <a:chOff x="228600" y="30470515"/>
              <a:chExt cx="8001000" cy="476251"/>
            </a:xfrm>
          </xdr:grpSpPr>
          <xdr:sp macro="" textlink="">
            <xdr:nvSpPr>
              <xdr:cNvPr id="22617" name="Group Box 89" hidden="1">
                <a:extLst>
                  <a:ext uri="{63B3BB69-23CF-44E3-9099-C40C66FF867C}">
                    <a14:compatExt spid="_x0000_s22617"/>
                  </a:ext>
                  <a:ext uri="{FF2B5EF4-FFF2-40B4-BE49-F238E27FC236}">
                    <a16:creationId xmlns:a16="http://schemas.microsoft.com/office/drawing/2014/main" id="{00000000-0008-0000-0400-000059580000}"/>
                  </a:ext>
                </a:extLst>
              </xdr:cNvPr>
              <xdr:cNvSpPr/>
            </xdr:nvSpPr>
            <xdr:spPr bwMode="auto">
              <a:xfrm>
                <a:off x="228600" y="3047051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18" name="Option Button 90" hidden="1">
                <a:extLst>
                  <a:ext uri="{63B3BB69-23CF-44E3-9099-C40C66FF867C}">
                    <a14:compatExt spid="_x0000_s22618"/>
                  </a:ext>
                  <a:ext uri="{FF2B5EF4-FFF2-40B4-BE49-F238E27FC236}">
                    <a16:creationId xmlns:a16="http://schemas.microsoft.com/office/drawing/2014/main" id="{00000000-0008-0000-0400-00005A580000}"/>
                  </a:ext>
                </a:extLst>
              </xdr:cNvPr>
              <xdr:cNvSpPr/>
            </xdr:nvSpPr>
            <xdr:spPr bwMode="auto">
              <a:xfrm>
                <a:off x="7448550" y="30670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19" name="Option Button 91" hidden="1">
                <a:extLst>
                  <a:ext uri="{63B3BB69-23CF-44E3-9099-C40C66FF867C}">
                    <a14:compatExt spid="_x0000_s22619"/>
                  </a:ext>
                  <a:ext uri="{FF2B5EF4-FFF2-40B4-BE49-F238E27FC236}">
                    <a16:creationId xmlns:a16="http://schemas.microsoft.com/office/drawing/2014/main" id="{00000000-0008-0000-0400-00005B580000}"/>
                  </a:ext>
                </a:extLst>
              </xdr:cNvPr>
              <xdr:cNvSpPr/>
            </xdr:nvSpPr>
            <xdr:spPr bwMode="auto">
              <a:xfrm>
                <a:off x="733425" y="30670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0" name="Option Button 92" hidden="1">
                <a:extLst>
                  <a:ext uri="{63B3BB69-23CF-44E3-9099-C40C66FF867C}">
                    <a14:compatExt spid="_x0000_s22620"/>
                  </a:ext>
                  <a:ext uri="{FF2B5EF4-FFF2-40B4-BE49-F238E27FC236}">
                    <a16:creationId xmlns:a16="http://schemas.microsoft.com/office/drawing/2014/main" id="{00000000-0008-0000-0400-00005C580000}"/>
                  </a:ext>
                </a:extLst>
              </xdr:cNvPr>
              <xdr:cNvSpPr/>
            </xdr:nvSpPr>
            <xdr:spPr bwMode="auto">
              <a:xfrm>
                <a:off x="285750" y="30670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84</xdr:row>
          <xdr:rowOff>0</xdr:rowOff>
        </xdr:from>
        <xdr:to>
          <xdr:col>5</xdr:col>
          <xdr:colOff>800100</xdr:colOff>
          <xdr:row>85</xdr:row>
          <xdr:rowOff>0</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224118" y="31073912"/>
              <a:ext cx="8005482" cy="481853"/>
              <a:chOff x="228600" y="30946766"/>
              <a:chExt cx="8001000" cy="476251"/>
            </a:xfrm>
          </xdr:grpSpPr>
          <xdr:sp macro="" textlink="">
            <xdr:nvSpPr>
              <xdr:cNvPr id="22621" name="Group Box 93" hidden="1">
                <a:extLst>
                  <a:ext uri="{63B3BB69-23CF-44E3-9099-C40C66FF867C}">
                    <a14:compatExt spid="_x0000_s22621"/>
                  </a:ext>
                  <a:ext uri="{FF2B5EF4-FFF2-40B4-BE49-F238E27FC236}">
                    <a16:creationId xmlns:a16="http://schemas.microsoft.com/office/drawing/2014/main" id="{00000000-0008-0000-0400-00005D580000}"/>
                  </a:ext>
                </a:extLst>
              </xdr:cNvPr>
              <xdr:cNvSpPr/>
            </xdr:nvSpPr>
            <xdr:spPr bwMode="auto">
              <a:xfrm>
                <a:off x="228600" y="3094676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22" name="Option Button 94" hidden="1">
                <a:extLst>
                  <a:ext uri="{63B3BB69-23CF-44E3-9099-C40C66FF867C}">
                    <a14:compatExt spid="_x0000_s22622"/>
                  </a:ext>
                  <a:ext uri="{FF2B5EF4-FFF2-40B4-BE49-F238E27FC236}">
                    <a16:creationId xmlns:a16="http://schemas.microsoft.com/office/drawing/2014/main" id="{00000000-0008-0000-0400-00005E580000}"/>
                  </a:ext>
                </a:extLst>
              </xdr:cNvPr>
              <xdr:cNvSpPr/>
            </xdr:nvSpPr>
            <xdr:spPr bwMode="auto">
              <a:xfrm>
                <a:off x="7448550" y="31146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3" name="Option Button 95" hidden="1">
                <a:extLst>
                  <a:ext uri="{63B3BB69-23CF-44E3-9099-C40C66FF867C}">
                    <a14:compatExt spid="_x0000_s22623"/>
                  </a:ext>
                  <a:ext uri="{FF2B5EF4-FFF2-40B4-BE49-F238E27FC236}">
                    <a16:creationId xmlns:a16="http://schemas.microsoft.com/office/drawing/2014/main" id="{00000000-0008-0000-0400-00005F580000}"/>
                  </a:ext>
                </a:extLst>
              </xdr:cNvPr>
              <xdr:cNvSpPr/>
            </xdr:nvSpPr>
            <xdr:spPr bwMode="auto">
              <a:xfrm>
                <a:off x="733425" y="31146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4" name="Option Button 96" hidden="1">
                <a:extLst>
                  <a:ext uri="{63B3BB69-23CF-44E3-9099-C40C66FF867C}">
                    <a14:compatExt spid="_x0000_s22624"/>
                  </a:ext>
                  <a:ext uri="{FF2B5EF4-FFF2-40B4-BE49-F238E27FC236}">
                    <a16:creationId xmlns:a16="http://schemas.microsoft.com/office/drawing/2014/main" id="{00000000-0008-0000-0400-000060580000}"/>
                  </a:ext>
                </a:extLst>
              </xdr:cNvPr>
              <xdr:cNvSpPr/>
            </xdr:nvSpPr>
            <xdr:spPr bwMode="auto">
              <a:xfrm>
                <a:off x="285750" y="31146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90</xdr:row>
          <xdr:rowOff>0</xdr:rowOff>
        </xdr:from>
        <xdr:to>
          <xdr:col>5</xdr:col>
          <xdr:colOff>800100</xdr:colOff>
          <xdr:row>91</xdr:row>
          <xdr:rowOff>0</xdr:rowOff>
        </xdr:to>
        <xdr:grpSp>
          <xdr:nvGrpSpPr>
            <xdr:cNvPr id="26" name="グループ化 25">
              <a:extLst>
                <a:ext uri="{FF2B5EF4-FFF2-40B4-BE49-F238E27FC236}">
                  <a16:creationId xmlns:a16="http://schemas.microsoft.com/office/drawing/2014/main" id="{00000000-0008-0000-0400-00001A000000}"/>
                </a:ext>
              </a:extLst>
            </xdr:cNvPr>
            <xdr:cNvGrpSpPr/>
          </xdr:nvGrpSpPr>
          <xdr:grpSpPr>
            <a:xfrm>
              <a:off x="224118" y="32978912"/>
              <a:ext cx="8005482" cy="481853"/>
              <a:chOff x="228600" y="32842243"/>
              <a:chExt cx="8001000" cy="476251"/>
            </a:xfrm>
          </xdr:grpSpPr>
          <xdr:sp macro="" textlink="">
            <xdr:nvSpPr>
              <xdr:cNvPr id="22625" name="Group Box 97" hidden="1">
                <a:extLst>
                  <a:ext uri="{63B3BB69-23CF-44E3-9099-C40C66FF867C}">
                    <a14:compatExt spid="_x0000_s22625"/>
                  </a:ext>
                  <a:ext uri="{FF2B5EF4-FFF2-40B4-BE49-F238E27FC236}">
                    <a16:creationId xmlns:a16="http://schemas.microsoft.com/office/drawing/2014/main" id="{00000000-0008-0000-0400-000061580000}"/>
                  </a:ext>
                </a:extLst>
              </xdr:cNvPr>
              <xdr:cNvSpPr/>
            </xdr:nvSpPr>
            <xdr:spPr bwMode="auto">
              <a:xfrm>
                <a:off x="228600" y="32842243"/>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26" name="Option Button 98" hidden="1">
                <a:extLst>
                  <a:ext uri="{63B3BB69-23CF-44E3-9099-C40C66FF867C}">
                    <a14:compatExt spid="_x0000_s22626"/>
                  </a:ext>
                  <a:ext uri="{FF2B5EF4-FFF2-40B4-BE49-F238E27FC236}">
                    <a16:creationId xmlns:a16="http://schemas.microsoft.com/office/drawing/2014/main" id="{00000000-0008-0000-0400-000062580000}"/>
                  </a:ext>
                </a:extLst>
              </xdr:cNvPr>
              <xdr:cNvSpPr/>
            </xdr:nvSpPr>
            <xdr:spPr bwMode="auto">
              <a:xfrm>
                <a:off x="7448550" y="330422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27" name="Option Button 99" hidden="1">
                <a:extLst>
                  <a:ext uri="{63B3BB69-23CF-44E3-9099-C40C66FF867C}">
                    <a14:compatExt spid="_x0000_s22627"/>
                  </a:ext>
                  <a:ext uri="{FF2B5EF4-FFF2-40B4-BE49-F238E27FC236}">
                    <a16:creationId xmlns:a16="http://schemas.microsoft.com/office/drawing/2014/main" id="{00000000-0008-0000-0400-000063580000}"/>
                  </a:ext>
                </a:extLst>
              </xdr:cNvPr>
              <xdr:cNvSpPr/>
            </xdr:nvSpPr>
            <xdr:spPr bwMode="auto">
              <a:xfrm>
                <a:off x="733425" y="330422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28" name="Option Button 100" hidden="1">
                <a:extLst>
                  <a:ext uri="{63B3BB69-23CF-44E3-9099-C40C66FF867C}">
                    <a14:compatExt spid="_x0000_s22628"/>
                  </a:ext>
                  <a:ext uri="{FF2B5EF4-FFF2-40B4-BE49-F238E27FC236}">
                    <a16:creationId xmlns:a16="http://schemas.microsoft.com/office/drawing/2014/main" id="{00000000-0008-0000-0400-000064580000}"/>
                  </a:ext>
                </a:extLst>
              </xdr:cNvPr>
              <xdr:cNvSpPr/>
            </xdr:nvSpPr>
            <xdr:spPr bwMode="auto">
              <a:xfrm>
                <a:off x="285750" y="33042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91</xdr:row>
          <xdr:rowOff>0</xdr:rowOff>
        </xdr:from>
        <xdr:to>
          <xdr:col>5</xdr:col>
          <xdr:colOff>800100</xdr:colOff>
          <xdr:row>92</xdr:row>
          <xdr:rowOff>0</xdr:rowOff>
        </xdr:to>
        <xdr:grpSp>
          <xdr:nvGrpSpPr>
            <xdr:cNvPr id="27" name="グループ化 26">
              <a:extLst>
                <a:ext uri="{FF2B5EF4-FFF2-40B4-BE49-F238E27FC236}">
                  <a16:creationId xmlns:a16="http://schemas.microsoft.com/office/drawing/2014/main" id="{00000000-0008-0000-0400-00001B000000}"/>
                </a:ext>
              </a:extLst>
            </xdr:cNvPr>
            <xdr:cNvGrpSpPr/>
          </xdr:nvGrpSpPr>
          <xdr:grpSpPr>
            <a:xfrm>
              <a:off x="224118" y="33460765"/>
              <a:ext cx="8005482" cy="481853"/>
              <a:chOff x="228600" y="33318494"/>
              <a:chExt cx="8001000" cy="476251"/>
            </a:xfrm>
          </xdr:grpSpPr>
          <xdr:sp macro="" textlink="">
            <xdr:nvSpPr>
              <xdr:cNvPr id="22629" name="Group Box 101" hidden="1">
                <a:extLst>
                  <a:ext uri="{63B3BB69-23CF-44E3-9099-C40C66FF867C}">
                    <a14:compatExt spid="_x0000_s22629"/>
                  </a:ext>
                  <a:ext uri="{FF2B5EF4-FFF2-40B4-BE49-F238E27FC236}">
                    <a16:creationId xmlns:a16="http://schemas.microsoft.com/office/drawing/2014/main" id="{00000000-0008-0000-0400-000065580000}"/>
                  </a:ext>
                </a:extLst>
              </xdr:cNvPr>
              <xdr:cNvSpPr/>
            </xdr:nvSpPr>
            <xdr:spPr bwMode="auto">
              <a:xfrm>
                <a:off x="228600" y="3331849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30" name="Option Button 102" hidden="1">
                <a:extLst>
                  <a:ext uri="{63B3BB69-23CF-44E3-9099-C40C66FF867C}">
                    <a14:compatExt spid="_x0000_s22630"/>
                  </a:ext>
                  <a:ext uri="{FF2B5EF4-FFF2-40B4-BE49-F238E27FC236}">
                    <a16:creationId xmlns:a16="http://schemas.microsoft.com/office/drawing/2014/main" id="{00000000-0008-0000-0400-000066580000}"/>
                  </a:ext>
                </a:extLst>
              </xdr:cNvPr>
              <xdr:cNvSpPr/>
            </xdr:nvSpPr>
            <xdr:spPr bwMode="auto">
              <a:xfrm>
                <a:off x="7448550" y="335184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1" name="Option Button 103" hidden="1">
                <a:extLst>
                  <a:ext uri="{63B3BB69-23CF-44E3-9099-C40C66FF867C}">
                    <a14:compatExt spid="_x0000_s22631"/>
                  </a:ext>
                  <a:ext uri="{FF2B5EF4-FFF2-40B4-BE49-F238E27FC236}">
                    <a16:creationId xmlns:a16="http://schemas.microsoft.com/office/drawing/2014/main" id="{00000000-0008-0000-0400-000067580000}"/>
                  </a:ext>
                </a:extLst>
              </xdr:cNvPr>
              <xdr:cNvSpPr/>
            </xdr:nvSpPr>
            <xdr:spPr bwMode="auto">
              <a:xfrm>
                <a:off x="733425" y="335184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2" name="Option Button 104" hidden="1">
                <a:extLst>
                  <a:ext uri="{63B3BB69-23CF-44E3-9099-C40C66FF867C}">
                    <a14:compatExt spid="_x0000_s22632"/>
                  </a:ext>
                  <a:ext uri="{FF2B5EF4-FFF2-40B4-BE49-F238E27FC236}">
                    <a16:creationId xmlns:a16="http://schemas.microsoft.com/office/drawing/2014/main" id="{00000000-0008-0000-0400-000068580000}"/>
                  </a:ext>
                </a:extLst>
              </xdr:cNvPr>
              <xdr:cNvSpPr/>
            </xdr:nvSpPr>
            <xdr:spPr bwMode="auto">
              <a:xfrm>
                <a:off x="285750" y="335184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95</xdr:row>
          <xdr:rowOff>0</xdr:rowOff>
        </xdr:from>
        <xdr:to>
          <xdr:col>5</xdr:col>
          <xdr:colOff>800100</xdr:colOff>
          <xdr:row>96</xdr:row>
          <xdr:rowOff>0</xdr:rowOff>
        </xdr:to>
        <xdr:grpSp>
          <xdr:nvGrpSpPr>
            <xdr:cNvPr id="28" name="グループ化 27">
              <a:extLst>
                <a:ext uri="{FF2B5EF4-FFF2-40B4-BE49-F238E27FC236}">
                  <a16:creationId xmlns:a16="http://schemas.microsoft.com/office/drawing/2014/main" id="{00000000-0008-0000-0400-00001C000000}"/>
                </a:ext>
              </a:extLst>
            </xdr:cNvPr>
            <xdr:cNvGrpSpPr/>
          </xdr:nvGrpSpPr>
          <xdr:grpSpPr>
            <a:xfrm>
              <a:off x="224118" y="34760647"/>
              <a:ext cx="8005482" cy="481853"/>
              <a:chOff x="228600" y="34613895"/>
              <a:chExt cx="8001000" cy="476251"/>
            </a:xfrm>
          </xdr:grpSpPr>
          <xdr:sp macro="" textlink="">
            <xdr:nvSpPr>
              <xdr:cNvPr id="22633" name="Group Box 105" hidden="1">
                <a:extLst>
                  <a:ext uri="{63B3BB69-23CF-44E3-9099-C40C66FF867C}">
                    <a14:compatExt spid="_x0000_s22633"/>
                  </a:ext>
                  <a:ext uri="{FF2B5EF4-FFF2-40B4-BE49-F238E27FC236}">
                    <a16:creationId xmlns:a16="http://schemas.microsoft.com/office/drawing/2014/main" id="{00000000-0008-0000-0400-000069580000}"/>
                  </a:ext>
                </a:extLst>
              </xdr:cNvPr>
              <xdr:cNvSpPr/>
            </xdr:nvSpPr>
            <xdr:spPr bwMode="auto">
              <a:xfrm>
                <a:off x="228600" y="3461389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34" name="Option Button 106" hidden="1">
                <a:extLst>
                  <a:ext uri="{63B3BB69-23CF-44E3-9099-C40C66FF867C}">
                    <a14:compatExt spid="_x0000_s22634"/>
                  </a:ext>
                  <a:ext uri="{FF2B5EF4-FFF2-40B4-BE49-F238E27FC236}">
                    <a16:creationId xmlns:a16="http://schemas.microsoft.com/office/drawing/2014/main" id="{00000000-0008-0000-0400-00006A580000}"/>
                  </a:ext>
                </a:extLst>
              </xdr:cNvPr>
              <xdr:cNvSpPr/>
            </xdr:nvSpPr>
            <xdr:spPr bwMode="auto">
              <a:xfrm>
                <a:off x="7448550" y="34813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5" name="Option Button 107" hidden="1">
                <a:extLst>
                  <a:ext uri="{63B3BB69-23CF-44E3-9099-C40C66FF867C}">
                    <a14:compatExt spid="_x0000_s22635"/>
                  </a:ext>
                  <a:ext uri="{FF2B5EF4-FFF2-40B4-BE49-F238E27FC236}">
                    <a16:creationId xmlns:a16="http://schemas.microsoft.com/office/drawing/2014/main" id="{00000000-0008-0000-0400-00006B580000}"/>
                  </a:ext>
                </a:extLst>
              </xdr:cNvPr>
              <xdr:cNvSpPr/>
            </xdr:nvSpPr>
            <xdr:spPr bwMode="auto">
              <a:xfrm>
                <a:off x="733425" y="34813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36" name="Option Button 108" hidden="1">
                <a:extLst>
                  <a:ext uri="{63B3BB69-23CF-44E3-9099-C40C66FF867C}">
                    <a14:compatExt spid="_x0000_s22636"/>
                  </a:ext>
                  <a:ext uri="{FF2B5EF4-FFF2-40B4-BE49-F238E27FC236}">
                    <a16:creationId xmlns:a16="http://schemas.microsoft.com/office/drawing/2014/main" id="{00000000-0008-0000-0400-00006C580000}"/>
                  </a:ext>
                </a:extLst>
              </xdr:cNvPr>
              <xdr:cNvSpPr/>
            </xdr:nvSpPr>
            <xdr:spPr bwMode="auto">
              <a:xfrm>
                <a:off x="285750" y="34813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96</xdr:row>
          <xdr:rowOff>0</xdr:rowOff>
        </xdr:from>
        <xdr:to>
          <xdr:col>5</xdr:col>
          <xdr:colOff>800100</xdr:colOff>
          <xdr:row>97</xdr:row>
          <xdr:rowOff>0</xdr:rowOff>
        </xdr:to>
        <xdr:grpSp>
          <xdr:nvGrpSpPr>
            <xdr:cNvPr id="29" name="グループ化 28">
              <a:extLst>
                <a:ext uri="{FF2B5EF4-FFF2-40B4-BE49-F238E27FC236}">
                  <a16:creationId xmlns:a16="http://schemas.microsoft.com/office/drawing/2014/main" id="{00000000-0008-0000-0400-00001D000000}"/>
                </a:ext>
              </a:extLst>
            </xdr:cNvPr>
            <xdr:cNvGrpSpPr/>
          </xdr:nvGrpSpPr>
          <xdr:grpSpPr>
            <a:xfrm>
              <a:off x="224118" y="35242500"/>
              <a:ext cx="8005482" cy="481853"/>
              <a:chOff x="228600" y="35090146"/>
              <a:chExt cx="8001000" cy="476251"/>
            </a:xfrm>
          </xdr:grpSpPr>
          <xdr:sp macro="" textlink="">
            <xdr:nvSpPr>
              <xdr:cNvPr id="22637" name="Group Box 109" hidden="1">
                <a:extLst>
                  <a:ext uri="{63B3BB69-23CF-44E3-9099-C40C66FF867C}">
                    <a14:compatExt spid="_x0000_s22637"/>
                  </a:ext>
                  <a:ext uri="{FF2B5EF4-FFF2-40B4-BE49-F238E27FC236}">
                    <a16:creationId xmlns:a16="http://schemas.microsoft.com/office/drawing/2014/main" id="{00000000-0008-0000-0400-00006D580000}"/>
                  </a:ext>
                </a:extLst>
              </xdr:cNvPr>
              <xdr:cNvSpPr/>
            </xdr:nvSpPr>
            <xdr:spPr bwMode="auto">
              <a:xfrm>
                <a:off x="228600" y="3509014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38" name="Option Button 110" hidden="1">
                <a:extLst>
                  <a:ext uri="{63B3BB69-23CF-44E3-9099-C40C66FF867C}">
                    <a14:compatExt spid="_x0000_s22638"/>
                  </a:ext>
                  <a:ext uri="{FF2B5EF4-FFF2-40B4-BE49-F238E27FC236}">
                    <a16:creationId xmlns:a16="http://schemas.microsoft.com/office/drawing/2014/main" id="{00000000-0008-0000-0400-00006E580000}"/>
                  </a:ext>
                </a:extLst>
              </xdr:cNvPr>
              <xdr:cNvSpPr/>
            </xdr:nvSpPr>
            <xdr:spPr bwMode="auto">
              <a:xfrm>
                <a:off x="7448550" y="35290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39" name="Option Button 111" hidden="1">
                <a:extLst>
                  <a:ext uri="{63B3BB69-23CF-44E3-9099-C40C66FF867C}">
                    <a14:compatExt spid="_x0000_s22639"/>
                  </a:ext>
                  <a:ext uri="{FF2B5EF4-FFF2-40B4-BE49-F238E27FC236}">
                    <a16:creationId xmlns:a16="http://schemas.microsoft.com/office/drawing/2014/main" id="{00000000-0008-0000-0400-00006F580000}"/>
                  </a:ext>
                </a:extLst>
              </xdr:cNvPr>
              <xdr:cNvSpPr/>
            </xdr:nvSpPr>
            <xdr:spPr bwMode="auto">
              <a:xfrm>
                <a:off x="733425" y="35290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0" name="Option Button 112" hidden="1">
                <a:extLst>
                  <a:ext uri="{63B3BB69-23CF-44E3-9099-C40C66FF867C}">
                    <a14:compatExt spid="_x0000_s22640"/>
                  </a:ext>
                  <a:ext uri="{FF2B5EF4-FFF2-40B4-BE49-F238E27FC236}">
                    <a16:creationId xmlns:a16="http://schemas.microsoft.com/office/drawing/2014/main" id="{00000000-0008-0000-0400-000070580000}"/>
                  </a:ext>
                </a:extLst>
              </xdr:cNvPr>
              <xdr:cNvSpPr/>
            </xdr:nvSpPr>
            <xdr:spPr bwMode="auto">
              <a:xfrm>
                <a:off x="285750" y="35290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97</xdr:row>
          <xdr:rowOff>0</xdr:rowOff>
        </xdr:from>
        <xdr:to>
          <xdr:col>5</xdr:col>
          <xdr:colOff>800100</xdr:colOff>
          <xdr:row>98</xdr:row>
          <xdr:rowOff>0</xdr:rowOff>
        </xdr:to>
        <xdr:grpSp>
          <xdr:nvGrpSpPr>
            <xdr:cNvPr id="30" name="グループ化 29">
              <a:extLst>
                <a:ext uri="{FF2B5EF4-FFF2-40B4-BE49-F238E27FC236}">
                  <a16:creationId xmlns:a16="http://schemas.microsoft.com/office/drawing/2014/main" id="{00000000-0008-0000-0400-00001E000000}"/>
                </a:ext>
              </a:extLst>
            </xdr:cNvPr>
            <xdr:cNvGrpSpPr/>
          </xdr:nvGrpSpPr>
          <xdr:grpSpPr>
            <a:xfrm>
              <a:off x="224118" y="35724353"/>
              <a:ext cx="8005482" cy="481853"/>
              <a:chOff x="228600" y="35566397"/>
              <a:chExt cx="8001000" cy="476251"/>
            </a:xfrm>
          </xdr:grpSpPr>
          <xdr:sp macro="" textlink="">
            <xdr:nvSpPr>
              <xdr:cNvPr id="22641" name="Group Box 113" hidden="1">
                <a:extLst>
                  <a:ext uri="{63B3BB69-23CF-44E3-9099-C40C66FF867C}">
                    <a14:compatExt spid="_x0000_s22641"/>
                  </a:ext>
                  <a:ext uri="{FF2B5EF4-FFF2-40B4-BE49-F238E27FC236}">
                    <a16:creationId xmlns:a16="http://schemas.microsoft.com/office/drawing/2014/main" id="{00000000-0008-0000-0400-000071580000}"/>
                  </a:ext>
                </a:extLst>
              </xdr:cNvPr>
              <xdr:cNvSpPr/>
            </xdr:nvSpPr>
            <xdr:spPr bwMode="auto">
              <a:xfrm>
                <a:off x="228600" y="3556639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42" name="Option Button 114" hidden="1">
                <a:extLst>
                  <a:ext uri="{63B3BB69-23CF-44E3-9099-C40C66FF867C}">
                    <a14:compatExt spid="_x0000_s22642"/>
                  </a:ext>
                  <a:ext uri="{FF2B5EF4-FFF2-40B4-BE49-F238E27FC236}">
                    <a16:creationId xmlns:a16="http://schemas.microsoft.com/office/drawing/2014/main" id="{00000000-0008-0000-0400-000072580000}"/>
                  </a:ext>
                </a:extLst>
              </xdr:cNvPr>
              <xdr:cNvSpPr/>
            </xdr:nvSpPr>
            <xdr:spPr bwMode="auto">
              <a:xfrm>
                <a:off x="7448550" y="35766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3" name="Option Button 115" hidden="1">
                <a:extLst>
                  <a:ext uri="{63B3BB69-23CF-44E3-9099-C40C66FF867C}">
                    <a14:compatExt spid="_x0000_s22643"/>
                  </a:ext>
                  <a:ext uri="{FF2B5EF4-FFF2-40B4-BE49-F238E27FC236}">
                    <a16:creationId xmlns:a16="http://schemas.microsoft.com/office/drawing/2014/main" id="{00000000-0008-0000-0400-000073580000}"/>
                  </a:ext>
                </a:extLst>
              </xdr:cNvPr>
              <xdr:cNvSpPr/>
            </xdr:nvSpPr>
            <xdr:spPr bwMode="auto">
              <a:xfrm>
                <a:off x="733425" y="35766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4" name="Option Button 116" hidden="1">
                <a:extLst>
                  <a:ext uri="{63B3BB69-23CF-44E3-9099-C40C66FF867C}">
                    <a14:compatExt spid="_x0000_s22644"/>
                  </a:ext>
                  <a:ext uri="{FF2B5EF4-FFF2-40B4-BE49-F238E27FC236}">
                    <a16:creationId xmlns:a16="http://schemas.microsoft.com/office/drawing/2014/main" id="{00000000-0008-0000-0400-000074580000}"/>
                  </a:ext>
                </a:extLst>
              </xdr:cNvPr>
              <xdr:cNvSpPr/>
            </xdr:nvSpPr>
            <xdr:spPr bwMode="auto">
              <a:xfrm>
                <a:off x="285750" y="35766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5</xdr:col>
          <xdr:colOff>800100</xdr:colOff>
          <xdr:row>113</xdr:row>
          <xdr:rowOff>0</xdr:rowOff>
        </xdr:to>
        <xdr:grpSp>
          <xdr:nvGrpSpPr>
            <xdr:cNvPr id="31" name="グループ化 30">
              <a:extLst>
                <a:ext uri="{FF2B5EF4-FFF2-40B4-BE49-F238E27FC236}">
                  <a16:creationId xmlns:a16="http://schemas.microsoft.com/office/drawing/2014/main" id="{00000000-0008-0000-0400-00001F000000}"/>
                </a:ext>
              </a:extLst>
            </xdr:cNvPr>
            <xdr:cNvGrpSpPr/>
          </xdr:nvGrpSpPr>
          <xdr:grpSpPr>
            <a:xfrm>
              <a:off x="224118" y="41753118"/>
              <a:ext cx="8005482" cy="481853"/>
              <a:chOff x="228600" y="41586205"/>
              <a:chExt cx="8001000" cy="476251"/>
            </a:xfrm>
          </xdr:grpSpPr>
          <xdr:sp macro="" textlink="">
            <xdr:nvSpPr>
              <xdr:cNvPr id="22645" name="Group Box 117" hidden="1">
                <a:extLst>
                  <a:ext uri="{63B3BB69-23CF-44E3-9099-C40C66FF867C}">
                    <a14:compatExt spid="_x0000_s22645"/>
                  </a:ext>
                  <a:ext uri="{FF2B5EF4-FFF2-40B4-BE49-F238E27FC236}">
                    <a16:creationId xmlns:a16="http://schemas.microsoft.com/office/drawing/2014/main" id="{00000000-0008-0000-0400-000075580000}"/>
                  </a:ext>
                </a:extLst>
              </xdr:cNvPr>
              <xdr:cNvSpPr/>
            </xdr:nvSpPr>
            <xdr:spPr bwMode="auto">
              <a:xfrm>
                <a:off x="228600" y="4158620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46" name="Option Button 118" hidden="1">
                <a:extLst>
                  <a:ext uri="{63B3BB69-23CF-44E3-9099-C40C66FF867C}">
                    <a14:compatExt spid="_x0000_s22646"/>
                  </a:ext>
                  <a:ext uri="{FF2B5EF4-FFF2-40B4-BE49-F238E27FC236}">
                    <a16:creationId xmlns:a16="http://schemas.microsoft.com/office/drawing/2014/main" id="{00000000-0008-0000-0400-000076580000}"/>
                  </a:ext>
                </a:extLst>
              </xdr:cNvPr>
              <xdr:cNvSpPr/>
            </xdr:nvSpPr>
            <xdr:spPr bwMode="auto">
              <a:xfrm>
                <a:off x="7448550" y="41786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47" name="Option Button 119" hidden="1">
                <a:extLst>
                  <a:ext uri="{63B3BB69-23CF-44E3-9099-C40C66FF867C}">
                    <a14:compatExt spid="_x0000_s22647"/>
                  </a:ext>
                  <a:ext uri="{FF2B5EF4-FFF2-40B4-BE49-F238E27FC236}">
                    <a16:creationId xmlns:a16="http://schemas.microsoft.com/office/drawing/2014/main" id="{00000000-0008-0000-0400-000077580000}"/>
                  </a:ext>
                </a:extLst>
              </xdr:cNvPr>
              <xdr:cNvSpPr/>
            </xdr:nvSpPr>
            <xdr:spPr bwMode="auto">
              <a:xfrm>
                <a:off x="733425" y="41786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48" name="Option Button 120" hidden="1">
                <a:extLst>
                  <a:ext uri="{63B3BB69-23CF-44E3-9099-C40C66FF867C}">
                    <a14:compatExt spid="_x0000_s22648"/>
                  </a:ext>
                  <a:ext uri="{FF2B5EF4-FFF2-40B4-BE49-F238E27FC236}">
                    <a16:creationId xmlns:a16="http://schemas.microsoft.com/office/drawing/2014/main" id="{00000000-0008-0000-0400-000078580000}"/>
                  </a:ext>
                </a:extLst>
              </xdr:cNvPr>
              <xdr:cNvSpPr/>
            </xdr:nvSpPr>
            <xdr:spPr bwMode="auto">
              <a:xfrm>
                <a:off x="285750" y="41786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113</xdr:row>
          <xdr:rowOff>0</xdr:rowOff>
        </xdr:from>
        <xdr:to>
          <xdr:col>5</xdr:col>
          <xdr:colOff>800100</xdr:colOff>
          <xdr:row>114</xdr:row>
          <xdr:rowOff>0</xdr:rowOff>
        </xdr:to>
        <xdr:grpSp>
          <xdr:nvGrpSpPr>
            <xdr:cNvPr id="32" name="グループ化 31">
              <a:extLst>
                <a:ext uri="{FF2B5EF4-FFF2-40B4-BE49-F238E27FC236}">
                  <a16:creationId xmlns:a16="http://schemas.microsoft.com/office/drawing/2014/main" id="{00000000-0008-0000-0400-000020000000}"/>
                </a:ext>
              </a:extLst>
            </xdr:cNvPr>
            <xdr:cNvGrpSpPr/>
          </xdr:nvGrpSpPr>
          <xdr:grpSpPr>
            <a:xfrm>
              <a:off x="224118" y="42234971"/>
              <a:ext cx="8005482" cy="481853"/>
              <a:chOff x="228600" y="42062456"/>
              <a:chExt cx="8001000" cy="476251"/>
            </a:xfrm>
          </xdr:grpSpPr>
          <xdr:sp macro="" textlink="">
            <xdr:nvSpPr>
              <xdr:cNvPr id="22649" name="Group Box 121" hidden="1">
                <a:extLst>
                  <a:ext uri="{63B3BB69-23CF-44E3-9099-C40C66FF867C}">
                    <a14:compatExt spid="_x0000_s22649"/>
                  </a:ext>
                  <a:ext uri="{FF2B5EF4-FFF2-40B4-BE49-F238E27FC236}">
                    <a16:creationId xmlns:a16="http://schemas.microsoft.com/office/drawing/2014/main" id="{00000000-0008-0000-0400-000079580000}"/>
                  </a:ext>
                </a:extLst>
              </xdr:cNvPr>
              <xdr:cNvSpPr/>
            </xdr:nvSpPr>
            <xdr:spPr bwMode="auto">
              <a:xfrm>
                <a:off x="228600" y="4206245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50" name="Option Button 122" hidden="1">
                <a:extLst>
                  <a:ext uri="{63B3BB69-23CF-44E3-9099-C40C66FF867C}">
                    <a14:compatExt spid="_x0000_s22650"/>
                  </a:ext>
                  <a:ext uri="{FF2B5EF4-FFF2-40B4-BE49-F238E27FC236}">
                    <a16:creationId xmlns:a16="http://schemas.microsoft.com/office/drawing/2014/main" id="{00000000-0008-0000-0400-00007A580000}"/>
                  </a:ext>
                </a:extLst>
              </xdr:cNvPr>
              <xdr:cNvSpPr/>
            </xdr:nvSpPr>
            <xdr:spPr bwMode="auto">
              <a:xfrm>
                <a:off x="7448550" y="42262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1" name="Option Button 123" hidden="1">
                <a:extLst>
                  <a:ext uri="{63B3BB69-23CF-44E3-9099-C40C66FF867C}">
                    <a14:compatExt spid="_x0000_s22651"/>
                  </a:ext>
                  <a:ext uri="{FF2B5EF4-FFF2-40B4-BE49-F238E27FC236}">
                    <a16:creationId xmlns:a16="http://schemas.microsoft.com/office/drawing/2014/main" id="{00000000-0008-0000-0400-00007B580000}"/>
                  </a:ext>
                </a:extLst>
              </xdr:cNvPr>
              <xdr:cNvSpPr/>
            </xdr:nvSpPr>
            <xdr:spPr bwMode="auto">
              <a:xfrm>
                <a:off x="733425" y="42262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2" name="Option Button 124" hidden="1">
                <a:extLst>
                  <a:ext uri="{63B3BB69-23CF-44E3-9099-C40C66FF867C}">
                    <a14:compatExt spid="_x0000_s22652"/>
                  </a:ext>
                  <a:ext uri="{FF2B5EF4-FFF2-40B4-BE49-F238E27FC236}">
                    <a16:creationId xmlns:a16="http://schemas.microsoft.com/office/drawing/2014/main" id="{00000000-0008-0000-0400-00007C580000}"/>
                  </a:ext>
                </a:extLst>
              </xdr:cNvPr>
              <xdr:cNvSpPr/>
            </xdr:nvSpPr>
            <xdr:spPr bwMode="auto">
              <a:xfrm>
                <a:off x="285750" y="42262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114</xdr:row>
          <xdr:rowOff>0</xdr:rowOff>
        </xdr:from>
        <xdr:to>
          <xdr:col>5</xdr:col>
          <xdr:colOff>800100</xdr:colOff>
          <xdr:row>115</xdr:row>
          <xdr:rowOff>0</xdr:rowOff>
        </xdr:to>
        <xdr:grpSp>
          <xdr:nvGrpSpPr>
            <xdr:cNvPr id="33" name="グループ化 32">
              <a:extLst>
                <a:ext uri="{FF2B5EF4-FFF2-40B4-BE49-F238E27FC236}">
                  <a16:creationId xmlns:a16="http://schemas.microsoft.com/office/drawing/2014/main" id="{00000000-0008-0000-0400-000021000000}"/>
                </a:ext>
              </a:extLst>
            </xdr:cNvPr>
            <xdr:cNvGrpSpPr/>
          </xdr:nvGrpSpPr>
          <xdr:grpSpPr>
            <a:xfrm>
              <a:off x="224118" y="42716824"/>
              <a:ext cx="8005482" cy="481852"/>
              <a:chOff x="228600" y="42538619"/>
              <a:chExt cx="8001000" cy="476250"/>
            </a:xfrm>
          </xdr:grpSpPr>
          <xdr:sp macro="" textlink="">
            <xdr:nvSpPr>
              <xdr:cNvPr id="22653" name="Group Box 125" hidden="1">
                <a:extLst>
                  <a:ext uri="{63B3BB69-23CF-44E3-9099-C40C66FF867C}">
                    <a14:compatExt spid="_x0000_s22653"/>
                  </a:ext>
                  <a:ext uri="{FF2B5EF4-FFF2-40B4-BE49-F238E27FC236}">
                    <a16:creationId xmlns:a16="http://schemas.microsoft.com/office/drawing/2014/main" id="{00000000-0008-0000-0400-00007D580000}"/>
                  </a:ext>
                </a:extLst>
              </xdr:cNvPr>
              <xdr:cNvSpPr/>
            </xdr:nvSpPr>
            <xdr:spPr bwMode="auto">
              <a:xfrm>
                <a:off x="228600" y="42538619"/>
                <a:ext cx="8001000" cy="476250"/>
              </a:xfrm>
              <a:prstGeom prst="rect">
                <a:avLst/>
              </a:prstGeom>
              <a:noFill/>
              <a:ln w="9525">
                <a:miter lim="800000"/>
                <a:headEnd/>
                <a:tailEnd/>
              </a:ln>
              <a:extLst>
                <a:ext uri="{909E8E84-426E-40DD-AFC4-6F175D3DCCD1}">
                  <a14:hiddenFill>
                    <a:noFill/>
                  </a14:hiddenFill>
                </a:ext>
              </a:extLst>
            </xdr:spPr>
          </xdr:sp>
          <xdr:sp macro="" textlink="">
            <xdr:nvSpPr>
              <xdr:cNvPr id="22654" name="Option Button 126" hidden="1">
                <a:extLst>
                  <a:ext uri="{63B3BB69-23CF-44E3-9099-C40C66FF867C}">
                    <a14:compatExt spid="_x0000_s22654"/>
                  </a:ext>
                  <a:ext uri="{FF2B5EF4-FFF2-40B4-BE49-F238E27FC236}">
                    <a16:creationId xmlns:a16="http://schemas.microsoft.com/office/drawing/2014/main" id="{00000000-0008-0000-0400-00007E580000}"/>
                  </a:ext>
                </a:extLst>
              </xdr:cNvPr>
              <xdr:cNvSpPr/>
            </xdr:nvSpPr>
            <xdr:spPr bwMode="auto">
              <a:xfrm>
                <a:off x="7448550" y="427386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5" name="Option Button 127" hidden="1">
                <a:extLst>
                  <a:ext uri="{63B3BB69-23CF-44E3-9099-C40C66FF867C}">
                    <a14:compatExt spid="_x0000_s22655"/>
                  </a:ext>
                  <a:ext uri="{FF2B5EF4-FFF2-40B4-BE49-F238E27FC236}">
                    <a16:creationId xmlns:a16="http://schemas.microsoft.com/office/drawing/2014/main" id="{00000000-0008-0000-0400-00007F580000}"/>
                  </a:ext>
                </a:extLst>
              </xdr:cNvPr>
              <xdr:cNvSpPr/>
            </xdr:nvSpPr>
            <xdr:spPr bwMode="auto">
              <a:xfrm>
                <a:off x="733425" y="427386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56" name="Option Button 128" hidden="1">
                <a:extLst>
                  <a:ext uri="{63B3BB69-23CF-44E3-9099-C40C66FF867C}">
                    <a14:compatExt spid="_x0000_s22656"/>
                  </a:ext>
                  <a:ext uri="{FF2B5EF4-FFF2-40B4-BE49-F238E27FC236}">
                    <a16:creationId xmlns:a16="http://schemas.microsoft.com/office/drawing/2014/main" id="{00000000-0008-0000-0400-000080580000}"/>
                  </a:ext>
                </a:extLst>
              </xdr:cNvPr>
              <xdr:cNvSpPr/>
            </xdr:nvSpPr>
            <xdr:spPr bwMode="auto">
              <a:xfrm>
                <a:off x="285750" y="427386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115</xdr:row>
          <xdr:rowOff>0</xdr:rowOff>
        </xdr:from>
        <xdr:to>
          <xdr:col>5</xdr:col>
          <xdr:colOff>800100</xdr:colOff>
          <xdr:row>116</xdr:row>
          <xdr:rowOff>0</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224118" y="43198676"/>
              <a:ext cx="8005482" cy="481853"/>
              <a:chOff x="228600" y="43014958"/>
              <a:chExt cx="8001000" cy="476251"/>
            </a:xfrm>
          </xdr:grpSpPr>
          <xdr:sp macro="" textlink="">
            <xdr:nvSpPr>
              <xdr:cNvPr id="22657" name="Group Box 129" hidden="1">
                <a:extLst>
                  <a:ext uri="{63B3BB69-23CF-44E3-9099-C40C66FF867C}">
                    <a14:compatExt spid="_x0000_s22657"/>
                  </a:ext>
                  <a:ext uri="{FF2B5EF4-FFF2-40B4-BE49-F238E27FC236}">
                    <a16:creationId xmlns:a16="http://schemas.microsoft.com/office/drawing/2014/main" id="{00000000-0008-0000-0400-000081580000}"/>
                  </a:ext>
                </a:extLst>
              </xdr:cNvPr>
              <xdr:cNvSpPr/>
            </xdr:nvSpPr>
            <xdr:spPr bwMode="auto">
              <a:xfrm>
                <a:off x="228600" y="4301495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58" name="Option Button 130" hidden="1">
                <a:extLst>
                  <a:ext uri="{63B3BB69-23CF-44E3-9099-C40C66FF867C}">
                    <a14:compatExt spid="_x0000_s22658"/>
                  </a:ext>
                  <a:ext uri="{FF2B5EF4-FFF2-40B4-BE49-F238E27FC236}">
                    <a16:creationId xmlns:a16="http://schemas.microsoft.com/office/drawing/2014/main" id="{00000000-0008-0000-0400-000082580000}"/>
                  </a:ext>
                </a:extLst>
              </xdr:cNvPr>
              <xdr:cNvSpPr/>
            </xdr:nvSpPr>
            <xdr:spPr bwMode="auto">
              <a:xfrm>
                <a:off x="7448550" y="43214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59" name="Option Button 131" hidden="1">
                <a:extLst>
                  <a:ext uri="{63B3BB69-23CF-44E3-9099-C40C66FF867C}">
                    <a14:compatExt spid="_x0000_s22659"/>
                  </a:ext>
                  <a:ext uri="{FF2B5EF4-FFF2-40B4-BE49-F238E27FC236}">
                    <a16:creationId xmlns:a16="http://schemas.microsoft.com/office/drawing/2014/main" id="{00000000-0008-0000-0400-000083580000}"/>
                  </a:ext>
                </a:extLst>
              </xdr:cNvPr>
              <xdr:cNvSpPr/>
            </xdr:nvSpPr>
            <xdr:spPr bwMode="auto">
              <a:xfrm>
                <a:off x="733425" y="43214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0" name="Option Button 132" hidden="1">
                <a:extLst>
                  <a:ext uri="{63B3BB69-23CF-44E3-9099-C40C66FF867C}">
                    <a14:compatExt spid="_x0000_s22660"/>
                  </a:ext>
                  <a:ext uri="{FF2B5EF4-FFF2-40B4-BE49-F238E27FC236}">
                    <a16:creationId xmlns:a16="http://schemas.microsoft.com/office/drawing/2014/main" id="{00000000-0008-0000-0400-000084580000}"/>
                  </a:ext>
                </a:extLst>
              </xdr:cNvPr>
              <xdr:cNvSpPr/>
            </xdr:nvSpPr>
            <xdr:spPr bwMode="auto">
              <a:xfrm>
                <a:off x="285750" y="43214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116</xdr:row>
          <xdr:rowOff>0</xdr:rowOff>
        </xdr:from>
        <xdr:to>
          <xdr:col>5</xdr:col>
          <xdr:colOff>800100</xdr:colOff>
          <xdr:row>117</xdr:row>
          <xdr:rowOff>0</xdr:rowOff>
        </xdr:to>
        <xdr:grpSp>
          <xdr:nvGrpSpPr>
            <xdr:cNvPr id="35" name="グループ化 34">
              <a:extLst>
                <a:ext uri="{FF2B5EF4-FFF2-40B4-BE49-F238E27FC236}">
                  <a16:creationId xmlns:a16="http://schemas.microsoft.com/office/drawing/2014/main" id="{00000000-0008-0000-0400-000023000000}"/>
                </a:ext>
              </a:extLst>
            </xdr:cNvPr>
            <xdr:cNvGrpSpPr/>
          </xdr:nvGrpSpPr>
          <xdr:grpSpPr>
            <a:xfrm>
              <a:off x="224118" y="43680529"/>
              <a:ext cx="8005482" cy="481853"/>
              <a:chOff x="228600" y="43491208"/>
              <a:chExt cx="8001000" cy="476251"/>
            </a:xfrm>
          </xdr:grpSpPr>
          <xdr:sp macro="" textlink="">
            <xdr:nvSpPr>
              <xdr:cNvPr id="22661" name="Group Box 133" hidden="1">
                <a:extLst>
                  <a:ext uri="{63B3BB69-23CF-44E3-9099-C40C66FF867C}">
                    <a14:compatExt spid="_x0000_s22661"/>
                  </a:ext>
                  <a:ext uri="{FF2B5EF4-FFF2-40B4-BE49-F238E27FC236}">
                    <a16:creationId xmlns:a16="http://schemas.microsoft.com/office/drawing/2014/main" id="{00000000-0008-0000-0400-000085580000}"/>
                  </a:ext>
                </a:extLst>
              </xdr:cNvPr>
              <xdr:cNvSpPr/>
            </xdr:nvSpPr>
            <xdr:spPr bwMode="auto">
              <a:xfrm>
                <a:off x="228600" y="4349120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62" name="Option Button 134" hidden="1">
                <a:extLst>
                  <a:ext uri="{63B3BB69-23CF-44E3-9099-C40C66FF867C}">
                    <a14:compatExt spid="_x0000_s22662"/>
                  </a:ext>
                  <a:ext uri="{FF2B5EF4-FFF2-40B4-BE49-F238E27FC236}">
                    <a16:creationId xmlns:a16="http://schemas.microsoft.com/office/drawing/2014/main" id="{00000000-0008-0000-0400-000086580000}"/>
                  </a:ext>
                </a:extLst>
              </xdr:cNvPr>
              <xdr:cNvSpPr/>
            </xdr:nvSpPr>
            <xdr:spPr bwMode="auto">
              <a:xfrm>
                <a:off x="7448550" y="43691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3" name="Option Button 135" hidden="1">
                <a:extLst>
                  <a:ext uri="{63B3BB69-23CF-44E3-9099-C40C66FF867C}">
                    <a14:compatExt spid="_x0000_s22663"/>
                  </a:ext>
                  <a:ext uri="{FF2B5EF4-FFF2-40B4-BE49-F238E27FC236}">
                    <a16:creationId xmlns:a16="http://schemas.microsoft.com/office/drawing/2014/main" id="{00000000-0008-0000-0400-000087580000}"/>
                  </a:ext>
                </a:extLst>
              </xdr:cNvPr>
              <xdr:cNvSpPr/>
            </xdr:nvSpPr>
            <xdr:spPr bwMode="auto">
              <a:xfrm>
                <a:off x="733425" y="43691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4" name="Option Button 136" hidden="1">
                <a:extLst>
                  <a:ext uri="{63B3BB69-23CF-44E3-9099-C40C66FF867C}">
                    <a14:compatExt spid="_x0000_s22664"/>
                  </a:ext>
                  <a:ext uri="{FF2B5EF4-FFF2-40B4-BE49-F238E27FC236}">
                    <a16:creationId xmlns:a16="http://schemas.microsoft.com/office/drawing/2014/main" id="{00000000-0008-0000-0400-000088580000}"/>
                  </a:ext>
                </a:extLst>
              </xdr:cNvPr>
              <xdr:cNvSpPr/>
            </xdr:nvSpPr>
            <xdr:spPr bwMode="auto">
              <a:xfrm>
                <a:off x="285750" y="43691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122</xdr:row>
          <xdr:rowOff>0</xdr:rowOff>
        </xdr:from>
        <xdr:to>
          <xdr:col>5</xdr:col>
          <xdr:colOff>800100</xdr:colOff>
          <xdr:row>123</xdr:row>
          <xdr:rowOff>0</xdr:rowOff>
        </xdr:to>
        <xdr:grpSp>
          <xdr:nvGrpSpPr>
            <xdr:cNvPr id="36" name="グループ化 35">
              <a:extLst>
                <a:ext uri="{FF2B5EF4-FFF2-40B4-BE49-F238E27FC236}">
                  <a16:creationId xmlns:a16="http://schemas.microsoft.com/office/drawing/2014/main" id="{00000000-0008-0000-0400-000024000000}"/>
                </a:ext>
              </a:extLst>
            </xdr:cNvPr>
            <xdr:cNvGrpSpPr/>
          </xdr:nvGrpSpPr>
          <xdr:grpSpPr>
            <a:xfrm>
              <a:off x="224118" y="45585529"/>
              <a:ext cx="8005482" cy="481853"/>
              <a:chOff x="228600" y="45386686"/>
              <a:chExt cx="8001000" cy="476251"/>
            </a:xfrm>
          </xdr:grpSpPr>
          <xdr:sp macro="" textlink="">
            <xdr:nvSpPr>
              <xdr:cNvPr id="22665" name="Group Box 137" hidden="1">
                <a:extLst>
                  <a:ext uri="{63B3BB69-23CF-44E3-9099-C40C66FF867C}">
                    <a14:compatExt spid="_x0000_s22665"/>
                  </a:ext>
                  <a:ext uri="{FF2B5EF4-FFF2-40B4-BE49-F238E27FC236}">
                    <a16:creationId xmlns:a16="http://schemas.microsoft.com/office/drawing/2014/main" id="{00000000-0008-0000-0400-000089580000}"/>
                  </a:ext>
                </a:extLst>
              </xdr:cNvPr>
              <xdr:cNvSpPr/>
            </xdr:nvSpPr>
            <xdr:spPr bwMode="auto">
              <a:xfrm>
                <a:off x="228600" y="4538668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66" name="Option Button 138" hidden="1">
                <a:extLst>
                  <a:ext uri="{63B3BB69-23CF-44E3-9099-C40C66FF867C}">
                    <a14:compatExt spid="_x0000_s22666"/>
                  </a:ext>
                  <a:ext uri="{FF2B5EF4-FFF2-40B4-BE49-F238E27FC236}">
                    <a16:creationId xmlns:a16="http://schemas.microsoft.com/office/drawing/2014/main" id="{00000000-0008-0000-0400-00008A580000}"/>
                  </a:ext>
                </a:extLst>
              </xdr:cNvPr>
              <xdr:cNvSpPr/>
            </xdr:nvSpPr>
            <xdr:spPr bwMode="auto">
              <a:xfrm>
                <a:off x="7448550" y="45586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67" name="Option Button 139" hidden="1">
                <a:extLst>
                  <a:ext uri="{63B3BB69-23CF-44E3-9099-C40C66FF867C}">
                    <a14:compatExt spid="_x0000_s22667"/>
                  </a:ext>
                  <a:ext uri="{FF2B5EF4-FFF2-40B4-BE49-F238E27FC236}">
                    <a16:creationId xmlns:a16="http://schemas.microsoft.com/office/drawing/2014/main" id="{00000000-0008-0000-0400-00008B580000}"/>
                  </a:ext>
                </a:extLst>
              </xdr:cNvPr>
              <xdr:cNvSpPr/>
            </xdr:nvSpPr>
            <xdr:spPr bwMode="auto">
              <a:xfrm>
                <a:off x="733425" y="45586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68" name="Option Button 140" hidden="1">
                <a:extLst>
                  <a:ext uri="{63B3BB69-23CF-44E3-9099-C40C66FF867C}">
                    <a14:compatExt spid="_x0000_s22668"/>
                  </a:ext>
                  <a:ext uri="{FF2B5EF4-FFF2-40B4-BE49-F238E27FC236}">
                    <a16:creationId xmlns:a16="http://schemas.microsoft.com/office/drawing/2014/main" id="{00000000-0008-0000-0400-00008C580000}"/>
                  </a:ext>
                </a:extLst>
              </xdr:cNvPr>
              <xdr:cNvSpPr/>
            </xdr:nvSpPr>
            <xdr:spPr bwMode="auto">
              <a:xfrm>
                <a:off x="285750" y="45586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7" name="グループ化 36">
              <a:extLst>
                <a:ext uri="{FF2B5EF4-FFF2-40B4-BE49-F238E27FC236}">
                  <a16:creationId xmlns:a16="http://schemas.microsoft.com/office/drawing/2014/main" id="{00000000-0008-0000-0400-000025000000}"/>
                </a:ext>
              </a:extLst>
            </xdr:cNvPr>
            <xdr:cNvGrpSpPr/>
          </xdr:nvGrpSpPr>
          <xdr:grpSpPr>
            <a:xfrm>
              <a:off x="224118" y="46067382"/>
              <a:ext cx="8005482" cy="481853"/>
              <a:chOff x="228600" y="45862936"/>
              <a:chExt cx="8001000" cy="476251"/>
            </a:xfrm>
          </xdr:grpSpPr>
          <xdr:sp macro="" textlink="">
            <xdr:nvSpPr>
              <xdr:cNvPr id="22669" name="Group Box 141" hidden="1">
                <a:extLst>
                  <a:ext uri="{63B3BB69-23CF-44E3-9099-C40C66FF867C}">
                    <a14:compatExt spid="_x0000_s22669"/>
                  </a:ext>
                  <a:ext uri="{FF2B5EF4-FFF2-40B4-BE49-F238E27FC236}">
                    <a16:creationId xmlns:a16="http://schemas.microsoft.com/office/drawing/2014/main" id="{00000000-0008-0000-0400-00008D580000}"/>
                  </a:ext>
                </a:extLst>
              </xdr:cNvPr>
              <xdr:cNvSpPr/>
            </xdr:nvSpPr>
            <xdr:spPr bwMode="auto">
              <a:xfrm>
                <a:off x="228600" y="4586293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70" name="Option Button 142" hidden="1">
                <a:extLst>
                  <a:ext uri="{63B3BB69-23CF-44E3-9099-C40C66FF867C}">
                    <a14:compatExt spid="_x0000_s22670"/>
                  </a:ext>
                  <a:ext uri="{FF2B5EF4-FFF2-40B4-BE49-F238E27FC236}">
                    <a16:creationId xmlns:a16="http://schemas.microsoft.com/office/drawing/2014/main" id="{00000000-0008-0000-0400-00008E580000}"/>
                  </a:ext>
                </a:extLst>
              </xdr:cNvPr>
              <xdr:cNvSpPr/>
            </xdr:nvSpPr>
            <xdr:spPr bwMode="auto">
              <a:xfrm>
                <a:off x="7448550" y="46062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1" name="Option Button 143" hidden="1">
                <a:extLst>
                  <a:ext uri="{63B3BB69-23CF-44E3-9099-C40C66FF867C}">
                    <a14:compatExt spid="_x0000_s22671"/>
                  </a:ext>
                  <a:ext uri="{FF2B5EF4-FFF2-40B4-BE49-F238E27FC236}">
                    <a16:creationId xmlns:a16="http://schemas.microsoft.com/office/drawing/2014/main" id="{00000000-0008-0000-0400-00008F580000}"/>
                  </a:ext>
                </a:extLst>
              </xdr:cNvPr>
              <xdr:cNvSpPr/>
            </xdr:nvSpPr>
            <xdr:spPr bwMode="auto">
              <a:xfrm>
                <a:off x="733425" y="46062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2" name="Option Button 144" hidden="1">
                <a:extLst>
                  <a:ext uri="{63B3BB69-23CF-44E3-9099-C40C66FF867C}">
                    <a14:compatExt spid="_x0000_s22672"/>
                  </a:ext>
                  <a:ext uri="{FF2B5EF4-FFF2-40B4-BE49-F238E27FC236}">
                    <a16:creationId xmlns:a16="http://schemas.microsoft.com/office/drawing/2014/main" id="{00000000-0008-0000-0400-000090580000}"/>
                  </a:ext>
                </a:extLst>
              </xdr:cNvPr>
              <xdr:cNvSpPr/>
            </xdr:nvSpPr>
            <xdr:spPr bwMode="auto">
              <a:xfrm>
                <a:off x="285750" y="46062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8" name="グループ化 37">
              <a:extLst>
                <a:ext uri="{FF2B5EF4-FFF2-40B4-BE49-F238E27FC236}">
                  <a16:creationId xmlns:a16="http://schemas.microsoft.com/office/drawing/2014/main" id="{00000000-0008-0000-0400-000026000000}"/>
                </a:ext>
              </a:extLst>
            </xdr:cNvPr>
            <xdr:cNvGrpSpPr/>
          </xdr:nvGrpSpPr>
          <xdr:grpSpPr>
            <a:xfrm>
              <a:off x="224118" y="46549235"/>
              <a:ext cx="8005482" cy="481853"/>
              <a:chOff x="228600" y="46339186"/>
              <a:chExt cx="8001000" cy="476251"/>
            </a:xfrm>
          </xdr:grpSpPr>
          <xdr:sp macro="" textlink="">
            <xdr:nvSpPr>
              <xdr:cNvPr id="22673" name="Group Box 145" hidden="1">
                <a:extLst>
                  <a:ext uri="{63B3BB69-23CF-44E3-9099-C40C66FF867C}">
                    <a14:compatExt spid="_x0000_s22673"/>
                  </a:ext>
                  <a:ext uri="{FF2B5EF4-FFF2-40B4-BE49-F238E27FC236}">
                    <a16:creationId xmlns:a16="http://schemas.microsoft.com/office/drawing/2014/main" id="{00000000-0008-0000-0400-000091580000}"/>
                  </a:ext>
                </a:extLst>
              </xdr:cNvPr>
              <xdr:cNvSpPr/>
            </xdr:nvSpPr>
            <xdr:spPr bwMode="auto">
              <a:xfrm>
                <a:off x="228600" y="4633918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74" name="Option Button 146" hidden="1">
                <a:extLst>
                  <a:ext uri="{63B3BB69-23CF-44E3-9099-C40C66FF867C}">
                    <a14:compatExt spid="_x0000_s22674"/>
                  </a:ext>
                  <a:ext uri="{FF2B5EF4-FFF2-40B4-BE49-F238E27FC236}">
                    <a16:creationId xmlns:a16="http://schemas.microsoft.com/office/drawing/2014/main" id="{00000000-0008-0000-0400-000092580000}"/>
                  </a:ext>
                </a:extLst>
              </xdr:cNvPr>
              <xdr:cNvSpPr/>
            </xdr:nvSpPr>
            <xdr:spPr bwMode="auto">
              <a:xfrm>
                <a:off x="7448550" y="46539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5" name="Option Button 147" hidden="1">
                <a:extLst>
                  <a:ext uri="{63B3BB69-23CF-44E3-9099-C40C66FF867C}">
                    <a14:compatExt spid="_x0000_s22675"/>
                  </a:ext>
                  <a:ext uri="{FF2B5EF4-FFF2-40B4-BE49-F238E27FC236}">
                    <a16:creationId xmlns:a16="http://schemas.microsoft.com/office/drawing/2014/main" id="{00000000-0008-0000-0400-000093580000}"/>
                  </a:ext>
                </a:extLst>
              </xdr:cNvPr>
              <xdr:cNvSpPr/>
            </xdr:nvSpPr>
            <xdr:spPr bwMode="auto">
              <a:xfrm>
                <a:off x="733425" y="46539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76" name="Option Button 148" hidden="1">
                <a:extLst>
                  <a:ext uri="{63B3BB69-23CF-44E3-9099-C40C66FF867C}">
                    <a14:compatExt spid="_x0000_s22676"/>
                  </a:ext>
                  <a:ext uri="{FF2B5EF4-FFF2-40B4-BE49-F238E27FC236}">
                    <a16:creationId xmlns:a16="http://schemas.microsoft.com/office/drawing/2014/main" id="{00000000-0008-0000-0400-000094580000}"/>
                  </a:ext>
                </a:extLst>
              </xdr:cNvPr>
              <xdr:cNvSpPr/>
            </xdr:nvSpPr>
            <xdr:spPr bwMode="auto">
              <a:xfrm>
                <a:off x="285750" y="46539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9" name="グループ化 38">
              <a:extLst>
                <a:ext uri="{FF2B5EF4-FFF2-40B4-BE49-F238E27FC236}">
                  <a16:creationId xmlns:a16="http://schemas.microsoft.com/office/drawing/2014/main" id="{00000000-0008-0000-0400-000027000000}"/>
                </a:ext>
              </a:extLst>
            </xdr:cNvPr>
            <xdr:cNvGrpSpPr/>
          </xdr:nvGrpSpPr>
          <xdr:grpSpPr>
            <a:xfrm>
              <a:off x="224118" y="47031088"/>
              <a:ext cx="8005482" cy="481853"/>
              <a:chOff x="228600" y="46815437"/>
              <a:chExt cx="8001000" cy="476251"/>
            </a:xfrm>
          </xdr:grpSpPr>
          <xdr:sp macro="" textlink="">
            <xdr:nvSpPr>
              <xdr:cNvPr id="22677" name="Group Box 149" hidden="1">
                <a:extLst>
                  <a:ext uri="{63B3BB69-23CF-44E3-9099-C40C66FF867C}">
                    <a14:compatExt spid="_x0000_s22677"/>
                  </a:ext>
                  <a:ext uri="{FF2B5EF4-FFF2-40B4-BE49-F238E27FC236}">
                    <a16:creationId xmlns:a16="http://schemas.microsoft.com/office/drawing/2014/main" id="{00000000-0008-0000-0400-000095580000}"/>
                  </a:ext>
                </a:extLst>
              </xdr:cNvPr>
              <xdr:cNvSpPr/>
            </xdr:nvSpPr>
            <xdr:spPr bwMode="auto">
              <a:xfrm>
                <a:off x="228600" y="46815437"/>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78" name="Option Button 150" hidden="1">
                <a:extLst>
                  <a:ext uri="{63B3BB69-23CF-44E3-9099-C40C66FF867C}">
                    <a14:compatExt spid="_x0000_s22678"/>
                  </a:ext>
                  <a:ext uri="{FF2B5EF4-FFF2-40B4-BE49-F238E27FC236}">
                    <a16:creationId xmlns:a16="http://schemas.microsoft.com/office/drawing/2014/main" id="{00000000-0008-0000-0400-000096580000}"/>
                  </a:ext>
                </a:extLst>
              </xdr:cNvPr>
              <xdr:cNvSpPr/>
            </xdr:nvSpPr>
            <xdr:spPr bwMode="auto">
              <a:xfrm>
                <a:off x="7448550" y="47015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79" name="Option Button 151" hidden="1">
                <a:extLst>
                  <a:ext uri="{63B3BB69-23CF-44E3-9099-C40C66FF867C}">
                    <a14:compatExt spid="_x0000_s22679"/>
                  </a:ext>
                  <a:ext uri="{FF2B5EF4-FFF2-40B4-BE49-F238E27FC236}">
                    <a16:creationId xmlns:a16="http://schemas.microsoft.com/office/drawing/2014/main" id="{00000000-0008-0000-0400-000097580000}"/>
                  </a:ext>
                </a:extLst>
              </xdr:cNvPr>
              <xdr:cNvSpPr/>
            </xdr:nvSpPr>
            <xdr:spPr bwMode="auto">
              <a:xfrm>
                <a:off x="733425" y="47015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0" name="Option Button 152" hidden="1">
                <a:extLst>
                  <a:ext uri="{63B3BB69-23CF-44E3-9099-C40C66FF867C}">
                    <a14:compatExt spid="_x0000_s22680"/>
                  </a:ext>
                  <a:ext uri="{FF2B5EF4-FFF2-40B4-BE49-F238E27FC236}">
                    <a16:creationId xmlns:a16="http://schemas.microsoft.com/office/drawing/2014/main" id="{00000000-0008-0000-0400-000098580000}"/>
                  </a:ext>
                </a:extLst>
              </xdr:cNvPr>
              <xdr:cNvSpPr/>
            </xdr:nvSpPr>
            <xdr:spPr bwMode="auto">
              <a:xfrm>
                <a:off x="285750" y="47015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224118" y="53059853"/>
              <a:ext cx="8005482" cy="481853"/>
              <a:chOff x="228600" y="52835245"/>
              <a:chExt cx="8001000" cy="476251"/>
            </a:xfrm>
          </xdr:grpSpPr>
          <xdr:sp macro="" textlink="">
            <xdr:nvSpPr>
              <xdr:cNvPr id="22681" name="Group Box 153" hidden="1">
                <a:extLst>
                  <a:ext uri="{63B3BB69-23CF-44E3-9099-C40C66FF867C}">
                    <a14:compatExt spid="_x0000_s22681"/>
                  </a:ext>
                  <a:ext uri="{FF2B5EF4-FFF2-40B4-BE49-F238E27FC236}">
                    <a16:creationId xmlns:a16="http://schemas.microsoft.com/office/drawing/2014/main" id="{00000000-0008-0000-0400-000099580000}"/>
                  </a:ext>
                </a:extLst>
              </xdr:cNvPr>
              <xdr:cNvSpPr/>
            </xdr:nvSpPr>
            <xdr:spPr bwMode="auto">
              <a:xfrm>
                <a:off x="228600" y="5283524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82" name="Option Button 154" hidden="1">
                <a:extLst>
                  <a:ext uri="{63B3BB69-23CF-44E3-9099-C40C66FF867C}">
                    <a14:compatExt spid="_x0000_s22682"/>
                  </a:ext>
                  <a:ext uri="{FF2B5EF4-FFF2-40B4-BE49-F238E27FC236}">
                    <a16:creationId xmlns:a16="http://schemas.microsoft.com/office/drawing/2014/main" id="{00000000-0008-0000-0400-00009A580000}"/>
                  </a:ext>
                </a:extLst>
              </xdr:cNvPr>
              <xdr:cNvSpPr/>
            </xdr:nvSpPr>
            <xdr:spPr bwMode="auto">
              <a:xfrm>
                <a:off x="7448550" y="53035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3" name="Option Button 155" hidden="1">
                <a:extLst>
                  <a:ext uri="{63B3BB69-23CF-44E3-9099-C40C66FF867C}">
                    <a14:compatExt spid="_x0000_s22683"/>
                  </a:ext>
                  <a:ext uri="{FF2B5EF4-FFF2-40B4-BE49-F238E27FC236}">
                    <a16:creationId xmlns:a16="http://schemas.microsoft.com/office/drawing/2014/main" id="{00000000-0008-0000-0400-00009B580000}"/>
                  </a:ext>
                </a:extLst>
              </xdr:cNvPr>
              <xdr:cNvSpPr/>
            </xdr:nvSpPr>
            <xdr:spPr bwMode="auto">
              <a:xfrm>
                <a:off x="733425" y="53035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4" name="Option Button 156" hidden="1">
                <a:extLst>
                  <a:ext uri="{63B3BB69-23CF-44E3-9099-C40C66FF867C}">
                    <a14:compatExt spid="_x0000_s22684"/>
                  </a:ext>
                  <a:ext uri="{FF2B5EF4-FFF2-40B4-BE49-F238E27FC236}">
                    <a16:creationId xmlns:a16="http://schemas.microsoft.com/office/drawing/2014/main" id="{00000000-0008-0000-0400-00009C580000}"/>
                  </a:ext>
                </a:extLst>
              </xdr:cNvPr>
              <xdr:cNvSpPr/>
            </xdr:nvSpPr>
            <xdr:spPr bwMode="auto">
              <a:xfrm>
                <a:off x="285750" y="53035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141</xdr:row>
          <xdr:rowOff>0</xdr:rowOff>
        </xdr:from>
        <xdr:to>
          <xdr:col>5</xdr:col>
          <xdr:colOff>800100</xdr:colOff>
          <xdr:row>142</xdr:row>
          <xdr:rowOff>0</xdr:rowOff>
        </xdr:to>
        <xdr:grpSp>
          <xdr:nvGrpSpPr>
            <xdr:cNvPr id="41" name="グループ化 40">
              <a:extLst>
                <a:ext uri="{FF2B5EF4-FFF2-40B4-BE49-F238E27FC236}">
                  <a16:creationId xmlns:a16="http://schemas.microsoft.com/office/drawing/2014/main" id="{00000000-0008-0000-0400-000029000000}"/>
                </a:ext>
              </a:extLst>
            </xdr:cNvPr>
            <xdr:cNvGrpSpPr/>
          </xdr:nvGrpSpPr>
          <xdr:grpSpPr>
            <a:xfrm>
              <a:off x="224118" y="53541706"/>
              <a:ext cx="8005482" cy="481853"/>
              <a:chOff x="228600" y="53311496"/>
              <a:chExt cx="8001000" cy="476251"/>
            </a:xfrm>
          </xdr:grpSpPr>
          <xdr:sp macro="" textlink="">
            <xdr:nvSpPr>
              <xdr:cNvPr id="22685" name="Group Box 157" hidden="1">
                <a:extLst>
                  <a:ext uri="{63B3BB69-23CF-44E3-9099-C40C66FF867C}">
                    <a14:compatExt spid="_x0000_s22685"/>
                  </a:ext>
                  <a:ext uri="{FF2B5EF4-FFF2-40B4-BE49-F238E27FC236}">
                    <a16:creationId xmlns:a16="http://schemas.microsoft.com/office/drawing/2014/main" id="{00000000-0008-0000-0400-00009D580000}"/>
                  </a:ext>
                </a:extLst>
              </xdr:cNvPr>
              <xdr:cNvSpPr/>
            </xdr:nvSpPr>
            <xdr:spPr bwMode="auto">
              <a:xfrm>
                <a:off x="228600" y="53311496"/>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86" name="Option Button 158" hidden="1">
                <a:extLst>
                  <a:ext uri="{63B3BB69-23CF-44E3-9099-C40C66FF867C}">
                    <a14:compatExt spid="_x0000_s22686"/>
                  </a:ext>
                  <a:ext uri="{FF2B5EF4-FFF2-40B4-BE49-F238E27FC236}">
                    <a16:creationId xmlns:a16="http://schemas.microsoft.com/office/drawing/2014/main" id="{00000000-0008-0000-0400-00009E580000}"/>
                  </a:ext>
                </a:extLst>
              </xdr:cNvPr>
              <xdr:cNvSpPr/>
            </xdr:nvSpPr>
            <xdr:spPr bwMode="auto">
              <a:xfrm>
                <a:off x="7448550" y="53511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87" name="Option Button 159" hidden="1">
                <a:extLst>
                  <a:ext uri="{63B3BB69-23CF-44E3-9099-C40C66FF867C}">
                    <a14:compatExt spid="_x0000_s22687"/>
                  </a:ext>
                  <a:ext uri="{FF2B5EF4-FFF2-40B4-BE49-F238E27FC236}">
                    <a16:creationId xmlns:a16="http://schemas.microsoft.com/office/drawing/2014/main" id="{00000000-0008-0000-0400-00009F580000}"/>
                  </a:ext>
                </a:extLst>
              </xdr:cNvPr>
              <xdr:cNvSpPr/>
            </xdr:nvSpPr>
            <xdr:spPr bwMode="auto">
              <a:xfrm>
                <a:off x="733425" y="53511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88" name="Option Button 160" hidden="1">
                <a:extLst>
                  <a:ext uri="{63B3BB69-23CF-44E3-9099-C40C66FF867C}">
                    <a14:compatExt spid="_x0000_s22688"/>
                  </a:ext>
                  <a:ext uri="{FF2B5EF4-FFF2-40B4-BE49-F238E27FC236}">
                    <a16:creationId xmlns:a16="http://schemas.microsoft.com/office/drawing/2014/main" id="{00000000-0008-0000-0400-0000A0580000}"/>
                  </a:ext>
                </a:extLst>
              </xdr:cNvPr>
              <xdr:cNvSpPr/>
            </xdr:nvSpPr>
            <xdr:spPr bwMode="auto">
              <a:xfrm>
                <a:off x="285750" y="53511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145</xdr:row>
          <xdr:rowOff>0</xdr:rowOff>
        </xdr:from>
        <xdr:to>
          <xdr:col>5</xdr:col>
          <xdr:colOff>800100</xdr:colOff>
          <xdr:row>146</xdr:row>
          <xdr:rowOff>0</xdr:rowOff>
        </xdr:to>
        <xdr:grpSp>
          <xdr:nvGrpSpPr>
            <xdr:cNvPr id="42" name="グループ化 41">
              <a:extLst>
                <a:ext uri="{FF2B5EF4-FFF2-40B4-BE49-F238E27FC236}">
                  <a16:creationId xmlns:a16="http://schemas.microsoft.com/office/drawing/2014/main" id="{00000000-0008-0000-0400-00002A000000}"/>
                </a:ext>
              </a:extLst>
            </xdr:cNvPr>
            <xdr:cNvGrpSpPr/>
          </xdr:nvGrpSpPr>
          <xdr:grpSpPr>
            <a:xfrm>
              <a:off x="224118" y="54841588"/>
              <a:ext cx="8005482" cy="481853"/>
              <a:chOff x="228600" y="54606898"/>
              <a:chExt cx="8001000" cy="476251"/>
            </a:xfrm>
          </xdr:grpSpPr>
          <xdr:sp macro="" textlink="">
            <xdr:nvSpPr>
              <xdr:cNvPr id="22689" name="Group Box 161" hidden="1">
                <a:extLst>
                  <a:ext uri="{63B3BB69-23CF-44E3-9099-C40C66FF867C}">
                    <a14:compatExt spid="_x0000_s22689"/>
                  </a:ext>
                  <a:ext uri="{FF2B5EF4-FFF2-40B4-BE49-F238E27FC236}">
                    <a16:creationId xmlns:a16="http://schemas.microsoft.com/office/drawing/2014/main" id="{00000000-0008-0000-0400-0000A1580000}"/>
                  </a:ext>
                </a:extLst>
              </xdr:cNvPr>
              <xdr:cNvSpPr/>
            </xdr:nvSpPr>
            <xdr:spPr bwMode="auto">
              <a:xfrm>
                <a:off x="228600" y="5460689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90" name="Option Button 162" hidden="1">
                <a:extLst>
                  <a:ext uri="{63B3BB69-23CF-44E3-9099-C40C66FF867C}">
                    <a14:compatExt spid="_x0000_s22690"/>
                  </a:ext>
                  <a:ext uri="{FF2B5EF4-FFF2-40B4-BE49-F238E27FC236}">
                    <a16:creationId xmlns:a16="http://schemas.microsoft.com/office/drawing/2014/main" id="{00000000-0008-0000-0400-0000A2580000}"/>
                  </a:ext>
                </a:extLst>
              </xdr:cNvPr>
              <xdr:cNvSpPr/>
            </xdr:nvSpPr>
            <xdr:spPr bwMode="auto">
              <a:xfrm>
                <a:off x="7448550" y="54806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1" name="Option Button 163" hidden="1">
                <a:extLst>
                  <a:ext uri="{63B3BB69-23CF-44E3-9099-C40C66FF867C}">
                    <a14:compatExt spid="_x0000_s22691"/>
                  </a:ext>
                  <a:ext uri="{FF2B5EF4-FFF2-40B4-BE49-F238E27FC236}">
                    <a16:creationId xmlns:a16="http://schemas.microsoft.com/office/drawing/2014/main" id="{00000000-0008-0000-0400-0000A3580000}"/>
                  </a:ext>
                </a:extLst>
              </xdr:cNvPr>
              <xdr:cNvSpPr/>
            </xdr:nvSpPr>
            <xdr:spPr bwMode="auto">
              <a:xfrm>
                <a:off x="733425" y="54806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2" name="Option Button 164" hidden="1">
                <a:extLst>
                  <a:ext uri="{63B3BB69-23CF-44E3-9099-C40C66FF867C}">
                    <a14:compatExt spid="_x0000_s22692"/>
                  </a:ext>
                  <a:ext uri="{FF2B5EF4-FFF2-40B4-BE49-F238E27FC236}">
                    <a16:creationId xmlns:a16="http://schemas.microsoft.com/office/drawing/2014/main" id="{00000000-0008-0000-0400-0000A4580000}"/>
                  </a:ext>
                </a:extLst>
              </xdr:cNvPr>
              <xdr:cNvSpPr/>
            </xdr:nvSpPr>
            <xdr:spPr bwMode="auto">
              <a:xfrm>
                <a:off x="285750" y="54806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0</xdr:rowOff>
        </xdr:from>
        <xdr:to>
          <xdr:col>5</xdr:col>
          <xdr:colOff>800100</xdr:colOff>
          <xdr:row>147</xdr:row>
          <xdr:rowOff>0</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224118" y="55323441"/>
              <a:ext cx="8005482" cy="481853"/>
              <a:chOff x="228600" y="55083148"/>
              <a:chExt cx="8001000" cy="476251"/>
            </a:xfrm>
          </xdr:grpSpPr>
          <xdr:sp macro="" textlink="">
            <xdr:nvSpPr>
              <xdr:cNvPr id="22693" name="Group Box 165" hidden="1">
                <a:extLst>
                  <a:ext uri="{63B3BB69-23CF-44E3-9099-C40C66FF867C}">
                    <a14:compatExt spid="_x0000_s22693"/>
                  </a:ext>
                  <a:ext uri="{FF2B5EF4-FFF2-40B4-BE49-F238E27FC236}">
                    <a16:creationId xmlns:a16="http://schemas.microsoft.com/office/drawing/2014/main" id="{00000000-0008-0000-0400-0000A5580000}"/>
                  </a:ext>
                </a:extLst>
              </xdr:cNvPr>
              <xdr:cNvSpPr/>
            </xdr:nvSpPr>
            <xdr:spPr bwMode="auto">
              <a:xfrm>
                <a:off x="228600" y="55083148"/>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694" name="Option Button 166" hidden="1">
                <a:extLst>
                  <a:ext uri="{63B3BB69-23CF-44E3-9099-C40C66FF867C}">
                    <a14:compatExt spid="_x0000_s22694"/>
                  </a:ext>
                  <a:ext uri="{FF2B5EF4-FFF2-40B4-BE49-F238E27FC236}">
                    <a16:creationId xmlns:a16="http://schemas.microsoft.com/office/drawing/2014/main" id="{00000000-0008-0000-0400-0000A6580000}"/>
                  </a:ext>
                </a:extLst>
              </xdr:cNvPr>
              <xdr:cNvSpPr/>
            </xdr:nvSpPr>
            <xdr:spPr bwMode="auto">
              <a:xfrm>
                <a:off x="7448550" y="55283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5" name="Option Button 167" hidden="1">
                <a:extLst>
                  <a:ext uri="{63B3BB69-23CF-44E3-9099-C40C66FF867C}">
                    <a14:compatExt spid="_x0000_s22695"/>
                  </a:ext>
                  <a:ext uri="{FF2B5EF4-FFF2-40B4-BE49-F238E27FC236}">
                    <a16:creationId xmlns:a16="http://schemas.microsoft.com/office/drawing/2014/main" id="{00000000-0008-0000-0400-0000A7580000}"/>
                  </a:ext>
                </a:extLst>
              </xdr:cNvPr>
              <xdr:cNvSpPr/>
            </xdr:nvSpPr>
            <xdr:spPr bwMode="auto">
              <a:xfrm>
                <a:off x="733425" y="55283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696" name="Option Button 168" hidden="1">
                <a:extLst>
                  <a:ext uri="{63B3BB69-23CF-44E3-9099-C40C66FF867C}">
                    <a14:compatExt spid="_x0000_s22696"/>
                  </a:ext>
                  <a:ext uri="{FF2B5EF4-FFF2-40B4-BE49-F238E27FC236}">
                    <a16:creationId xmlns:a16="http://schemas.microsoft.com/office/drawing/2014/main" id="{00000000-0008-0000-0400-0000A8580000}"/>
                  </a:ext>
                </a:extLst>
              </xdr:cNvPr>
              <xdr:cNvSpPr/>
            </xdr:nvSpPr>
            <xdr:spPr bwMode="auto">
              <a:xfrm>
                <a:off x="285750" y="55283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150</xdr:row>
          <xdr:rowOff>0</xdr:rowOff>
        </xdr:from>
        <xdr:to>
          <xdr:col>5</xdr:col>
          <xdr:colOff>800100</xdr:colOff>
          <xdr:row>151</xdr:row>
          <xdr:rowOff>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224118" y="56623324"/>
              <a:ext cx="8005482" cy="481852"/>
              <a:chOff x="228600" y="56378433"/>
              <a:chExt cx="8001000" cy="476250"/>
            </a:xfrm>
          </xdr:grpSpPr>
          <xdr:sp macro="" textlink="">
            <xdr:nvSpPr>
              <xdr:cNvPr id="22697" name="Group Box 169" hidden="1">
                <a:extLst>
                  <a:ext uri="{63B3BB69-23CF-44E3-9099-C40C66FF867C}">
                    <a14:compatExt spid="_x0000_s22697"/>
                  </a:ext>
                  <a:ext uri="{FF2B5EF4-FFF2-40B4-BE49-F238E27FC236}">
                    <a16:creationId xmlns:a16="http://schemas.microsoft.com/office/drawing/2014/main" id="{00000000-0008-0000-0400-0000A9580000}"/>
                  </a:ext>
                </a:extLst>
              </xdr:cNvPr>
              <xdr:cNvSpPr/>
            </xdr:nvSpPr>
            <xdr:spPr bwMode="auto">
              <a:xfrm>
                <a:off x="228600" y="56378433"/>
                <a:ext cx="8001000" cy="476250"/>
              </a:xfrm>
              <a:prstGeom prst="rect">
                <a:avLst/>
              </a:prstGeom>
              <a:noFill/>
              <a:ln w="9525">
                <a:miter lim="800000"/>
                <a:headEnd/>
                <a:tailEnd/>
              </a:ln>
              <a:extLst>
                <a:ext uri="{909E8E84-426E-40DD-AFC4-6F175D3DCCD1}">
                  <a14:hiddenFill>
                    <a:noFill/>
                  </a14:hiddenFill>
                </a:ext>
              </a:extLst>
            </xdr:spPr>
          </xdr:sp>
          <xdr:sp macro="" textlink="">
            <xdr:nvSpPr>
              <xdr:cNvPr id="22698" name="Option Button 170" hidden="1">
                <a:extLst>
                  <a:ext uri="{63B3BB69-23CF-44E3-9099-C40C66FF867C}">
                    <a14:compatExt spid="_x0000_s22698"/>
                  </a:ext>
                  <a:ext uri="{FF2B5EF4-FFF2-40B4-BE49-F238E27FC236}">
                    <a16:creationId xmlns:a16="http://schemas.microsoft.com/office/drawing/2014/main" id="{00000000-0008-0000-0400-0000AA580000}"/>
                  </a:ext>
                </a:extLst>
              </xdr:cNvPr>
              <xdr:cNvSpPr/>
            </xdr:nvSpPr>
            <xdr:spPr bwMode="auto">
              <a:xfrm>
                <a:off x="7448550" y="56578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699" name="Option Button 171" hidden="1">
                <a:extLst>
                  <a:ext uri="{63B3BB69-23CF-44E3-9099-C40C66FF867C}">
                    <a14:compatExt spid="_x0000_s22699"/>
                  </a:ext>
                  <a:ext uri="{FF2B5EF4-FFF2-40B4-BE49-F238E27FC236}">
                    <a16:creationId xmlns:a16="http://schemas.microsoft.com/office/drawing/2014/main" id="{00000000-0008-0000-0400-0000AB580000}"/>
                  </a:ext>
                </a:extLst>
              </xdr:cNvPr>
              <xdr:cNvSpPr/>
            </xdr:nvSpPr>
            <xdr:spPr bwMode="auto">
              <a:xfrm>
                <a:off x="733425" y="56578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0" name="Option Button 172" hidden="1">
                <a:extLst>
                  <a:ext uri="{63B3BB69-23CF-44E3-9099-C40C66FF867C}">
                    <a14:compatExt spid="_x0000_s22700"/>
                  </a:ext>
                  <a:ext uri="{FF2B5EF4-FFF2-40B4-BE49-F238E27FC236}">
                    <a16:creationId xmlns:a16="http://schemas.microsoft.com/office/drawing/2014/main" id="{00000000-0008-0000-0400-0000AC580000}"/>
                  </a:ext>
                </a:extLst>
              </xdr:cNvPr>
              <xdr:cNvSpPr/>
            </xdr:nvSpPr>
            <xdr:spPr bwMode="auto">
              <a:xfrm>
                <a:off x="285750" y="56578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151</xdr:row>
          <xdr:rowOff>0</xdr:rowOff>
        </xdr:from>
        <xdr:to>
          <xdr:col>5</xdr:col>
          <xdr:colOff>800100</xdr:colOff>
          <xdr:row>152</xdr:row>
          <xdr:rowOff>0</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224118" y="57105176"/>
              <a:ext cx="8005482" cy="481853"/>
              <a:chOff x="228600" y="56854801"/>
              <a:chExt cx="8001000" cy="476251"/>
            </a:xfrm>
          </xdr:grpSpPr>
          <xdr:sp macro="" textlink="">
            <xdr:nvSpPr>
              <xdr:cNvPr id="22701" name="Group Box 173" hidden="1">
                <a:extLst>
                  <a:ext uri="{63B3BB69-23CF-44E3-9099-C40C66FF867C}">
                    <a14:compatExt spid="_x0000_s22701"/>
                  </a:ext>
                  <a:ext uri="{FF2B5EF4-FFF2-40B4-BE49-F238E27FC236}">
                    <a16:creationId xmlns:a16="http://schemas.microsoft.com/office/drawing/2014/main" id="{00000000-0008-0000-0400-0000AD580000}"/>
                  </a:ext>
                </a:extLst>
              </xdr:cNvPr>
              <xdr:cNvSpPr/>
            </xdr:nvSpPr>
            <xdr:spPr bwMode="auto">
              <a:xfrm>
                <a:off x="228600" y="56854801"/>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702" name="Option Button 174" hidden="1">
                <a:extLst>
                  <a:ext uri="{63B3BB69-23CF-44E3-9099-C40C66FF867C}">
                    <a14:compatExt spid="_x0000_s22702"/>
                  </a:ext>
                  <a:ext uri="{FF2B5EF4-FFF2-40B4-BE49-F238E27FC236}">
                    <a16:creationId xmlns:a16="http://schemas.microsoft.com/office/drawing/2014/main" id="{00000000-0008-0000-0400-0000AE580000}"/>
                  </a:ext>
                </a:extLst>
              </xdr:cNvPr>
              <xdr:cNvSpPr/>
            </xdr:nvSpPr>
            <xdr:spPr bwMode="auto">
              <a:xfrm>
                <a:off x="7448550" y="57054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3" name="Option Button 175" hidden="1">
                <a:extLst>
                  <a:ext uri="{63B3BB69-23CF-44E3-9099-C40C66FF867C}">
                    <a14:compatExt spid="_x0000_s22703"/>
                  </a:ext>
                  <a:ext uri="{FF2B5EF4-FFF2-40B4-BE49-F238E27FC236}">
                    <a16:creationId xmlns:a16="http://schemas.microsoft.com/office/drawing/2014/main" id="{00000000-0008-0000-0400-0000AF580000}"/>
                  </a:ext>
                </a:extLst>
              </xdr:cNvPr>
              <xdr:cNvSpPr/>
            </xdr:nvSpPr>
            <xdr:spPr bwMode="auto">
              <a:xfrm>
                <a:off x="733425" y="57054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4" name="Option Button 176" hidden="1">
                <a:extLst>
                  <a:ext uri="{63B3BB69-23CF-44E3-9099-C40C66FF867C}">
                    <a14:compatExt spid="_x0000_s22704"/>
                  </a:ext>
                  <a:ext uri="{FF2B5EF4-FFF2-40B4-BE49-F238E27FC236}">
                    <a16:creationId xmlns:a16="http://schemas.microsoft.com/office/drawing/2014/main" id="{00000000-0008-0000-0400-0000B0580000}"/>
                  </a:ext>
                </a:extLst>
              </xdr:cNvPr>
              <xdr:cNvSpPr/>
            </xdr:nvSpPr>
            <xdr:spPr bwMode="auto">
              <a:xfrm>
                <a:off x="285750" y="57054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152</xdr:row>
          <xdr:rowOff>0</xdr:rowOff>
        </xdr:from>
        <xdr:to>
          <xdr:col>5</xdr:col>
          <xdr:colOff>800100</xdr:colOff>
          <xdr:row>153</xdr:row>
          <xdr:rowOff>0</xdr:rowOff>
        </xdr:to>
        <xdr:grpSp>
          <xdr:nvGrpSpPr>
            <xdr:cNvPr id="46" name="グループ化 45">
              <a:extLst>
                <a:ext uri="{FF2B5EF4-FFF2-40B4-BE49-F238E27FC236}">
                  <a16:creationId xmlns:a16="http://schemas.microsoft.com/office/drawing/2014/main" id="{00000000-0008-0000-0400-00002E000000}"/>
                </a:ext>
              </a:extLst>
            </xdr:cNvPr>
            <xdr:cNvGrpSpPr/>
          </xdr:nvGrpSpPr>
          <xdr:grpSpPr>
            <a:xfrm>
              <a:off x="224118" y="57587029"/>
              <a:ext cx="8005482" cy="481853"/>
              <a:chOff x="228600" y="57331052"/>
              <a:chExt cx="8001000" cy="476251"/>
            </a:xfrm>
          </xdr:grpSpPr>
          <xdr:sp macro="" textlink="">
            <xdr:nvSpPr>
              <xdr:cNvPr id="22705" name="Group Box 177" hidden="1">
                <a:extLst>
                  <a:ext uri="{63B3BB69-23CF-44E3-9099-C40C66FF867C}">
                    <a14:compatExt spid="_x0000_s22705"/>
                  </a:ext>
                  <a:ext uri="{FF2B5EF4-FFF2-40B4-BE49-F238E27FC236}">
                    <a16:creationId xmlns:a16="http://schemas.microsoft.com/office/drawing/2014/main" id="{00000000-0008-0000-0400-0000B1580000}"/>
                  </a:ext>
                </a:extLst>
              </xdr:cNvPr>
              <xdr:cNvSpPr/>
            </xdr:nvSpPr>
            <xdr:spPr bwMode="auto">
              <a:xfrm>
                <a:off x="228600" y="5733105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706" name="Option Button 178" hidden="1">
                <a:extLst>
                  <a:ext uri="{63B3BB69-23CF-44E3-9099-C40C66FF867C}">
                    <a14:compatExt spid="_x0000_s22706"/>
                  </a:ext>
                  <a:ext uri="{FF2B5EF4-FFF2-40B4-BE49-F238E27FC236}">
                    <a16:creationId xmlns:a16="http://schemas.microsoft.com/office/drawing/2014/main" id="{00000000-0008-0000-0400-0000B2580000}"/>
                  </a:ext>
                </a:extLst>
              </xdr:cNvPr>
              <xdr:cNvSpPr/>
            </xdr:nvSpPr>
            <xdr:spPr bwMode="auto">
              <a:xfrm>
                <a:off x="7448550" y="57531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07" name="Option Button 179" hidden="1">
                <a:extLst>
                  <a:ext uri="{63B3BB69-23CF-44E3-9099-C40C66FF867C}">
                    <a14:compatExt spid="_x0000_s22707"/>
                  </a:ext>
                  <a:ext uri="{FF2B5EF4-FFF2-40B4-BE49-F238E27FC236}">
                    <a16:creationId xmlns:a16="http://schemas.microsoft.com/office/drawing/2014/main" id="{00000000-0008-0000-0400-0000B3580000}"/>
                  </a:ext>
                </a:extLst>
              </xdr:cNvPr>
              <xdr:cNvSpPr/>
            </xdr:nvSpPr>
            <xdr:spPr bwMode="auto">
              <a:xfrm>
                <a:off x="733425" y="57531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08" name="Option Button 180" hidden="1">
                <a:extLst>
                  <a:ext uri="{63B3BB69-23CF-44E3-9099-C40C66FF867C}">
                    <a14:compatExt spid="_x0000_s22708"/>
                  </a:ext>
                  <a:ext uri="{FF2B5EF4-FFF2-40B4-BE49-F238E27FC236}">
                    <a16:creationId xmlns:a16="http://schemas.microsoft.com/office/drawing/2014/main" id="{00000000-0008-0000-0400-0000B4580000}"/>
                  </a:ext>
                </a:extLst>
              </xdr:cNvPr>
              <xdr:cNvSpPr/>
            </xdr:nvSpPr>
            <xdr:spPr bwMode="auto">
              <a:xfrm>
                <a:off x="285750" y="57531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7" name="グループ化 46">
              <a:extLst>
                <a:ext uri="{FF2B5EF4-FFF2-40B4-BE49-F238E27FC236}">
                  <a16:creationId xmlns:a16="http://schemas.microsoft.com/office/drawing/2014/main" id="{00000000-0008-0000-0400-00002F000000}"/>
                </a:ext>
              </a:extLst>
            </xdr:cNvPr>
            <xdr:cNvGrpSpPr/>
          </xdr:nvGrpSpPr>
          <xdr:grpSpPr>
            <a:xfrm>
              <a:off x="224118" y="58068882"/>
              <a:ext cx="8005482" cy="481853"/>
              <a:chOff x="228600" y="57807302"/>
              <a:chExt cx="8001000" cy="476251"/>
            </a:xfrm>
          </xdr:grpSpPr>
          <xdr:sp macro="" textlink="">
            <xdr:nvSpPr>
              <xdr:cNvPr id="22709" name="Group Box 181" hidden="1">
                <a:extLst>
                  <a:ext uri="{63B3BB69-23CF-44E3-9099-C40C66FF867C}">
                    <a14:compatExt spid="_x0000_s22709"/>
                  </a:ext>
                  <a:ext uri="{FF2B5EF4-FFF2-40B4-BE49-F238E27FC236}">
                    <a16:creationId xmlns:a16="http://schemas.microsoft.com/office/drawing/2014/main" id="{00000000-0008-0000-0400-0000B5580000}"/>
                  </a:ext>
                </a:extLst>
              </xdr:cNvPr>
              <xdr:cNvSpPr/>
            </xdr:nvSpPr>
            <xdr:spPr bwMode="auto">
              <a:xfrm>
                <a:off x="228600" y="57807302"/>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710" name="Option Button 182" hidden="1">
                <a:extLst>
                  <a:ext uri="{63B3BB69-23CF-44E3-9099-C40C66FF867C}">
                    <a14:compatExt spid="_x0000_s22710"/>
                  </a:ext>
                  <a:ext uri="{FF2B5EF4-FFF2-40B4-BE49-F238E27FC236}">
                    <a16:creationId xmlns:a16="http://schemas.microsoft.com/office/drawing/2014/main" id="{00000000-0008-0000-0400-0000B6580000}"/>
                  </a:ext>
                </a:extLst>
              </xdr:cNvPr>
              <xdr:cNvSpPr/>
            </xdr:nvSpPr>
            <xdr:spPr bwMode="auto">
              <a:xfrm>
                <a:off x="7448550" y="58007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1" name="Option Button 183" hidden="1">
                <a:extLst>
                  <a:ext uri="{63B3BB69-23CF-44E3-9099-C40C66FF867C}">
                    <a14:compatExt spid="_x0000_s22711"/>
                  </a:ext>
                  <a:ext uri="{FF2B5EF4-FFF2-40B4-BE49-F238E27FC236}">
                    <a16:creationId xmlns:a16="http://schemas.microsoft.com/office/drawing/2014/main" id="{00000000-0008-0000-0400-0000B7580000}"/>
                  </a:ext>
                </a:extLst>
              </xdr:cNvPr>
              <xdr:cNvSpPr/>
            </xdr:nvSpPr>
            <xdr:spPr bwMode="auto">
              <a:xfrm>
                <a:off x="733425" y="58007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2" name="Option Button 184" hidden="1">
                <a:extLst>
                  <a:ext uri="{63B3BB69-23CF-44E3-9099-C40C66FF867C}">
                    <a14:compatExt spid="_x0000_s22712"/>
                  </a:ext>
                  <a:ext uri="{FF2B5EF4-FFF2-40B4-BE49-F238E27FC236}">
                    <a16:creationId xmlns:a16="http://schemas.microsoft.com/office/drawing/2014/main" id="{00000000-0008-0000-0400-0000B8580000}"/>
                  </a:ext>
                </a:extLst>
              </xdr:cNvPr>
              <xdr:cNvSpPr/>
            </xdr:nvSpPr>
            <xdr:spPr bwMode="auto">
              <a:xfrm>
                <a:off x="285750" y="58007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157</xdr:row>
          <xdr:rowOff>0</xdr:rowOff>
        </xdr:from>
        <xdr:to>
          <xdr:col>5</xdr:col>
          <xdr:colOff>800100</xdr:colOff>
          <xdr:row>158</xdr:row>
          <xdr:rowOff>0</xdr:rowOff>
        </xdr:to>
        <xdr:grpSp>
          <xdr:nvGrpSpPr>
            <xdr:cNvPr id="48" name="グループ化 47">
              <a:extLst>
                <a:ext uri="{FF2B5EF4-FFF2-40B4-BE49-F238E27FC236}">
                  <a16:creationId xmlns:a16="http://schemas.microsoft.com/office/drawing/2014/main" id="{00000000-0008-0000-0400-000030000000}"/>
                </a:ext>
              </a:extLst>
            </xdr:cNvPr>
            <xdr:cNvGrpSpPr/>
          </xdr:nvGrpSpPr>
          <xdr:grpSpPr>
            <a:xfrm>
              <a:off x="224118" y="59368765"/>
              <a:ext cx="8005482" cy="481853"/>
              <a:chOff x="228600" y="59102704"/>
              <a:chExt cx="8001000" cy="476251"/>
            </a:xfrm>
          </xdr:grpSpPr>
          <xdr:sp macro="" textlink="">
            <xdr:nvSpPr>
              <xdr:cNvPr id="22713" name="Group Box 185" hidden="1">
                <a:extLst>
                  <a:ext uri="{63B3BB69-23CF-44E3-9099-C40C66FF867C}">
                    <a14:compatExt spid="_x0000_s22713"/>
                  </a:ext>
                  <a:ext uri="{FF2B5EF4-FFF2-40B4-BE49-F238E27FC236}">
                    <a16:creationId xmlns:a16="http://schemas.microsoft.com/office/drawing/2014/main" id="{00000000-0008-0000-0400-0000B9580000}"/>
                  </a:ext>
                </a:extLst>
              </xdr:cNvPr>
              <xdr:cNvSpPr/>
            </xdr:nvSpPr>
            <xdr:spPr bwMode="auto">
              <a:xfrm>
                <a:off x="228600" y="5910270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714" name="Option Button 186" hidden="1">
                <a:extLst>
                  <a:ext uri="{63B3BB69-23CF-44E3-9099-C40C66FF867C}">
                    <a14:compatExt spid="_x0000_s22714"/>
                  </a:ext>
                  <a:ext uri="{FF2B5EF4-FFF2-40B4-BE49-F238E27FC236}">
                    <a16:creationId xmlns:a16="http://schemas.microsoft.com/office/drawing/2014/main" id="{00000000-0008-0000-0400-0000BA580000}"/>
                  </a:ext>
                </a:extLst>
              </xdr:cNvPr>
              <xdr:cNvSpPr/>
            </xdr:nvSpPr>
            <xdr:spPr bwMode="auto">
              <a:xfrm>
                <a:off x="7448550" y="5930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5" name="Option Button 187" hidden="1">
                <a:extLst>
                  <a:ext uri="{63B3BB69-23CF-44E3-9099-C40C66FF867C}">
                    <a14:compatExt spid="_x0000_s22715"/>
                  </a:ext>
                  <a:ext uri="{FF2B5EF4-FFF2-40B4-BE49-F238E27FC236}">
                    <a16:creationId xmlns:a16="http://schemas.microsoft.com/office/drawing/2014/main" id="{00000000-0008-0000-0400-0000BB580000}"/>
                  </a:ext>
                </a:extLst>
              </xdr:cNvPr>
              <xdr:cNvSpPr/>
            </xdr:nvSpPr>
            <xdr:spPr bwMode="auto">
              <a:xfrm>
                <a:off x="733425" y="5930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16" name="Option Button 188" hidden="1">
                <a:extLst>
                  <a:ext uri="{63B3BB69-23CF-44E3-9099-C40C66FF867C}">
                    <a14:compatExt spid="_x0000_s22716"/>
                  </a:ext>
                  <a:ext uri="{FF2B5EF4-FFF2-40B4-BE49-F238E27FC236}">
                    <a16:creationId xmlns:a16="http://schemas.microsoft.com/office/drawing/2014/main" id="{00000000-0008-0000-0400-0000BC580000}"/>
                  </a:ext>
                </a:extLst>
              </xdr:cNvPr>
              <xdr:cNvSpPr/>
            </xdr:nvSpPr>
            <xdr:spPr bwMode="auto">
              <a:xfrm>
                <a:off x="285750" y="5930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158</xdr:row>
          <xdr:rowOff>0</xdr:rowOff>
        </xdr:from>
        <xdr:to>
          <xdr:col>5</xdr:col>
          <xdr:colOff>800100</xdr:colOff>
          <xdr:row>159</xdr:row>
          <xdr:rowOff>0</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224118" y="59850618"/>
              <a:ext cx="8005482" cy="481853"/>
              <a:chOff x="228600" y="59578954"/>
              <a:chExt cx="8001000" cy="476251"/>
            </a:xfrm>
          </xdr:grpSpPr>
          <xdr:sp macro="" textlink="">
            <xdr:nvSpPr>
              <xdr:cNvPr id="22717" name="Group Box 189" hidden="1">
                <a:extLst>
                  <a:ext uri="{63B3BB69-23CF-44E3-9099-C40C66FF867C}">
                    <a14:compatExt spid="_x0000_s22717"/>
                  </a:ext>
                  <a:ext uri="{FF2B5EF4-FFF2-40B4-BE49-F238E27FC236}">
                    <a16:creationId xmlns:a16="http://schemas.microsoft.com/office/drawing/2014/main" id="{00000000-0008-0000-0400-0000BD580000}"/>
                  </a:ext>
                </a:extLst>
              </xdr:cNvPr>
              <xdr:cNvSpPr/>
            </xdr:nvSpPr>
            <xdr:spPr bwMode="auto">
              <a:xfrm>
                <a:off x="228600" y="5957895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718" name="Option Button 190" hidden="1">
                <a:extLst>
                  <a:ext uri="{63B3BB69-23CF-44E3-9099-C40C66FF867C}">
                    <a14:compatExt spid="_x0000_s22718"/>
                  </a:ext>
                  <a:ext uri="{FF2B5EF4-FFF2-40B4-BE49-F238E27FC236}">
                    <a16:creationId xmlns:a16="http://schemas.microsoft.com/office/drawing/2014/main" id="{00000000-0008-0000-0400-0000BE580000}"/>
                  </a:ext>
                </a:extLst>
              </xdr:cNvPr>
              <xdr:cNvSpPr/>
            </xdr:nvSpPr>
            <xdr:spPr bwMode="auto">
              <a:xfrm>
                <a:off x="7448550" y="5977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19" name="Option Button 191" hidden="1">
                <a:extLst>
                  <a:ext uri="{63B3BB69-23CF-44E3-9099-C40C66FF867C}">
                    <a14:compatExt spid="_x0000_s22719"/>
                  </a:ext>
                  <a:ext uri="{FF2B5EF4-FFF2-40B4-BE49-F238E27FC236}">
                    <a16:creationId xmlns:a16="http://schemas.microsoft.com/office/drawing/2014/main" id="{00000000-0008-0000-0400-0000BF580000}"/>
                  </a:ext>
                </a:extLst>
              </xdr:cNvPr>
              <xdr:cNvSpPr/>
            </xdr:nvSpPr>
            <xdr:spPr bwMode="auto">
              <a:xfrm>
                <a:off x="733425" y="59778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0" name="Option Button 192" hidden="1">
                <a:extLst>
                  <a:ext uri="{63B3BB69-23CF-44E3-9099-C40C66FF867C}">
                    <a14:compatExt spid="_x0000_s22720"/>
                  </a:ext>
                  <a:ext uri="{FF2B5EF4-FFF2-40B4-BE49-F238E27FC236}">
                    <a16:creationId xmlns:a16="http://schemas.microsoft.com/office/drawing/2014/main" id="{00000000-0008-0000-0400-0000C0580000}"/>
                  </a:ext>
                </a:extLst>
              </xdr:cNvPr>
              <xdr:cNvSpPr/>
            </xdr:nvSpPr>
            <xdr:spPr bwMode="auto">
              <a:xfrm>
                <a:off x="285750" y="5977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159</xdr:row>
          <xdr:rowOff>0</xdr:rowOff>
        </xdr:from>
        <xdr:to>
          <xdr:col>5</xdr:col>
          <xdr:colOff>800100</xdr:colOff>
          <xdr:row>160</xdr:row>
          <xdr:rowOff>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224118" y="60332471"/>
              <a:ext cx="8005482" cy="481853"/>
              <a:chOff x="228600" y="60055205"/>
              <a:chExt cx="8001000" cy="476251"/>
            </a:xfrm>
          </xdr:grpSpPr>
          <xdr:sp macro="" textlink="">
            <xdr:nvSpPr>
              <xdr:cNvPr id="22721" name="Group Box 193" hidden="1">
                <a:extLst>
                  <a:ext uri="{63B3BB69-23CF-44E3-9099-C40C66FF867C}">
                    <a14:compatExt spid="_x0000_s22721"/>
                  </a:ext>
                  <a:ext uri="{FF2B5EF4-FFF2-40B4-BE49-F238E27FC236}">
                    <a16:creationId xmlns:a16="http://schemas.microsoft.com/office/drawing/2014/main" id="{00000000-0008-0000-0400-0000C1580000}"/>
                  </a:ext>
                </a:extLst>
              </xdr:cNvPr>
              <xdr:cNvSpPr/>
            </xdr:nvSpPr>
            <xdr:spPr bwMode="auto">
              <a:xfrm>
                <a:off x="228600" y="6005520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722" name="Option Button 194" hidden="1">
                <a:extLst>
                  <a:ext uri="{63B3BB69-23CF-44E3-9099-C40C66FF867C}">
                    <a14:compatExt spid="_x0000_s22722"/>
                  </a:ext>
                  <a:ext uri="{FF2B5EF4-FFF2-40B4-BE49-F238E27FC236}">
                    <a16:creationId xmlns:a16="http://schemas.microsoft.com/office/drawing/2014/main" id="{00000000-0008-0000-0400-0000C2580000}"/>
                  </a:ext>
                </a:extLst>
              </xdr:cNvPr>
              <xdr:cNvSpPr/>
            </xdr:nvSpPr>
            <xdr:spPr bwMode="auto">
              <a:xfrm>
                <a:off x="7448550" y="6025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3" name="Option Button 195" hidden="1">
                <a:extLst>
                  <a:ext uri="{63B3BB69-23CF-44E3-9099-C40C66FF867C}">
                    <a14:compatExt spid="_x0000_s22723"/>
                  </a:ext>
                  <a:ext uri="{FF2B5EF4-FFF2-40B4-BE49-F238E27FC236}">
                    <a16:creationId xmlns:a16="http://schemas.microsoft.com/office/drawing/2014/main" id="{00000000-0008-0000-0400-0000C3580000}"/>
                  </a:ext>
                </a:extLst>
              </xdr:cNvPr>
              <xdr:cNvSpPr/>
            </xdr:nvSpPr>
            <xdr:spPr bwMode="auto">
              <a:xfrm>
                <a:off x="733425" y="6025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4" name="Option Button 196" hidden="1">
                <a:extLst>
                  <a:ext uri="{63B3BB69-23CF-44E3-9099-C40C66FF867C}">
                    <a14:compatExt spid="_x0000_s22724"/>
                  </a:ext>
                  <a:ext uri="{FF2B5EF4-FFF2-40B4-BE49-F238E27FC236}">
                    <a16:creationId xmlns:a16="http://schemas.microsoft.com/office/drawing/2014/main" id="{00000000-0008-0000-0400-0000C4580000}"/>
                  </a:ext>
                </a:extLst>
              </xdr:cNvPr>
              <xdr:cNvSpPr/>
            </xdr:nvSpPr>
            <xdr:spPr bwMode="auto">
              <a:xfrm>
                <a:off x="285750" y="6025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160</xdr:row>
          <xdr:rowOff>0</xdr:rowOff>
        </xdr:from>
        <xdr:to>
          <xdr:col>5</xdr:col>
          <xdr:colOff>800100</xdr:colOff>
          <xdr:row>161</xdr:row>
          <xdr:rowOff>0</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224118" y="60814324"/>
              <a:ext cx="8005482" cy="481852"/>
              <a:chOff x="228600" y="60531331"/>
              <a:chExt cx="8001000" cy="476250"/>
            </a:xfrm>
          </xdr:grpSpPr>
          <xdr:sp macro="" textlink="">
            <xdr:nvSpPr>
              <xdr:cNvPr id="22725" name="Group Box 197" hidden="1">
                <a:extLst>
                  <a:ext uri="{63B3BB69-23CF-44E3-9099-C40C66FF867C}">
                    <a14:compatExt spid="_x0000_s22725"/>
                  </a:ext>
                  <a:ext uri="{FF2B5EF4-FFF2-40B4-BE49-F238E27FC236}">
                    <a16:creationId xmlns:a16="http://schemas.microsoft.com/office/drawing/2014/main" id="{00000000-0008-0000-0400-0000C5580000}"/>
                  </a:ext>
                </a:extLst>
              </xdr:cNvPr>
              <xdr:cNvSpPr/>
            </xdr:nvSpPr>
            <xdr:spPr bwMode="auto">
              <a:xfrm>
                <a:off x="228600" y="60531331"/>
                <a:ext cx="8001000" cy="476250"/>
              </a:xfrm>
              <a:prstGeom prst="rect">
                <a:avLst/>
              </a:prstGeom>
              <a:noFill/>
              <a:ln w="9525">
                <a:miter lim="800000"/>
                <a:headEnd/>
                <a:tailEnd/>
              </a:ln>
              <a:extLst>
                <a:ext uri="{909E8E84-426E-40DD-AFC4-6F175D3DCCD1}">
                  <a14:hiddenFill>
                    <a:noFill/>
                  </a14:hiddenFill>
                </a:ext>
              </a:extLst>
            </xdr:spPr>
          </xdr:sp>
          <xdr:sp macro="" textlink="">
            <xdr:nvSpPr>
              <xdr:cNvPr id="22726" name="Option Button 198" hidden="1">
                <a:extLst>
                  <a:ext uri="{63B3BB69-23CF-44E3-9099-C40C66FF867C}">
                    <a14:compatExt spid="_x0000_s22726"/>
                  </a:ext>
                  <a:ext uri="{FF2B5EF4-FFF2-40B4-BE49-F238E27FC236}">
                    <a16:creationId xmlns:a16="http://schemas.microsoft.com/office/drawing/2014/main" id="{00000000-0008-0000-0400-0000C6580000}"/>
                  </a:ext>
                </a:extLst>
              </xdr:cNvPr>
              <xdr:cNvSpPr/>
            </xdr:nvSpPr>
            <xdr:spPr bwMode="auto">
              <a:xfrm>
                <a:off x="7448550" y="6073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27" name="Option Button 199" hidden="1">
                <a:extLst>
                  <a:ext uri="{63B3BB69-23CF-44E3-9099-C40C66FF867C}">
                    <a14:compatExt spid="_x0000_s22727"/>
                  </a:ext>
                  <a:ext uri="{FF2B5EF4-FFF2-40B4-BE49-F238E27FC236}">
                    <a16:creationId xmlns:a16="http://schemas.microsoft.com/office/drawing/2014/main" id="{00000000-0008-0000-0400-0000C7580000}"/>
                  </a:ext>
                </a:extLst>
              </xdr:cNvPr>
              <xdr:cNvSpPr/>
            </xdr:nvSpPr>
            <xdr:spPr bwMode="auto">
              <a:xfrm>
                <a:off x="733425" y="6073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28" name="Option Button 200" hidden="1">
                <a:extLst>
                  <a:ext uri="{63B3BB69-23CF-44E3-9099-C40C66FF867C}">
                    <a14:compatExt spid="_x0000_s22728"/>
                  </a:ext>
                  <a:ext uri="{FF2B5EF4-FFF2-40B4-BE49-F238E27FC236}">
                    <a16:creationId xmlns:a16="http://schemas.microsoft.com/office/drawing/2014/main" id="{00000000-0008-0000-0400-0000C8580000}"/>
                  </a:ext>
                </a:extLst>
              </xdr:cNvPr>
              <xdr:cNvSpPr/>
            </xdr:nvSpPr>
            <xdr:spPr bwMode="auto">
              <a:xfrm>
                <a:off x="285750" y="6073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166</xdr:row>
          <xdr:rowOff>0</xdr:rowOff>
        </xdr:from>
        <xdr:to>
          <xdr:col>5</xdr:col>
          <xdr:colOff>800100</xdr:colOff>
          <xdr:row>167</xdr:row>
          <xdr:rowOff>0</xdr:rowOff>
        </xdr:to>
        <xdr:grpSp>
          <xdr:nvGrpSpPr>
            <xdr:cNvPr id="52" name="グループ化 51">
              <a:extLst>
                <a:ext uri="{FF2B5EF4-FFF2-40B4-BE49-F238E27FC236}">
                  <a16:creationId xmlns:a16="http://schemas.microsoft.com/office/drawing/2014/main" id="{00000000-0008-0000-0400-000034000000}"/>
                </a:ext>
              </a:extLst>
            </xdr:cNvPr>
            <xdr:cNvGrpSpPr/>
          </xdr:nvGrpSpPr>
          <xdr:grpSpPr>
            <a:xfrm>
              <a:off x="224118" y="62719324"/>
              <a:ext cx="8005482" cy="481852"/>
              <a:chOff x="228600" y="62426804"/>
              <a:chExt cx="8001000" cy="476250"/>
            </a:xfrm>
          </xdr:grpSpPr>
          <xdr:sp macro="" textlink="">
            <xdr:nvSpPr>
              <xdr:cNvPr id="22729" name="Group Box 201" hidden="1">
                <a:extLst>
                  <a:ext uri="{63B3BB69-23CF-44E3-9099-C40C66FF867C}">
                    <a14:compatExt spid="_x0000_s22729"/>
                  </a:ext>
                  <a:ext uri="{FF2B5EF4-FFF2-40B4-BE49-F238E27FC236}">
                    <a16:creationId xmlns:a16="http://schemas.microsoft.com/office/drawing/2014/main" id="{00000000-0008-0000-0400-0000C9580000}"/>
                  </a:ext>
                </a:extLst>
              </xdr:cNvPr>
              <xdr:cNvSpPr/>
            </xdr:nvSpPr>
            <xdr:spPr bwMode="auto">
              <a:xfrm>
                <a:off x="228600" y="62426804"/>
                <a:ext cx="8001000" cy="476250"/>
              </a:xfrm>
              <a:prstGeom prst="rect">
                <a:avLst/>
              </a:prstGeom>
              <a:noFill/>
              <a:ln w="9525">
                <a:miter lim="800000"/>
                <a:headEnd/>
                <a:tailEnd/>
              </a:ln>
              <a:extLst>
                <a:ext uri="{909E8E84-426E-40DD-AFC4-6F175D3DCCD1}">
                  <a14:hiddenFill>
                    <a:noFill/>
                  </a14:hiddenFill>
                </a:ext>
              </a:extLst>
            </xdr:spPr>
          </xdr:sp>
          <xdr:sp macro="" textlink="">
            <xdr:nvSpPr>
              <xdr:cNvPr id="22730" name="Option Button 202" hidden="1">
                <a:extLst>
                  <a:ext uri="{63B3BB69-23CF-44E3-9099-C40C66FF867C}">
                    <a14:compatExt spid="_x0000_s22730"/>
                  </a:ext>
                  <a:ext uri="{FF2B5EF4-FFF2-40B4-BE49-F238E27FC236}">
                    <a16:creationId xmlns:a16="http://schemas.microsoft.com/office/drawing/2014/main" id="{00000000-0008-0000-0400-0000CA580000}"/>
                  </a:ext>
                </a:extLst>
              </xdr:cNvPr>
              <xdr:cNvSpPr/>
            </xdr:nvSpPr>
            <xdr:spPr bwMode="auto">
              <a:xfrm>
                <a:off x="7448550" y="626268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1" name="Option Button 203" hidden="1">
                <a:extLst>
                  <a:ext uri="{63B3BB69-23CF-44E3-9099-C40C66FF867C}">
                    <a14:compatExt spid="_x0000_s22731"/>
                  </a:ext>
                  <a:ext uri="{FF2B5EF4-FFF2-40B4-BE49-F238E27FC236}">
                    <a16:creationId xmlns:a16="http://schemas.microsoft.com/office/drawing/2014/main" id="{00000000-0008-0000-0400-0000CB580000}"/>
                  </a:ext>
                </a:extLst>
              </xdr:cNvPr>
              <xdr:cNvSpPr/>
            </xdr:nvSpPr>
            <xdr:spPr bwMode="auto">
              <a:xfrm>
                <a:off x="733425" y="626268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2" name="Option Button 204" hidden="1">
                <a:extLst>
                  <a:ext uri="{63B3BB69-23CF-44E3-9099-C40C66FF867C}">
                    <a14:compatExt spid="_x0000_s22732"/>
                  </a:ext>
                  <a:ext uri="{FF2B5EF4-FFF2-40B4-BE49-F238E27FC236}">
                    <a16:creationId xmlns:a16="http://schemas.microsoft.com/office/drawing/2014/main" id="{00000000-0008-0000-0400-0000CC580000}"/>
                  </a:ext>
                </a:extLst>
              </xdr:cNvPr>
              <xdr:cNvSpPr/>
            </xdr:nvSpPr>
            <xdr:spPr bwMode="auto">
              <a:xfrm>
                <a:off x="285750" y="626268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167</xdr:row>
          <xdr:rowOff>0</xdr:rowOff>
        </xdr:from>
        <xdr:to>
          <xdr:col>5</xdr:col>
          <xdr:colOff>800100</xdr:colOff>
          <xdr:row>168</xdr:row>
          <xdr:rowOff>0</xdr:rowOff>
        </xdr:to>
        <xdr:grpSp>
          <xdr:nvGrpSpPr>
            <xdr:cNvPr id="53" name="グループ化 52">
              <a:extLst>
                <a:ext uri="{FF2B5EF4-FFF2-40B4-BE49-F238E27FC236}">
                  <a16:creationId xmlns:a16="http://schemas.microsoft.com/office/drawing/2014/main" id="{00000000-0008-0000-0400-000035000000}"/>
                </a:ext>
              </a:extLst>
            </xdr:cNvPr>
            <xdr:cNvGrpSpPr/>
          </xdr:nvGrpSpPr>
          <xdr:grpSpPr>
            <a:xfrm>
              <a:off x="224118" y="63201176"/>
              <a:ext cx="8005482" cy="481853"/>
              <a:chOff x="228600" y="62903184"/>
              <a:chExt cx="8001000" cy="476251"/>
            </a:xfrm>
          </xdr:grpSpPr>
          <xdr:sp macro="" textlink="">
            <xdr:nvSpPr>
              <xdr:cNvPr id="22733" name="Group Box 205" hidden="1">
                <a:extLst>
                  <a:ext uri="{63B3BB69-23CF-44E3-9099-C40C66FF867C}">
                    <a14:compatExt spid="_x0000_s22733"/>
                  </a:ext>
                  <a:ext uri="{FF2B5EF4-FFF2-40B4-BE49-F238E27FC236}">
                    <a16:creationId xmlns:a16="http://schemas.microsoft.com/office/drawing/2014/main" id="{00000000-0008-0000-0400-0000CD580000}"/>
                  </a:ext>
                </a:extLst>
              </xdr:cNvPr>
              <xdr:cNvSpPr/>
            </xdr:nvSpPr>
            <xdr:spPr bwMode="auto">
              <a:xfrm>
                <a:off x="228600" y="62903184"/>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734" name="Option Button 206" hidden="1">
                <a:extLst>
                  <a:ext uri="{63B3BB69-23CF-44E3-9099-C40C66FF867C}">
                    <a14:compatExt spid="_x0000_s22734"/>
                  </a:ext>
                  <a:ext uri="{FF2B5EF4-FFF2-40B4-BE49-F238E27FC236}">
                    <a16:creationId xmlns:a16="http://schemas.microsoft.com/office/drawing/2014/main" id="{00000000-0008-0000-0400-0000CE580000}"/>
                  </a:ext>
                </a:extLst>
              </xdr:cNvPr>
              <xdr:cNvSpPr/>
            </xdr:nvSpPr>
            <xdr:spPr bwMode="auto">
              <a:xfrm>
                <a:off x="7448550" y="631031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5" name="Option Button 207" hidden="1">
                <a:extLst>
                  <a:ext uri="{63B3BB69-23CF-44E3-9099-C40C66FF867C}">
                    <a14:compatExt spid="_x0000_s22735"/>
                  </a:ext>
                  <a:ext uri="{FF2B5EF4-FFF2-40B4-BE49-F238E27FC236}">
                    <a16:creationId xmlns:a16="http://schemas.microsoft.com/office/drawing/2014/main" id="{00000000-0008-0000-0400-0000CF580000}"/>
                  </a:ext>
                </a:extLst>
              </xdr:cNvPr>
              <xdr:cNvSpPr/>
            </xdr:nvSpPr>
            <xdr:spPr bwMode="auto">
              <a:xfrm>
                <a:off x="733425" y="631031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36" name="Option Button 208" hidden="1">
                <a:extLst>
                  <a:ext uri="{63B3BB69-23CF-44E3-9099-C40C66FF867C}">
                    <a14:compatExt spid="_x0000_s22736"/>
                  </a:ext>
                  <a:ext uri="{FF2B5EF4-FFF2-40B4-BE49-F238E27FC236}">
                    <a16:creationId xmlns:a16="http://schemas.microsoft.com/office/drawing/2014/main" id="{00000000-0008-0000-0400-0000D0580000}"/>
                  </a:ext>
                </a:extLst>
              </xdr:cNvPr>
              <xdr:cNvSpPr/>
            </xdr:nvSpPr>
            <xdr:spPr bwMode="auto">
              <a:xfrm>
                <a:off x="285750" y="631031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168</xdr:row>
          <xdr:rowOff>0</xdr:rowOff>
        </xdr:from>
        <xdr:to>
          <xdr:col>5</xdr:col>
          <xdr:colOff>800100</xdr:colOff>
          <xdr:row>169</xdr:row>
          <xdr:rowOff>0</xdr:rowOff>
        </xdr:to>
        <xdr:grpSp>
          <xdr:nvGrpSpPr>
            <xdr:cNvPr id="54" name="グループ化 53">
              <a:extLst>
                <a:ext uri="{FF2B5EF4-FFF2-40B4-BE49-F238E27FC236}">
                  <a16:creationId xmlns:a16="http://schemas.microsoft.com/office/drawing/2014/main" id="{00000000-0008-0000-0400-000036000000}"/>
                </a:ext>
              </a:extLst>
            </xdr:cNvPr>
            <xdr:cNvGrpSpPr/>
          </xdr:nvGrpSpPr>
          <xdr:grpSpPr>
            <a:xfrm>
              <a:off x="224118" y="63683029"/>
              <a:ext cx="8005482" cy="481853"/>
              <a:chOff x="228600" y="63379435"/>
              <a:chExt cx="8001000" cy="476251"/>
            </a:xfrm>
          </xdr:grpSpPr>
          <xdr:sp macro="" textlink="">
            <xdr:nvSpPr>
              <xdr:cNvPr id="22737" name="Group Box 209" hidden="1">
                <a:extLst>
                  <a:ext uri="{63B3BB69-23CF-44E3-9099-C40C66FF867C}">
                    <a14:compatExt spid="_x0000_s22737"/>
                  </a:ext>
                  <a:ext uri="{FF2B5EF4-FFF2-40B4-BE49-F238E27FC236}">
                    <a16:creationId xmlns:a16="http://schemas.microsoft.com/office/drawing/2014/main" id="{00000000-0008-0000-0400-0000D1580000}"/>
                  </a:ext>
                </a:extLst>
              </xdr:cNvPr>
              <xdr:cNvSpPr/>
            </xdr:nvSpPr>
            <xdr:spPr bwMode="auto">
              <a:xfrm>
                <a:off x="228600" y="63379435"/>
                <a:ext cx="8001000" cy="476251"/>
              </a:xfrm>
              <a:prstGeom prst="rect">
                <a:avLst/>
              </a:prstGeom>
              <a:noFill/>
              <a:ln w="9525">
                <a:miter lim="800000"/>
                <a:headEnd/>
                <a:tailEnd/>
              </a:ln>
              <a:extLst>
                <a:ext uri="{909E8E84-426E-40DD-AFC4-6F175D3DCCD1}">
                  <a14:hiddenFill>
                    <a:noFill/>
                  </a14:hiddenFill>
                </a:ext>
              </a:extLst>
            </xdr:spPr>
          </xdr:sp>
          <xdr:sp macro="" textlink="">
            <xdr:nvSpPr>
              <xdr:cNvPr id="22738" name="Option Button 210" hidden="1">
                <a:extLst>
                  <a:ext uri="{63B3BB69-23CF-44E3-9099-C40C66FF867C}">
                    <a14:compatExt spid="_x0000_s22738"/>
                  </a:ext>
                  <a:ext uri="{FF2B5EF4-FFF2-40B4-BE49-F238E27FC236}">
                    <a16:creationId xmlns:a16="http://schemas.microsoft.com/office/drawing/2014/main" id="{00000000-0008-0000-0400-0000D2580000}"/>
                  </a:ext>
                </a:extLst>
              </xdr:cNvPr>
              <xdr:cNvSpPr/>
            </xdr:nvSpPr>
            <xdr:spPr bwMode="auto">
              <a:xfrm>
                <a:off x="7448550" y="635793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2739" name="Option Button 211" hidden="1">
                <a:extLst>
                  <a:ext uri="{63B3BB69-23CF-44E3-9099-C40C66FF867C}">
                    <a14:compatExt spid="_x0000_s22739"/>
                  </a:ext>
                  <a:ext uri="{FF2B5EF4-FFF2-40B4-BE49-F238E27FC236}">
                    <a16:creationId xmlns:a16="http://schemas.microsoft.com/office/drawing/2014/main" id="{00000000-0008-0000-0400-0000D3580000}"/>
                  </a:ext>
                </a:extLst>
              </xdr:cNvPr>
              <xdr:cNvSpPr/>
            </xdr:nvSpPr>
            <xdr:spPr bwMode="auto">
              <a:xfrm>
                <a:off x="733425" y="635793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2740" name="Option Button 212" hidden="1">
                <a:extLst>
                  <a:ext uri="{63B3BB69-23CF-44E3-9099-C40C66FF867C}">
                    <a14:compatExt spid="_x0000_s22740"/>
                  </a:ext>
                  <a:ext uri="{FF2B5EF4-FFF2-40B4-BE49-F238E27FC236}">
                    <a16:creationId xmlns:a16="http://schemas.microsoft.com/office/drawing/2014/main" id="{00000000-0008-0000-0400-0000D4580000}"/>
                  </a:ext>
                </a:extLst>
              </xdr:cNvPr>
              <xdr:cNvSpPr/>
            </xdr:nvSpPr>
            <xdr:spPr bwMode="auto">
              <a:xfrm>
                <a:off x="285750" y="635793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twoCellAnchor>
    <xdr:from>
      <xdr:col>2</xdr:col>
      <xdr:colOff>1</xdr:colOff>
      <xdr:row>184</xdr:row>
      <xdr:rowOff>0</xdr:rowOff>
    </xdr:from>
    <xdr:to>
      <xdr:col>5</xdr:col>
      <xdr:colOff>795618</xdr:colOff>
      <xdr:row>185</xdr:row>
      <xdr:rowOff>0</xdr:rowOff>
    </xdr:to>
    <xdr:sp macro="" textlink="">
      <xdr:nvSpPr>
        <xdr:cNvPr id="267" name="Rectangle 15">
          <a:extLst>
            <a:ext uri="{FF2B5EF4-FFF2-40B4-BE49-F238E27FC236}">
              <a16:creationId xmlns:a16="http://schemas.microsoft.com/office/drawing/2014/main" id="{00000000-0008-0000-0400-00000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185</xdr:row>
      <xdr:rowOff>0</xdr:rowOff>
    </xdr:from>
    <xdr:to>
      <xdr:col>5</xdr:col>
      <xdr:colOff>796784</xdr:colOff>
      <xdr:row>186</xdr:row>
      <xdr:rowOff>0</xdr:rowOff>
    </xdr:to>
    <xdr:sp macro="" textlink="">
      <xdr:nvSpPr>
        <xdr:cNvPr id="272" name="Rectangle 15">
          <a:extLst>
            <a:ext uri="{FF2B5EF4-FFF2-40B4-BE49-F238E27FC236}">
              <a16:creationId xmlns:a16="http://schemas.microsoft.com/office/drawing/2014/main" id="{00000000-0008-0000-0400-00001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186</xdr:row>
      <xdr:rowOff>0</xdr:rowOff>
    </xdr:from>
    <xdr:to>
      <xdr:col>5</xdr:col>
      <xdr:colOff>796784</xdr:colOff>
      <xdr:row>187</xdr:row>
      <xdr:rowOff>0</xdr:rowOff>
    </xdr:to>
    <xdr:sp macro="" textlink="">
      <xdr:nvSpPr>
        <xdr:cNvPr id="277" name="Rectangle 15">
          <a:extLst>
            <a:ext uri="{FF2B5EF4-FFF2-40B4-BE49-F238E27FC236}">
              <a16:creationId xmlns:a16="http://schemas.microsoft.com/office/drawing/2014/main" id="{00000000-0008-0000-0400-00001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184</xdr:row>
          <xdr:rowOff>0</xdr:rowOff>
        </xdr:from>
        <xdr:to>
          <xdr:col>5</xdr:col>
          <xdr:colOff>800100</xdr:colOff>
          <xdr:row>187</xdr:row>
          <xdr:rowOff>0</xdr:rowOff>
        </xdr:to>
        <xdr:grpSp>
          <xdr:nvGrpSpPr>
            <xdr:cNvPr id="55" name="グループ化 54">
              <a:extLst>
                <a:ext uri="{FF2B5EF4-FFF2-40B4-BE49-F238E27FC236}">
                  <a16:creationId xmlns:a16="http://schemas.microsoft.com/office/drawing/2014/main" id="{00000000-0008-0000-0400-000037000000}"/>
                </a:ext>
              </a:extLst>
            </xdr:cNvPr>
            <xdr:cNvGrpSpPr/>
          </xdr:nvGrpSpPr>
          <xdr:grpSpPr>
            <a:xfrm>
              <a:off x="1277471" y="72255529"/>
              <a:ext cx="6952129" cy="2857500"/>
              <a:chOff x="1285875" y="71932800"/>
              <a:chExt cx="6943725" cy="2857500"/>
            </a:xfrm>
          </xdr:grpSpPr>
          <xdr:sp macro="" textlink="">
            <xdr:nvSpPr>
              <xdr:cNvPr id="22741" name="Option Button 213" hidden="1">
                <a:extLst>
                  <a:ext uri="{63B3BB69-23CF-44E3-9099-C40C66FF867C}">
                    <a14:compatExt spid="_x0000_s22741"/>
                  </a:ext>
                  <a:ext uri="{FF2B5EF4-FFF2-40B4-BE49-F238E27FC236}">
                    <a16:creationId xmlns:a16="http://schemas.microsoft.com/office/drawing/2014/main" id="{00000000-0008-0000-0400-0000D5580000}"/>
                  </a:ext>
                </a:extLst>
              </xdr:cNvPr>
              <xdr:cNvSpPr/>
            </xdr:nvSpPr>
            <xdr:spPr bwMode="auto">
              <a:xfrm>
                <a:off x="1323975" y="71999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2742" name="Option Button 214" hidden="1">
                <a:extLst>
                  <a:ext uri="{63B3BB69-23CF-44E3-9099-C40C66FF867C}">
                    <a14:compatExt spid="_x0000_s22742"/>
                  </a:ext>
                  <a:ext uri="{FF2B5EF4-FFF2-40B4-BE49-F238E27FC236}">
                    <a16:creationId xmlns:a16="http://schemas.microsoft.com/office/drawing/2014/main" id="{00000000-0008-0000-0400-0000D6580000}"/>
                  </a:ext>
                </a:extLst>
              </xdr:cNvPr>
              <xdr:cNvSpPr/>
            </xdr:nvSpPr>
            <xdr:spPr bwMode="auto">
              <a:xfrm>
                <a:off x="1323975" y="72285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2743" name="Option Button 215" hidden="1">
                <a:extLst>
                  <a:ext uri="{63B3BB69-23CF-44E3-9099-C40C66FF867C}">
                    <a14:compatExt spid="_x0000_s22743"/>
                  </a:ext>
                  <a:ext uri="{FF2B5EF4-FFF2-40B4-BE49-F238E27FC236}">
                    <a16:creationId xmlns:a16="http://schemas.microsoft.com/office/drawing/2014/main" id="{00000000-0008-0000-0400-0000D7580000}"/>
                  </a:ext>
                </a:extLst>
              </xdr:cNvPr>
              <xdr:cNvSpPr/>
            </xdr:nvSpPr>
            <xdr:spPr bwMode="auto">
              <a:xfrm>
                <a:off x="1323975" y="72580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2744" name="Group Box 216" hidden="1">
                <a:extLst>
                  <a:ext uri="{63B3BB69-23CF-44E3-9099-C40C66FF867C}">
                    <a14:compatExt spid="_x0000_s22744"/>
                  </a:ext>
                  <a:ext uri="{FF2B5EF4-FFF2-40B4-BE49-F238E27FC236}">
                    <a16:creationId xmlns:a16="http://schemas.microsoft.com/office/drawing/2014/main" id="{00000000-0008-0000-0400-0000D8580000}"/>
                  </a:ext>
                </a:extLst>
              </xdr:cNvPr>
              <xdr:cNvSpPr/>
            </xdr:nvSpPr>
            <xdr:spPr bwMode="auto">
              <a:xfrm>
                <a:off x="1285875" y="719328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2745" name="Option Button 217" hidden="1">
                <a:extLst>
                  <a:ext uri="{63B3BB69-23CF-44E3-9099-C40C66FF867C}">
                    <a14:compatExt spid="_x0000_s22745"/>
                  </a:ext>
                  <a:ext uri="{FF2B5EF4-FFF2-40B4-BE49-F238E27FC236}">
                    <a16:creationId xmlns:a16="http://schemas.microsoft.com/office/drawing/2014/main" id="{00000000-0008-0000-0400-0000D9580000}"/>
                  </a:ext>
                </a:extLst>
              </xdr:cNvPr>
              <xdr:cNvSpPr/>
            </xdr:nvSpPr>
            <xdr:spPr bwMode="auto">
              <a:xfrm>
                <a:off x="1323975" y="729519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2746" name="Option Button 218" hidden="1">
                <a:extLst>
                  <a:ext uri="{63B3BB69-23CF-44E3-9099-C40C66FF867C}">
                    <a14:compatExt spid="_x0000_s22746"/>
                  </a:ext>
                  <a:ext uri="{FF2B5EF4-FFF2-40B4-BE49-F238E27FC236}">
                    <a16:creationId xmlns:a16="http://schemas.microsoft.com/office/drawing/2014/main" id="{00000000-0008-0000-0400-0000DA580000}"/>
                  </a:ext>
                </a:extLst>
              </xdr:cNvPr>
              <xdr:cNvSpPr/>
            </xdr:nvSpPr>
            <xdr:spPr bwMode="auto">
              <a:xfrm>
                <a:off x="1323975" y="732377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2747" name="Option Button 219" hidden="1">
                <a:extLst>
                  <a:ext uri="{63B3BB69-23CF-44E3-9099-C40C66FF867C}">
                    <a14:compatExt spid="_x0000_s22747"/>
                  </a:ext>
                  <a:ext uri="{FF2B5EF4-FFF2-40B4-BE49-F238E27FC236}">
                    <a16:creationId xmlns:a16="http://schemas.microsoft.com/office/drawing/2014/main" id="{00000000-0008-0000-0400-0000DB580000}"/>
                  </a:ext>
                </a:extLst>
              </xdr:cNvPr>
              <xdr:cNvSpPr/>
            </xdr:nvSpPr>
            <xdr:spPr bwMode="auto">
              <a:xfrm>
                <a:off x="1323975" y="735330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2748" name="Group Box 220" hidden="1">
                <a:extLst>
                  <a:ext uri="{63B3BB69-23CF-44E3-9099-C40C66FF867C}">
                    <a14:compatExt spid="_x0000_s22748"/>
                  </a:ext>
                  <a:ext uri="{FF2B5EF4-FFF2-40B4-BE49-F238E27FC236}">
                    <a16:creationId xmlns:a16="http://schemas.microsoft.com/office/drawing/2014/main" id="{00000000-0008-0000-0400-0000DC580000}"/>
                  </a:ext>
                </a:extLst>
              </xdr:cNvPr>
              <xdr:cNvSpPr/>
            </xdr:nvSpPr>
            <xdr:spPr bwMode="auto">
              <a:xfrm>
                <a:off x="1285875" y="728853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2749" name="Option Button 221" hidden="1">
                <a:extLst>
                  <a:ext uri="{63B3BB69-23CF-44E3-9099-C40C66FF867C}">
                    <a14:compatExt spid="_x0000_s22749"/>
                  </a:ext>
                  <a:ext uri="{FF2B5EF4-FFF2-40B4-BE49-F238E27FC236}">
                    <a16:creationId xmlns:a16="http://schemas.microsoft.com/office/drawing/2014/main" id="{00000000-0008-0000-0400-0000DD580000}"/>
                  </a:ext>
                </a:extLst>
              </xdr:cNvPr>
              <xdr:cNvSpPr/>
            </xdr:nvSpPr>
            <xdr:spPr bwMode="auto">
              <a:xfrm>
                <a:off x="1323975" y="739044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2750" name="Option Button 222" hidden="1">
                <a:extLst>
                  <a:ext uri="{63B3BB69-23CF-44E3-9099-C40C66FF867C}">
                    <a14:compatExt spid="_x0000_s22750"/>
                  </a:ext>
                  <a:ext uri="{FF2B5EF4-FFF2-40B4-BE49-F238E27FC236}">
                    <a16:creationId xmlns:a16="http://schemas.microsoft.com/office/drawing/2014/main" id="{00000000-0008-0000-0400-0000DE580000}"/>
                  </a:ext>
                </a:extLst>
              </xdr:cNvPr>
              <xdr:cNvSpPr/>
            </xdr:nvSpPr>
            <xdr:spPr bwMode="auto">
              <a:xfrm>
                <a:off x="1323975" y="741902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2751" name="Option Button 223" hidden="1">
                <a:extLst>
                  <a:ext uri="{63B3BB69-23CF-44E3-9099-C40C66FF867C}">
                    <a14:compatExt spid="_x0000_s22751"/>
                  </a:ext>
                  <a:ext uri="{FF2B5EF4-FFF2-40B4-BE49-F238E27FC236}">
                    <a16:creationId xmlns:a16="http://schemas.microsoft.com/office/drawing/2014/main" id="{00000000-0008-0000-0400-0000DF580000}"/>
                  </a:ext>
                </a:extLst>
              </xdr:cNvPr>
              <xdr:cNvSpPr/>
            </xdr:nvSpPr>
            <xdr:spPr bwMode="auto">
              <a:xfrm>
                <a:off x="1323975" y="744855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2752" name="Group Box 224" hidden="1">
                <a:extLst>
                  <a:ext uri="{63B3BB69-23CF-44E3-9099-C40C66FF867C}">
                    <a14:compatExt spid="_x0000_s22752"/>
                  </a:ext>
                  <a:ext uri="{FF2B5EF4-FFF2-40B4-BE49-F238E27FC236}">
                    <a16:creationId xmlns:a16="http://schemas.microsoft.com/office/drawing/2014/main" id="{00000000-0008-0000-0400-0000E0580000}"/>
                  </a:ext>
                </a:extLst>
              </xdr:cNvPr>
              <xdr:cNvSpPr/>
            </xdr:nvSpPr>
            <xdr:spPr bwMode="auto">
              <a:xfrm>
                <a:off x="1285875" y="738378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2</xdr:col>
      <xdr:colOff>1</xdr:colOff>
      <xdr:row>193</xdr:row>
      <xdr:rowOff>0</xdr:rowOff>
    </xdr:from>
    <xdr:to>
      <xdr:col>5</xdr:col>
      <xdr:colOff>795618</xdr:colOff>
      <xdr:row>194</xdr:row>
      <xdr:rowOff>0</xdr:rowOff>
    </xdr:to>
    <xdr:sp macro="" textlink="">
      <xdr:nvSpPr>
        <xdr:cNvPr id="283" name="Rectangle 15">
          <a:extLst>
            <a:ext uri="{FF2B5EF4-FFF2-40B4-BE49-F238E27FC236}">
              <a16:creationId xmlns:a16="http://schemas.microsoft.com/office/drawing/2014/main" id="{00000000-0008-0000-0400-00001B010000}"/>
            </a:ext>
          </a:extLst>
        </xdr:cNvPr>
        <xdr:cNvSpPr>
          <a:spLocks noChangeArrowheads="1"/>
        </xdr:cNvSpPr>
      </xdr:nvSpPr>
      <xdr:spPr bwMode="auto">
        <a:xfrm>
          <a:off x="1285876" y="27089100"/>
          <a:ext cx="6920192"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194</xdr:row>
      <xdr:rowOff>0</xdr:rowOff>
    </xdr:from>
    <xdr:to>
      <xdr:col>5</xdr:col>
      <xdr:colOff>796784</xdr:colOff>
      <xdr:row>195</xdr:row>
      <xdr:rowOff>0</xdr:rowOff>
    </xdr:to>
    <xdr:sp macro="" textlink="">
      <xdr:nvSpPr>
        <xdr:cNvPr id="288" name="Rectangle 15">
          <a:extLst>
            <a:ext uri="{FF2B5EF4-FFF2-40B4-BE49-F238E27FC236}">
              <a16:creationId xmlns:a16="http://schemas.microsoft.com/office/drawing/2014/main" id="{00000000-0008-0000-0400-000020010000}"/>
            </a:ext>
          </a:extLst>
        </xdr:cNvPr>
        <xdr:cNvSpPr>
          <a:spLocks noChangeArrowheads="1"/>
        </xdr:cNvSpPr>
      </xdr:nvSpPr>
      <xdr:spPr bwMode="auto">
        <a:xfrm>
          <a:off x="1285876" y="28041600"/>
          <a:ext cx="6921358" cy="952500"/>
        </a:xfrm>
        <a:prstGeom prst="rect">
          <a:avLst/>
        </a:prstGeom>
        <a:solidFill>
          <a:srgbClr val="CCFFCC"/>
        </a:solidFill>
        <a:ln w="9525">
          <a:solidFill>
            <a:srgbClr val="000000"/>
          </a:solidFill>
          <a:miter lim="800000"/>
          <a:headEnd/>
          <a:tailEnd/>
        </a:ln>
      </xdr:spPr>
    </xdr:sp>
    <xdr:clientData/>
  </xdr:twoCellAnchor>
  <xdr:twoCellAnchor>
    <xdr:from>
      <xdr:col>2</xdr:col>
      <xdr:colOff>1</xdr:colOff>
      <xdr:row>195</xdr:row>
      <xdr:rowOff>0</xdr:rowOff>
    </xdr:from>
    <xdr:to>
      <xdr:col>5</xdr:col>
      <xdr:colOff>796784</xdr:colOff>
      <xdr:row>196</xdr:row>
      <xdr:rowOff>0</xdr:rowOff>
    </xdr:to>
    <xdr:sp macro="" textlink="">
      <xdr:nvSpPr>
        <xdr:cNvPr id="293" name="Rectangle 15">
          <a:extLst>
            <a:ext uri="{FF2B5EF4-FFF2-40B4-BE49-F238E27FC236}">
              <a16:creationId xmlns:a16="http://schemas.microsoft.com/office/drawing/2014/main" id="{00000000-0008-0000-0400-000025010000}"/>
            </a:ext>
          </a:extLst>
        </xdr:cNvPr>
        <xdr:cNvSpPr>
          <a:spLocks noChangeArrowheads="1"/>
        </xdr:cNvSpPr>
      </xdr:nvSpPr>
      <xdr:spPr bwMode="auto">
        <a:xfrm>
          <a:off x="1285876" y="28994100"/>
          <a:ext cx="6921358" cy="952500"/>
        </a:xfrm>
        <a:prstGeom prst="rect">
          <a:avLst/>
        </a:prstGeom>
        <a:solidFill>
          <a:srgbClr val="CCFFCC"/>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2</xdr:col>
          <xdr:colOff>0</xdr:colOff>
          <xdr:row>193</xdr:row>
          <xdr:rowOff>0</xdr:rowOff>
        </xdr:from>
        <xdr:to>
          <xdr:col>5</xdr:col>
          <xdr:colOff>800100</xdr:colOff>
          <xdr:row>196</xdr:row>
          <xdr:rowOff>0</xdr:rowOff>
        </xdr:to>
        <xdr:grpSp>
          <xdr:nvGrpSpPr>
            <xdr:cNvPr id="56" name="グループ化 55">
              <a:extLst>
                <a:ext uri="{FF2B5EF4-FFF2-40B4-BE49-F238E27FC236}">
                  <a16:creationId xmlns:a16="http://schemas.microsoft.com/office/drawing/2014/main" id="{00000000-0008-0000-0400-000038000000}"/>
                </a:ext>
              </a:extLst>
            </xdr:cNvPr>
            <xdr:cNvGrpSpPr/>
          </xdr:nvGrpSpPr>
          <xdr:grpSpPr>
            <a:xfrm>
              <a:off x="1277471" y="81141794"/>
              <a:ext cx="6952129" cy="2857500"/>
              <a:chOff x="1285875" y="80810100"/>
              <a:chExt cx="6943725" cy="2857500"/>
            </a:xfrm>
          </xdr:grpSpPr>
          <xdr:sp macro="" textlink="">
            <xdr:nvSpPr>
              <xdr:cNvPr id="22753" name="Option Button 225" hidden="1">
                <a:extLst>
                  <a:ext uri="{63B3BB69-23CF-44E3-9099-C40C66FF867C}">
                    <a14:compatExt spid="_x0000_s22753"/>
                  </a:ext>
                  <a:ext uri="{FF2B5EF4-FFF2-40B4-BE49-F238E27FC236}">
                    <a16:creationId xmlns:a16="http://schemas.microsoft.com/office/drawing/2014/main" id="{00000000-0008-0000-0400-0000E1580000}"/>
                  </a:ext>
                </a:extLst>
              </xdr:cNvPr>
              <xdr:cNvSpPr/>
            </xdr:nvSpPr>
            <xdr:spPr bwMode="auto">
              <a:xfrm>
                <a:off x="1323975" y="80876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具体的な目標を設定し、その達成に向けて取り組みを行った</a:t>
                </a:r>
              </a:p>
            </xdr:txBody>
          </xdr:sp>
          <xdr:sp macro="" textlink="">
            <xdr:nvSpPr>
              <xdr:cNvPr id="22754" name="Option Button 226" hidden="1">
                <a:extLst>
                  <a:ext uri="{63B3BB69-23CF-44E3-9099-C40C66FF867C}">
                    <a14:compatExt spid="_x0000_s22754"/>
                  </a:ext>
                  <a:ext uri="{FF2B5EF4-FFF2-40B4-BE49-F238E27FC236}">
                    <a16:creationId xmlns:a16="http://schemas.microsoft.com/office/drawing/2014/main" id="{00000000-0008-0000-0400-0000E2580000}"/>
                  </a:ext>
                </a:extLst>
              </xdr:cNvPr>
              <xdr:cNvSpPr/>
            </xdr:nvSpPr>
            <xdr:spPr bwMode="auto">
              <a:xfrm>
                <a:off x="1323975" y="81162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具体的な目標を設定したが、その達成に向けて取り組みが行われていなかった</a:t>
                </a:r>
              </a:p>
            </xdr:txBody>
          </xdr:sp>
          <xdr:sp macro="" textlink="">
            <xdr:nvSpPr>
              <xdr:cNvPr id="22755" name="Option Button 227" hidden="1">
                <a:extLst>
                  <a:ext uri="{63B3BB69-23CF-44E3-9099-C40C66FF867C}">
                    <a14:compatExt spid="_x0000_s22755"/>
                  </a:ext>
                  <a:ext uri="{FF2B5EF4-FFF2-40B4-BE49-F238E27FC236}">
                    <a16:creationId xmlns:a16="http://schemas.microsoft.com/office/drawing/2014/main" id="{00000000-0008-0000-0400-0000E3580000}"/>
                  </a:ext>
                </a:extLst>
              </xdr:cNvPr>
              <xdr:cNvSpPr/>
            </xdr:nvSpPr>
            <xdr:spPr bwMode="auto">
              <a:xfrm>
                <a:off x="1323975" y="81457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具体的な目標が設定されていなかった</a:t>
                </a:r>
              </a:p>
            </xdr:txBody>
          </xdr:sp>
          <xdr:sp macro="" textlink="">
            <xdr:nvSpPr>
              <xdr:cNvPr id="22756" name="Group Box 228" hidden="1">
                <a:extLst>
                  <a:ext uri="{63B3BB69-23CF-44E3-9099-C40C66FF867C}">
                    <a14:compatExt spid="_x0000_s22756"/>
                  </a:ext>
                  <a:ext uri="{FF2B5EF4-FFF2-40B4-BE49-F238E27FC236}">
                    <a16:creationId xmlns:a16="http://schemas.microsoft.com/office/drawing/2014/main" id="{00000000-0008-0000-0400-0000E4580000}"/>
                  </a:ext>
                </a:extLst>
              </xdr:cNvPr>
              <xdr:cNvSpPr/>
            </xdr:nvSpPr>
            <xdr:spPr bwMode="auto">
              <a:xfrm>
                <a:off x="1285875" y="808101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2757" name="Option Button 229" hidden="1">
                <a:extLst>
                  <a:ext uri="{63B3BB69-23CF-44E3-9099-C40C66FF867C}">
                    <a14:compatExt spid="_x0000_s22757"/>
                  </a:ext>
                  <a:ext uri="{FF2B5EF4-FFF2-40B4-BE49-F238E27FC236}">
                    <a16:creationId xmlns:a16="http://schemas.microsoft.com/office/drawing/2014/main" id="{00000000-0008-0000-0400-0000E5580000}"/>
                  </a:ext>
                </a:extLst>
              </xdr:cNvPr>
              <xdr:cNvSpPr/>
            </xdr:nvSpPr>
            <xdr:spPr bwMode="auto">
              <a:xfrm>
                <a:off x="1323975" y="818292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目標達成に向けた取り組みについて、検証を行った</a:t>
                </a:r>
              </a:p>
            </xdr:txBody>
          </xdr:sp>
          <xdr:sp macro="" textlink="">
            <xdr:nvSpPr>
              <xdr:cNvPr id="22758" name="Option Button 230" hidden="1">
                <a:extLst>
                  <a:ext uri="{63B3BB69-23CF-44E3-9099-C40C66FF867C}">
                    <a14:compatExt spid="_x0000_s22758"/>
                  </a:ext>
                  <a:ext uri="{FF2B5EF4-FFF2-40B4-BE49-F238E27FC236}">
                    <a16:creationId xmlns:a16="http://schemas.microsoft.com/office/drawing/2014/main" id="{00000000-0008-0000-0400-0000E6580000}"/>
                  </a:ext>
                </a:extLst>
              </xdr:cNvPr>
              <xdr:cNvSpPr/>
            </xdr:nvSpPr>
            <xdr:spPr bwMode="auto">
              <a:xfrm>
                <a:off x="1323975" y="821150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目標達成に向けた取り組みについて、検証を行っていなかった（目標設定を行っていなかった場合も含む）</a:t>
                </a:r>
              </a:p>
            </xdr:txBody>
          </xdr:sp>
          <xdr:sp macro="" textlink="">
            <xdr:nvSpPr>
              <xdr:cNvPr id="22759" name="Option Button 231" hidden="1">
                <a:extLst>
                  <a:ext uri="{63B3BB69-23CF-44E3-9099-C40C66FF867C}">
                    <a14:compatExt spid="_x0000_s22759"/>
                  </a:ext>
                  <a:ext uri="{FF2B5EF4-FFF2-40B4-BE49-F238E27FC236}">
                    <a16:creationId xmlns:a16="http://schemas.microsoft.com/office/drawing/2014/main" id="{00000000-0008-0000-0400-0000E7580000}"/>
                  </a:ext>
                </a:extLst>
              </xdr:cNvPr>
              <xdr:cNvSpPr/>
            </xdr:nvSpPr>
            <xdr:spPr bwMode="auto">
              <a:xfrm>
                <a:off x="1323975" y="824103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2760" name="Group Box 232" hidden="1">
                <a:extLst>
                  <a:ext uri="{63B3BB69-23CF-44E3-9099-C40C66FF867C}">
                    <a14:compatExt spid="_x0000_s22760"/>
                  </a:ext>
                  <a:ext uri="{FF2B5EF4-FFF2-40B4-BE49-F238E27FC236}">
                    <a16:creationId xmlns:a16="http://schemas.microsoft.com/office/drawing/2014/main" id="{00000000-0008-0000-0400-0000E8580000}"/>
                  </a:ext>
                </a:extLst>
              </xdr:cNvPr>
              <xdr:cNvSpPr/>
            </xdr:nvSpPr>
            <xdr:spPr bwMode="auto">
              <a:xfrm>
                <a:off x="1285875" y="81762600"/>
                <a:ext cx="6943725" cy="952500"/>
              </a:xfrm>
              <a:prstGeom prst="rect">
                <a:avLst/>
              </a:prstGeom>
              <a:noFill/>
              <a:ln w="9525">
                <a:miter lim="800000"/>
                <a:headEnd/>
                <a:tailEnd/>
              </a:ln>
              <a:extLst>
                <a:ext uri="{909E8E84-426E-40DD-AFC4-6F175D3DCCD1}">
                  <a14:hiddenFill>
                    <a:noFill/>
                  </a14:hiddenFill>
                </a:ext>
              </a:extLst>
            </xdr:spPr>
          </xdr:sp>
          <xdr:sp macro="" textlink="">
            <xdr:nvSpPr>
              <xdr:cNvPr id="22761" name="Option Button 233" hidden="1">
                <a:extLst>
                  <a:ext uri="{63B3BB69-23CF-44E3-9099-C40C66FF867C}">
                    <a14:compatExt spid="_x0000_s22761"/>
                  </a:ext>
                  <a:ext uri="{FF2B5EF4-FFF2-40B4-BE49-F238E27FC236}">
                    <a16:creationId xmlns:a16="http://schemas.microsoft.com/office/drawing/2014/main" id="{00000000-0008-0000-0400-0000E9580000}"/>
                  </a:ext>
                </a:extLst>
              </xdr:cNvPr>
              <xdr:cNvSpPr/>
            </xdr:nvSpPr>
            <xdr:spPr bwMode="auto">
              <a:xfrm>
                <a:off x="1323975" y="82781775"/>
                <a:ext cx="6762750" cy="2286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次期の事業活動や事業計画へ、検証結果を反映させた</a:t>
                </a:r>
              </a:p>
            </xdr:txBody>
          </xdr:sp>
          <xdr:sp macro="" textlink="">
            <xdr:nvSpPr>
              <xdr:cNvPr id="22762" name="Option Button 234" hidden="1">
                <a:extLst>
                  <a:ext uri="{63B3BB69-23CF-44E3-9099-C40C66FF867C}">
                    <a14:compatExt spid="_x0000_s22762"/>
                  </a:ext>
                  <a:ext uri="{FF2B5EF4-FFF2-40B4-BE49-F238E27FC236}">
                    <a16:creationId xmlns:a16="http://schemas.microsoft.com/office/drawing/2014/main" id="{00000000-0008-0000-0400-0000EA580000}"/>
                  </a:ext>
                </a:extLst>
              </xdr:cNvPr>
              <xdr:cNvSpPr/>
            </xdr:nvSpPr>
            <xdr:spPr bwMode="auto">
              <a:xfrm>
                <a:off x="1323975" y="83067525"/>
                <a:ext cx="68103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次期の事業活動や事業計画へ、検証結果を反映させていない</a:t>
                </a:r>
              </a:p>
            </xdr:txBody>
          </xdr:sp>
          <xdr:sp macro="" textlink="">
            <xdr:nvSpPr>
              <xdr:cNvPr id="22763" name="Option Button 235" hidden="1">
                <a:extLst>
                  <a:ext uri="{63B3BB69-23CF-44E3-9099-C40C66FF867C}">
                    <a14:compatExt spid="_x0000_s22763"/>
                  </a:ext>
                  <a:ext uri="{FF2B5EF4-FFF2-40B4-BE49-F238E27FC236}">
                    <a16:creationId xmlns:a16="http://schemas.microsoft.com/office/drawing/2014/main" id="{00000000-0008-0000-0400-0000EB580000}"/>
                  </a:ext>
                </a:extLst>
              </xdr:cNvPr>
              <xdr:cNvSpPr/>
            </xdr:nvSpPr>
            <xdr:spPr bwMode="auto">
              <a:xfrm>
                <a:off x="1323975" y="83362800"/>
                <a:ext cx="6781800" cy="2476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設立後間もないため、前年度の実績がなく、評価対象外である</a:t>
                </a:r>
              </a:p>
            </xdr:txBody>
          </xdr:sp>
          <xdr:sp macro="" textlink="">
            <xdr:nvSpPr>
              <xdr:cNvPr id="22764" name="Group Box 236" hidden="1">
                <a:extLst>
                  <a:ext uri="{63B3BB69-23CF-44E3-9099-C40C66FF867C}">
                    <a14:compatExt spid="_x0000_s22764"/>
                  </a:ext>
                  <a:ext uri="{FF2B5EF4-FFF2-40B4-BE49-F238E27FC236}">
                    <a16:creationId xmlns:a16="http://schemas.microsoft.com/office/drawing/2014/main" id="{00000000-0008-0000-0400-0000EC580000}"/>
                  </a:ext>
                </a:extLst>
              </xdr:cNvPr>
              <xdr:cNvSpPr/>
            </xdr:nvSpPr>
            <xdr:spPr bwMode="auto">
              <a:xfrm>
                <a:off x="1285875" y="82715100"/>
                <a:ext cx="6943725" cy="95250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9</xdr:row>
          <xdr:rowOff>0</xdr:rowOff>
        </xdr:from>
        <xdr:to>
          <xdr:col>5</xdr:col>
          <xdr:colOff>800100</xdr:colOff>
          <xdr:row>10</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224118" y="2185147"/>
              <a:ext cx="7983070" cy="481853"/>
              <a:chOff x="228600" y="2200278"/>
              <a:chExt cx="7981950" cy="476251"/>
            </a:xfrm>
          </xdr:grpSpPr>
          <xdr:sp macro="" textlink="">
            <xdr:nvSpPr>
              <xdr:cNvPr id="23553" name="Group Box 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228600" y="220027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554" name="Option Button 2" hidden="1">
                <a:extLst>
                  <a:ext uri="{63B3BB69-23CF-44E3-9099-C40C66FF867C}">
                    <a14:compatExt spid="_x0000_s23554"/>
                  </a:ext>
                  <a:ext uri="{FF2B5EF4-FFF2-40B4-BE49-F238E27FC236}">
                    <a16:creationId xmlns:a16="http://schemas.microsoft.com/office/drawing/2014/main" id="{00000000-0008-0000-0500-0000025C0000}"/>
                  </a:ext>
                </a:extLst>
              </xdr:cNvPr>
              <xdr:cNvSpPr/>
            </xdr:nvSpPr>
            <xdr:spPr bwMode="auto">
              <a:xfrm>
                <a:off x="7429500" y="2400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555" name="Option Button 3" hidden="1">
                <a:extLst>
                  <a:ext uri="{63B3BB69-23CF-44E3-9099-C40C66FF867C}">
                    <a14:compatExt spid="_x0000_s23555"/>
                  </a:ext>
                  <a:ext uri="{FF2B5EF4-FFF2-40B4-BE49-F238E27FC236}">
                    <a16:creationId xmlns:a16="http://schemas.microsoft.com/office/drawing/2014/main" id="{00000000-0008-0000-0500-0000035C0000}"/>
                  </a:ext>
                </a:extLst>
              </xdr:cNvPr>
              <xdr:cNvSpPr/>
            </xdr:nvSpPr>
            <xdr:spPr bwMode="auto">
              <a:xfrm>
                <a:off x="733425" y="2400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556" name="Option Button 4" hidden="1">
                <a:extLst>
                  <a:ext uri="{63B3BB69-23CF-44E3-9099-C40C66FF867C}">
                    <a14:compatExt spid="_x0000_s23556"/>
                  </a:ext>
                  <a:ext uri="{FF2B5EF4-FFF2-40B4-BE49-F238E27FC236}">
                    <a16:creationId xmlns:a16="http://schemas.microsoft.com/office/drawing/2014/main" id="{00000000-0008-0000-0500-0000045C0000}"/>
                  </a:ext>
                </a:extLst>
              </xdr:cNvPr>
              <xdr:cNvSpPr/>
            </xdr:nvSpPr>
            <xdr:spPr bwMode="auto">
              <a:xfrm>
                <a:off x="285750" y="2400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xdr:row>
          <xdr:rowOff>0</xdr:rowOff>
        </xdr:from>
        <xdr:to>
          <xdr:col>5</xdr:col>
          <xdr:colOff>800100</xdr:colOff>
          <xdr:row>11</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224118" y="2667000"/>
              <a:ext cx="7983070" cy="481853"/>
              <a:chOff x="228600" y="2676529"/>
              <a:chExt cx="7981950" cy="476251"/>
            </a:xfrm>
          </xdr:grpSpPr>
          <xdr:sp macro="" textlink="">
            <xdr:nvSpPr>
              <xdr:cNvPr id="23557" name="Group Box 5" hidden="1">
                <a:extLst>
                  <a:ext uri="{63B3BB69-23CF-44E3-9099-C40C66FF867C}">
                    <a14:compatExt spid="_x0000_s23557"/>
                  </a:ext>
                  <a:ext uri="{FF2B5EF4-FFF2-40B4-BE49-F238E27FC236}">
                    <a16:creationId xmlns:a16="http://schemas.microsoft.com/office/drawing/2014/main" id="{00000000-0008-0000-0500-0000055C0000}"/>
                  </a:ext>
                </a:extLst>
              </xdr:cNvPr>
              <xdr:cNvSpPr/>
            </xdr:nvSpPr>
            <xdr:spPr bwMode="auto">
              <a:xfrm>
                <a:off x="228600" y="267652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558" name="Option Button 6" hidden="1">
                <a:extLst>
                  <a:ext uri="{63B3BB69-23CF-44E3-9099-C40C66FF867C}">
                    <a14:compatExt spid="_x0000_s23558"/>
                  </a:ext>
                  <a:ext uri="{FF2B5EF4-FFF2-40B4-BE49-F238E27FC236}">
                    <a16:creationId xmlns:a16="http://schemas.microsoft.com/office/drawing/2014/main" id="{00000000-0008-0000-0500-0000065C0000}"/>
                  </a:ext>
                </a:extLst>
              </xdr:cNvPr>
              <xdr:cNvSpPr/>
            </xdr:nvSpPr>
            <xdr:spPr bwMode="auto">
              <a:xfrm>
                <a:off x="7429500" y="2876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559" name="Option Button 7" hidden="1">
                <a:extLst>
                  <a:ext uri="{63B3BB69-23CF-44E3-9099-C40C66FF867C}">
                    <a14:compatExt spid="_x0000_s23559"/>
                  </a:ext>
                  <a:ext uri="{FF2B5EF4-FFF2-40B4-BE49-F238E27FC236}">
                    <a16:creationId xmlns:a16="http://schemas.microsoft.com/office/drawing/2014/main" id="{00000000-0008-0000-0500-0000075C0000}"/>
                  </a:ext>
                </a:extLst>
              </xdr:cNvPr>
              <xdr:cNvSpPr/>
            </xdr:nvSpPr>
            <xdr:spPr bwMode="auto">
              <a:xfrm>
                <a:off x="733425" y="2876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560" name="Option Button 8" hidden="1">
                <a:extLst>
                  <a:ext uri="{63B3BB69-23CF-44E3-9099-C40C66FF867C}">
                    <a14:compatExt spid="_x0000_s23560"/>
                  </a:ext>
                  <a:ext uri="{FF2B5EF4-FFF2-40B4-BE49-F238E27FC236}">
                    <a16:creationId xmlns:a16="http://schemas.microsoft.com/office/drawing/2014/main" id="{00000000-0008-0000-0500-0000085C0000}"/>
                  </a:ext>
                </a:extLst>
              </xdr:cNvPr>
              <xdr:cNvSpPr/>
            </xdr:nvSpPr>
            <xdr:spPr bwMode="auto">
              <a:xfrm>
                <a:off x="285750" y="2876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11</xdr:row>
          <xdr:rowOff>0</xdr:rowOff>
        </xdr:from>
        <xdr:to>
          <xdr:col>5</xdr:col>
          <xdr:colOff>800100</xdr:colOff>
          <xdr:row>12</xdr:row>
          <xdr:rowOff>0</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224118" y="3148853"/>
              <a:ext cx="7983070" cy="481853"/>
              <a:chOff x="228600" y="3152780"/>
              <a:chExt cx="7981950" cy="476251"/>
            </a:xfrm>
          </xdr:grpSpPr>
          <xdr:sp macro="" textlink="">
            <xdr:nvSpPr>
              <xdr:cNvPr id="23561" name="Group Box 9" hidden="1">
                <a:extLst>
                  <a:ext uri="{63B3BB69-23CF-44E3-9099-C40C66FF867C}">
                    <a14:compatExt spid="_x0000_s23561"/>
                  </a:ext>
                  <a:ext uri="{FF2B5EF4-FFF2-40B4-BE49-F238E27FC236}">
                    <a16:creationId xmlns:a16="http://schemas.microsoft.com/office/drawing/2014/main" id="{00000000-0008-0000-0500-0000095C0000}"/>
                  </a:ext>
                </a:extLst>
              </xdr:cNvPr>
              <xdr:cNvSpPr/>
            </xdr:nvSpPr>
            <xdr:spPr bwMode="auto">
              <a:xfrm>
                <a:off x="228600" y="315278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562" name="Option Button 10" hidden="1">
                <a:extLst>
                  <a:ext uri="{63B3BB69-23CF-44E3-9099-C40C66FF867C}">
                    <a14:compatExt spid="_x0000_s23562"/>
                  </a:ext>
                  <a:ext uri="{FF2B5EF4-FFF2-40B4-BE49-F238E27FC236}">
                    <a16:creationId xmlns:a16="http://schemas.microsoft.com/office/drawing/2014/main" id="{00000000-0008-0000-0500-00000A5C0000}"/>
                  </a:ext>
                </a:extLst>
              </xdr:cNvPr>
              <xdr:cNvSpPr/>
            </xdr:nvSpPr>
            <xdr:spPr bwMode="auto">
              <a:xfrm>
                <a:off x="7429500" y="3352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563" name="Option Button 11" hidden="1">
                <a:extLst>
                  <a:ext uri="{63B3BB69-23CF-44E3-9099-C40C66FF867C}">
                    <a14:compatExt spid="_x0000_s23563"/>
                  </a:ext>
                  <a:ext uri="{FF2B5EF4-FFF2-40B4-BE49-F238E27FC236}">
                    <a16:creationId xmlns:a16="http://schemas.microsoft.com/office/drawing/2014/main" id="{00000000-0008-0000-0500-00000B5C0000}"/>
                  </a:ext>
                </a:extLst>
              </xdr:cNvPr>
              <xdr:cNvSpPr/>
            </xdr:nvSpPr>
            <xdr:spPr bwMode="auto">
              <a:xfrm>
                <a:off x="733425" y="3352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564" name="Option Button 12" hidden="1">
                <a:extLst>
                  <a:ext uri="{63B3BB69-23CF-44E3-9099-C40C66FF867C}">
                    <a14:compatExt spid="_x0000_s23564"/>
                  </a:ext>
                  <a:ext uri="{FF2B5EF4-FFF2-40B4-BE49-F238E27FC236}">
                    <a16:creationId xmlns:a16="http://schemas.microsoft.com/office/drawing/2014/main" id="{00000000-0008-0000-0500-00000C5C0000}"/>
                  </a:ext>
                </a:extLst>
              </xdr:cNvPr>
              <xdr:cNvSpPr/>
            </xdr:nvSpPr>
            <xdr:spPr bwMode="auto">
              <a:xfrm>
                <a:off x="285750" y="3352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xdr:row>
          <xdr:rowOff>0</xdr:rowOff>
        </xdr:from>
        <xdr:to>
          <xdr:col>5</xdr:col>
          <xdr:colOff>800100</xdr:colOff>
          <xdr:row>13</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224118" y="3630706"/>
              <a:ext cx="7983070" cy="481853"/>
              <a:chOff x="228600" y="3629029"/>
              <a:chExt cx="7981950" cy="476251"/>
            </a:xfrm>
          </xdr:grpSpPr>
          <xdr:sp macro="" textlink="">
            <xdr:nvSpPr>
              <xdr:cNvPr id="23565" name="Group Box 13" hidden="1">
                <a:extLst>
                  <a:ext uri="{63B3BB69-23CF-44E3-9099-C40C66FF867C}">
                    <a14:compatExt spid="_x0000_s23565"/>
                  </a:ext>
                  <a:ext uri="{FF2B5EF4-FFF2-40B4-BE49-F238E27FC236}">
                    <a16:creationId xmlns:a16="http://schemas.microsoft.com/office/drawing/2014/main" id="{00000000-0008-0000-0500-00000D5C0000}"/>
                  </a:ext>
                </a:extLst>
              </xdr:cNvPr>
              <xdr:cNvSpPr/>
            </xdr:nvSpPr>
            <xdr:spPr bwMode="auto">
              <a:xfrm>
                <a:off x="228600" y="362902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566" name="Option Button 14" hidden="1">
                <a:extLst>
                  <a:ext uri="{63B3BB69-23CF-44E3-9099-C40C66FF867C}">
                    <a14:compatExt spid="_x0000_s23566"/>
                  </a:ext>
                  <a:ext uri="{FF2B5EF4-FFF2-40B4-BE49-F238E27FC236}">
                    <a16:creationId xmlns:a16="http://schemas.microsoft.com/office/drawing/2014/main" id="{00000000-0008-0000-0500-00000E5C0000}"/>
                  </a:ext>
                </a:extLst>
              </xdr:cNvPr>
              <xdr:cNvSpPr/>
            </xdr:nvSpPr>
            <xdr:spPr bwMode="auto">
              <a:xfrm>
                <a:off x="7429500" y="3829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567" name="Option Button 15" hidden="1">
                <a:extLst>
                  <a:ext uri="{63B3BB69-23CF-44E3-9099-C40C66FF867C}">
                    <a14:compatExt spid="_x0000_s23567"/>
                  </a:ext>
                  <a:ext uri="{FF2B5EF4-FFF2-40B4-BE49-F238E27FC236}">
                    <a16:creationId xmlns:a16="http://schemas.microsoft.com/office/drawing/2014/main" id="{00000000-0008-0000-0500-00000F5C0000}"/>
                  </a:ext>
                </a:extLst>
              </xdr:cNvPr>
              <xdr:cNvSpPr/>
            </xdr:nvSpPr>
            <xdr:spPr bwMode="auto">
              <a:xfrm>
                <a:off x="733425" y="3829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568" name="Option Button 16" hidden="1">
                <a:extLst>
                  <a:ext uri="{63B3BB69-23CF-44E3-9099-C40C66FF867C}">
                    <a14:compatExt spid="_x0000_s23568"/>
                  </a:ext>
                  <a:ext uri="{FF2B5EF4-FFF2-40B4-BE49-F238E27FC236}">
                    <a16:creationId xmlns:a16="http://schemas.microsoft.com/office/drawing/2014/main" id="{00000000-0008-0000-0500-0000105C0000}"/>
                  </a:ext>
                </a:extLst>
              </xdr:cNvPr>
              <xdr:cNvSpPr/>
            </xdr:nvSpPr>
            <xdr:spPr bwMode="auto">
              <a:xfrm>
                <a:off x="285750" y="3829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xdr:row>
          <xdr:rowOff>0</xdr:rowOff>
        </xdr:from>
        <xdr:to>
          <xdr:col>5</xdr:col>
          <xdr:colOff>800100</xdr:colOff>
          <xdr:row>14</xdr:row>
          <xdr:rowOff>0</xdr:rowOff>
        </xdr:to>
        <xdr:grpSp>
          <xdr:nvGrpSpPr>
            <xdr:cNvPr id="6" name="グループ化 5">
              <a:extLst>
                <a:ext uri="{FF2B5EF4-FFF2-40B4-BE49-F238E27FC236}">
                  <a16:creationId xmlns:a16="http://schemas.microsoft.com/office/drawing/2014/main" id="{00000000-0008-0000-0500-000006000000}"/>
                </a:ext>
              </a:extLst>
            </xdr:cNvPr>
            <xdr:cNvGrpSpPr/>
          </xdr:nvGrpSpPr>
          <xdr:grpSpPr>
            <a:xfrm>
              <a:off x="224118" y="4112559"/>
              <a:ext cx="7983070" cy="481853"/>
              <a:chOff x="228600" y="4105280"/>
              <a:chExt cx="7981950" cy="476251"/>
            </a:xfrm>
          </xdr:grpSpPr>
          <xdr:sp macro="" textlink="">
            <xdr:nvSpPr>
              <xdr:cNvPr id="23569" name="Group Box 17" hidden="1">
                <a:extLst>
                  <a:ext uri="{63B3BB69-23CF-44E3-9099-C40C66FF867C}">
                    <a14:compatExt spid="_x0000_s23569"/>
                  </a:ext>
                  <a:ext uri="{FF2B5EF4-FFF2-40B4-BE49-F238E27FC236}">
                    <a16:creationId xmlns:a16="http://schemas.microsoft.com/office/drawing/2014/main" id="{00000000-0008-0000-0500-0000115C0000}"/>
                  </a:ext>
                </a:extLst>
              </xdr:cNvPr>
              <xdr:cNvSpPr/>
            </xdr:nvSpPr>
            <xdr:spPr bwMode="auto">
              <a:xfrm>
                <a:off x="228600" y="410528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570" name="Option Button 18" hidden="1">
                <a:extLst>
                  <a:ext uri="{63B3BB69-23CF-44E3-9099-C40C66FF867C}">
                    <a14:compatExt spid="_x0000_s23570"/>
                  </a:ext>
                  <a:ext uri="{FF2B5EF4-FFF2-40B4-BE49-F238E27FC236}">
                    <a16:creationId xmlns:a16="http://schemas.microsoft.com/office/drawing/2014/main" id="{00000000-0008-0000-0500-0000125C0000}"/>
                  </a:ext>
                </a:extLst>
              </xdr:cNvPr>
              <xdr:cNvSpPr/>
            </xdr:nvSpPr>
            <xdr:spPr bwMode="auto">
              <a:xfrm>
                <a:off x="7429500" y="4305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571" name="Option Button 19" hidden="1">
                <a:extLst>
                  <a:ext uri="{63B3BB69-23CF-44E3-9099-C40C66FF867C}">
                    <a14:compatExt spid="_x0000_s23571"/>
                  </a:ext>
                  <a:ext uri="{FF2B5EF4-FFF2-40B4-BE49-F238E27FC236}">
                    <a16:creationId xmlns:a16="http://schemas.microsoft.com/office/drawing/2014/main" id="{00000000-0008-0000-0500-0000135C0000}"/>
                  </a:ext>
                </a:extLst>
              </xdr:cNvPr>
              <xdr:cNvSpPr/>
            </xdr:nvSpPr>
            <xdr:spPr bwMode="auto">
              <a:xfrm>
                <a:off x="733425" y="4305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572" name="Option Button 20" hidden="1">
                <a:extLst>
                  <a:ext uri="{63B3BB69-23CF-44E3-9099-C40C66FF867C}">
                    <a14:compatExt spid="_x0000_s23572"/>
                  </a:ext>
                  <a:ext uri="{FF2B5EF4-FFF2-40B4-BE49-F238E27FC236}">
                    <a16:creationId xmlns:a16="http://schemas.microsoft.com/office/drawing/2014/main" id="{00000000-0008-0000-0500-0000145C0000}"/>
                  </a:ext>
                </a:extLst>
              </xdr:cNvPr>
              <xdr:cNvSpPr/>
            </xdr:nvSpPr>
            <xdr:spPr bwMode="auto">
              <a:xfrm>
                <a:off x="285750" y="4305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26</xdr:row>
          <xdr:rowOff>0</xdr:rowOff>
        </xdr:from>
        <xdr:to>
          <xdr:col>5</xdr:col>
          <xdr:colOff>800100</xdr:colOff>
          <xdr:row>27</xdr:row>
          <xdr:rowOff>0</xdr:rowOff>
        </xdr:to>
        <xdr:grpSp>
          <xdr:nvGrpSpPr>
            <xdr:cNvPr id="7" name="グループ化 6">
              <a:extLst>
                <a:ext uri="{FF2B5EF4-FFF2-40B4-BE49-F238E27FC236}">
                  <a16:creationId xmlns:a16="http://schemas.microsoft.com/office/drawing/2014/main" id="{00000000-0008-0000-0500-000007000000}"/>
                </a:ext>
              </a:extLst>
            </xdr:cNvPr>
            <xdr:cNvGrpSpPr/>
          </xdr:nvGrpSpPr>
          <xdr:grpSpPr>
            <a:xfrm>
              <a:off x="224118" y="9536206"/>
              <a:ext cx="7983070" cy="481853"/>
              <a:chOff x="228600" y="9525014"/>
              <a:chExt cx="7981950" cy="476251"/>
            </a:xfrm>
          </xdr:grpSpPr>
          <xdr:sp macro="" textlink="">
            <xdr:nvSpPr>
              <xdr:cNvPr id="23573" name="Group Box 21" hidden="1">
                <a:extLst>
                  <a:ext uri="{63B3BB69-23CF-44E3-9099-C40C66FF867C}">
                    <a14:compatExt spid="_x0000_s23573"/>
                  </a:ext>
                  <a:ext uri="{FF2B5EF4-FFF2-40B4-BE49-F238E27FC236}">
                    <a16:creationId xmlns:a16="http://schemas.microsoft.com/office/drawing/2014/main" id="{00000000-0008-0000-0500-0000155C0000}"/>
                  </a:ext>
                </a:extLst>
              </xdr:cNvPr>
              <xdr:cNvSpPr/>
            </xdr:nvSpPr>
            <xdr:spPr bwMode="auto">
              <a:xfrm>
                <a:off x="228600" y="952501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574" name="Option Button 22" hidden="1">
                <a:extLst>
                  <a:ext uri="{63B3BB69-23CF-44E3-9099-C40C66FF867C}">
                    <a14:compatExt spid="_x0000_s23574"/>
                  </a:ext>
                  <a:ext uri="{FF2B5EF4-FFF2-40B4-BE49-F238E27FC236}">
                    <a16:creationId xmlns:a16="http://schemas.microsoft.com/office/drawing/2014/main" id="{00000000-0008-0000-0500-0000165C0000}"/>
                  </a:ext>
                </a:extLst>
              </xdr:cNvPr>
              <xdr:cNvSpPr/>
            </xdr:nvSpPr>
            <xdr:spPr bwMode="auto">
              <a:xfrm>
                <a:off x="7429500" y="97250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575" name="Option Button 23" hidden="1">
                <a:extLst>
                  <a:ext uri="{63B3BB69-23CF-44E3-9099-C40C66FF867C}">
                    <a14:compatExt spid="_x0000_s23575"/>
                  </a:ext>
                  <a:ext uri="{FF2B5EF4-FFF2-40B4-BE49-F238E27FC236}">
                    <a16:creationId xmlns:a16="http://schemas.microsoft.com/office/drawing/2014/main" id="{00000000-0008-0000-0500-0000175C0000}"/>
                  </a:ext>
                </a:extLst>
              </xdr:cNvPr>
              <xdr:cNvSpPr/>
            </xdr:nvSpPr>
            <xdr:spPr bwMode="auto">
              <a:xfrm>
                <a:off x="733425" y="97250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576" name="Option Button 24" hidden="1">
                <a:extLst>
                  <a:ext uri="{63B3BB69-23CF-44E3-9099-C40C66FF867C}">
                    <a14:compatExt spid="_x0000_s23576"/>
                  </a:ext>
                  <a:ext uri="{FF2B5EF4-FFF2-40B4-BE49-F238E27FC236}">
                    <a16:creationId xmlns:a16="http://schemas.microsoft.com/office/drawing/2014/main" id="{00000000-0008-0000-0500-0000185C0000}"/>
                  </a:ext>
                </a:extLst>
              </xdr:cNvPr>
              <xdr:cNvSpPr/>
            </xdr:nvSpPr>
            <xdr:spPr bwMode="auto">
              <a:xfrm>
                <a:off x="285750" y="97250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0</xdr:rowOff>
        </xdr:from>
        <xdr:to>
          <xdr:col>5</xdr:col>
          <xdr:colOff>800100</xdr:colOff>
          <xdr:row>28</xdr:row>
          <xdr:rowOff>0</xdr:rowOff>
        </xdr:to>
        <xdr:grpSp>
          <xdr:nvGrpSpPr>
            <xdr:cNvPr id="8" name="グループ化 7">
              <a:extLst>
                <a:ext uri="{FF2B5EF4-FFF2-40B4-BE49-F238E27FC236}">
                  <a16:creationId xmlns:a16="http://schemas.microsoft.com/office/drawing/2014/main" id="{00000000-0008-0000-0500-000008000000}"/>
                </a:ext>
              </a:extLst>
            </xdr:cNvPr>
            <xdr:cNvGrpSpPr/>
          </xdr:nvGrpSpPr>
          <xdr:grpSpPr>
            <a:xfrm>
              <a:off x="224118" y="10018059"/>
              <a:ext cx="7983070" cy="481853"/>
              <a:chOff x="228600" y="10001263"/>
              <a:chExt cx="7981950" cy="476251"/>
            </a:xfrm>
          </xdr:grpSpPr>
          <xdr:sp macro="" textlink="">
            <xdr:nvSpPr>
              <xdr:cNvPr id="23577" name="Group Box 25" hidden="1">
                <a:extLst>
                  <a:ext uri="{63B3BB69-23CF-44E3-9099-C40C66FF867C}">
                    <a14:compatExt spid="_x0000_s23577"/>
                  </a:ext>
                  <a:ext uri="{FF2B5EF4-FFF2-40B4-BE49-F238E27FC236}">
                    <a16:creationId xmlns:a16="http://schemas.microsoft.com/office/drawing/2014/main" id="{00000000-0008-0000-0500-0000195C0000}"/>
                  </a:ext>
                </a:extLst>
              </xdr:cNvPr>
              <xdr:cNvSpPr/>
            </xdr:nvSpPr>
            <xdr:spPr bwMode="auto">
              <a:xfrm>
                <a:off x="228600" y="1000126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578" name="Option Button 26" hidden="1">
                <a:extLst>
                  <a:ext uri="{63B3BB69-23CF-44E3-9099-C40C66FF867C}">
                    <a14:compatExt spid="_x0000_s23578"/>
                  </a:ext>
                  <a:ext uri="{FF2B5EF4-FFF2-40B4-BE49-F238E27FC236}">
                    <a16:creationId xmlns:a16="http://schemas.microsoft.com/office/drawing/2014/main" id="{00000000-0008-0000-0500-00001A5C0000}"/>
                  </a:ext>
                </a:extLst>
              </xdr:cNvPr>
              <xdr:cNvSpPr/>
            </xdr:nvSpPr>
            <xdr:spPr bwMode="auto">
              <a:xfrm>
                <a:off x="7429500" y="102012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579" name="Option Button 27" hidden="1">
                <a:extLst>
                  <a:ext uri="{63B3BB69-23CF-44E3-9099-C40C66FF867C}">
                    <a14:compatExt spid="_x0000_s23579"/>
                  </a:ext>
                  <a:ext uri="{FF2B5EF4-FFF2-40B4-BE49-F238E27FC236}">
                    <a16:creationId xmlns:a16="http://schemas.microsoft.com/office/drawing/2014/main" id="{00000000-0008-0000-0500-00001B5C0000}"/>
                  </a:ext>
                </a:extLst>
              </xdr:cNvPr>
              <xdr:cNvSpPr/>
            </xdr:nvSpPr>
            <xdr:spPr bwMode="auto">
              <a:xfrm>
                <a:off x="733425" y="102012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580" name="Option Button 28" hidden="1">
                <a:extLst>
                  <a:ext uri="{63B3BB69-23CF-44E3-9099-C40C66FF867C}">
                    <a14:compatExt spid="_x0000_s23580"/>
                  </a:ext>
                  <a:ext uri="{FF2B5EF4-FFF2-40B4-BE49-F238E27FC236}">
                    <a16:creationId xmlns:a16="http://schemas.microsoft.com/office/drawing/2014/main" id="{00000000-0008-0000-0500-00001C5C0000}"/>
                  </a:ext>
                </a:extLst>
              </xdr:cNvPr>
              <xdr:cNvSpPr/>
            </xdr:nvSpPr>
            <xdr:spPr bwMode="auto">
              <a:xfrm>
                <a:off x="285750" y="102012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0</xdr:rowOff>
        </xdr:from>
        <xdr:to>
          <xdr:col>5</xdr:col>
          <xdr:colOff>800100</xdr:colOff>
          <xdr:row>29</xdr:row>
          <xdr:rowOff>0</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224118" y="10499912"/>
              <a:ext cx="7983070" cy="481853"/>
              <a:chOff x="228600" y="10477514"/>
              <a:chExt cx="7981950" cy="476251"/>
            </a:xfrm>
          </xdr:grpSpPr>
          <xdr:sp macro="" textlink="">
            <xdr:nvSpPr>
              <xdr:cNvPr id="23581" name="Group Box 29" hidden="1">
                <a:extLst>
                  <a:ext uri="{63B3BB69-23CF-44E3-9099-C40C66FF867C}">
                    <a14:compatExt spid="_x0000_s23581"/>
                  </a:ext>
                  <a:ext uri="{FF2B5EF4-FFF2-40B4-BE49-F238E27FC236}">
                    <a16:creationId xmlns:a16="http://schemas.microsoft.com/office/drawing/2014/main" id="{00000000-0008-0000-0500-00001D5C0000}"/>
                  </a:ext>
                </a:extLst>
              </xdr:cNvPr>
              <xdr:cNvSpPr/>
            </xdr:nvSpPr>
            <xdr:spPr bwMode="auto">
              <a:xfrm>
                <a:off x="228600" y="1047751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582" name="Option Button 30" hidden="1">
                <a:extLst>
                  <a:ext uri="{63B3BB69-23CF-44E3-9099-C40C66FF867C}">
                    <a14:compatExt spid="_x0000_s23582"/>
                  </a:ext>
                  <a:ext uri="{FF2B5EF4-FFF2-40B4-BE49-F238E27FC236}">
                    <a16:creationId xmlns:a16="http://schemas.microsoft.com/office/drawing/2014/main" id="{00000000-0008-0000-0500-00001E5C0000}"/>
                  </a:ext>
                </a:extLst>
              </xdr:cNvPr>
              <xdr:cNvSpPr/>
            </xdr:nvSpPr>
            <xdr:spPr bwMode="auto">
              <a:xfrm>
                <a:off x="7429500" y="106775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583" name="Option Button 31" hidden="1">
                <a:extLst>
                  <a:ext uri="{63B3BB69-23CF-44E3-9099-C40C66FF867C}">
                    <a14:compatExt spid="_x0000_s23583"/>
                  </a:ext>
                  <a:ext uri="{FF2B5EF4-FFF2-40B4-BE49-F238E27FC236}">
                    <a16:creationId xmlns:a16="http://schemas.microsoft.com/office/drawing/2014/main" id="{00000000-0008-0000-0500-00001F5C0000}"/>
                  </a:ext>
                </a:extLst>
              </xdr:cNvPr>
              <xdr:cNvSpPr/>
            </xdr:nvSpPr>
            <xdr:spPr bwMode="auto">
              <a:xfrm>
                <a:off x="733425" y="106775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584" name="Option Button 32" hidden="1">
                <a:extLst>
                  <a:ext uri="{63B3BB69-23CF-44E3-9099-C40C66FF867C}">
                    <a14:compatExt spid="_x0000_s23584"/>
                  </a:ext>
                  <a:ext uri="{FF2B5EF4-FFF2-40B4-BE49-F238E27FC236}">
                    <a16:creationId xmlns:a16="http://schemas.microsoft.com/office/drawing/2014/main" id="{00000000-0008-0000-0500-0000205C0000}"/>
                  </a:ext>
                </a:extLst>
              </xdr:cNvPr>
              <xdr:cNvSpPr/>
            </xdr:nvSpPr>
            <xdr:spPr bwMode="auto">
              <a:xfrm>
                <a:off x="285750" y="106775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32</xdr:row>
          <xdr:rowOff>0</xdr:rowOff>
        </xdr:from>
        <xdr:to>
          <xdr:col>5</xdr:col>
          <xdr:colOff>800100</xdr:colOff>
          <xdr:row>33</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224118" y="11799794"/>
              <a:ext cx="7983070" cy="481853"/>
              <a:chOff x="228600" y="11772916"/>
              <a:chExt cx="7981950" cy="476251"/>
            </a:xfrm>
          </xdr:grpSpPr>
          <xdr:sp macro="" textlink="">
            <xdr:nvSpPr>
              <xdr:cNvPr id="23585" name="Group Box 33" hidden="1">
                <a:extLst>
                  <a:ext uri="{63B3BB69-23CF-44E3-9099-C40C66FF867C}">
                    <a14:compatExt spid="_x0000_s23585"/>
                  </a:ext>
                  <a:ext uri="{FF2B5EF4-FFF2-40B4-BE49-F238E27FC236}">
                    <a16:creationId xmlns:a16="http://schemas.microsoft.com/office/drawing/2014/main" id="{00000000-0008-0000-0500-0000215C0000}"/>
                  </a:ext>
                </a:extLst>
              </xdr:cNvPr>
              <xdr:cNvSpPr/>
            </xdr:nvSpPr>
            <xdr:spPr bwMode="auto">
              <a:xfrm>
                <a:off x="228600" y="1177291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586" name="Option Button 34" hidden="1">
                <a:extLst>
                  <a:ext uri="{63B3BB69-23CF-44E3-9099-C40C66FF867C}">
                    <a14:compatExt spid="_x0000_s23586"/>
                  </a:ext>
                  <a:ext uri="{FF2B5EF4-FFF2-40B4-BE49-F238E27FC236}">
                    <a16:creationId xmlns:a16="http://schemas.microsoft.com/office/drawing/2014/main" id="{00000000-0008-0000-0500-0000225C0000}"/>
                  </a:ext>
                </a:extLst>
              </xdr:cNvPr>
              <xdr:cNvSpPr/>
            </xdr:nvSpPr>
            <xdr:spPr bwMode="auto">
              <a:xfrm>
                <a:off x="7429500" y="119729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587" name="Option Button 35" hidden="1">
                <a:extLst>
                  <a:ext uri="{63B3BB69-23CF-44E3-9099-C40C66FF867C}">
                    <a14:compatExt spid="_x0000_s23587"/>
                  </a:ext>
                  <a:ext uri="{FF2B5EF4-FFF2-40B4-BE49-F238E27FC236}">
                    <a16:creationId xmlns:a16="http://schemas.microsoft.com/office/drawing/2014/main" id="{00000000-0008-0000-0500-0000235C0000}"/>
                  </a:ext>
                </a:extLst>
              </xdr:cNvPr>
              <xdr:cNvSpPr/>
            </xdr:nvSpPr>
            <xdr:spPr bwMode="auto">
              <a:xfrm>
                <a:off x="733425" y="119729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588" name="Option Button 36" hidden="1">
                <a:extLst>
                  <a:ext uri="{63B3BB69-23CF-44E3-9099-C40C66FF867C}">
                    <a14:compatExt spid="_x0000_s23588"/>
                  </a:ext>
                  <a:ext uri="{FF2B5EF4-FFF2-40B4-BE49-F238E27FC236}">
                    <a16:creationId xmlns:a16="http://schemas.microsoft.com/office/drawing/2014/main" id="{00000000-0008-0000-0500-0000245C0000}"/>
                  </a:ext>
                </a:extLst>
              </xdr:cNvPr>
              <xdr:cNvSpPr/>
            </xdr:nvSpPr>
            <xdr:spPr bwMode="auto">
              <a:xfrm>
                <a:off x="285750" y="119729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33</xdr:row>
          <xdr:rowOff>0</xdr:rowOff>
        </xdr:from>
        <xdr:to>
          <xdr:col>5</xdr:col>
          <xdr:colOff>800100</xdr:colOff>
          <xdr:row>34</xdr:row>
          <xdr:rowOff>0</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224118" y="12281647"/>
              <a:ext cx="7983070" cy="481853"/>
              <a:chOff x="228600" y="12249166"/>
              <a:chExt cx="7981950" cy="476251"/>
            </a:xfrm>
          </xdr:grpSpPr>
          <xdr:sp macro="" textlink="">
            <xdr:nvSpPr>
              <xdr:cNvPr id="23589" name="Group Box 37" hidden="1">
                <a:extLst>
                  <a:ext uri="{63B3BB69-23CF-44E3-9099-C40C66FF867C}">
                    <a14:compatExt spid="_x0000_s23589"/>
                  </a:ext>
                  <a:ext uri="{FF2B5EF4-FFF2-40B4-BE49-F238E27FC236}">
                    <a16:creationId xmlns:a16="http://schemas.microsoft.com/office/drawing/2014/main" id="{00000000-0008-0000-0500-0000255C0000}"/>
                  </a:ext>
                </a:extLst>
              </xdr:cNvPr>
              <xdr:cNvSpPr/>
            </xdr:nvSpPr>
            <xdr:spPr bwMode="auto">
              <a:xfrm>
                <a:off x="228600" y="1224916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590" name="Option Button 38" hidden="1">
                <a:extLst>
                  <a:ext uri="{63B3BB69-23CF-44E3-9099-C40C66FF867C}">
                    <a14:compatExt spid="_x0000_s23590"/>
                  </a:ext>
                  <a:ext uri="{FF2B5EF4-FFF2-40B4-BE49-F238E27FC236}">
                    <a16:creationId xmlns:a16="http://schemas.microsoft.com/office/drawing/2014/main" id="{00000000-0008-0000-0500-0000265C0000}"/>
                  </a:ext>
                </a:extLst>
              </xdr:cNvPr>
              <xdr:cNvSpPr/>
            </xdr:nvSpPr>
            <xdr:spPr bwMode="auto">
              <a:xfrm>
                <a:off x="7429500" y="124491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591" name="Option Button 39" hidden="1">
                <a:extLst>
                  <a:ext uri="{63B3BB69-23CF-44E3-9099-C40C66FF867C}">
                    <a14:compatExt spid="_x0000_s23591"/>
                  </a:ext>
                  <a:ext uri="{FF2B5EF4-FFF2-40B4-BE49-F238E27FC236}">
                    <a16:creationId xmlns:a16="http://schemas.microsoft.com/office/drawing/2014/main" id="{00000000-0008-0000-0500-0000275C0000}"/>
                  </a:ext>
                </a:extLst>
              </xdr:cNvPr>
              <xdr:cNvSpPr/>
            </xdr:nvSpPr>
            <xdr:spPr bwMode="auto">
              <a:xfrm>
                <a:off x="733425" y="124491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592" name="Option Button 40" hidden="1">
                <a:extLst>
                  <a:ext uri="{63B3BB69-23CF-44E3-9099-C40C66FF867C}">
                    <a14:compatExt spid="_x0000_s23592"/>
                  </a:ext>
                  <a:ext uri="{FF2B5EF4-FFF2-40B4-BE49-F238E27FC236}">
                    <a16:creationId xmlns:a16="http://schemas.microsoft.com/office/drawing/2014/main" id="{00000000-0008-0000-0500-0000285C0000}"/>
                  </a:ext>
                </a:extLst>
              </xdr:cNvPr>
              <xdr:cNvSpPr/>
            </xdr:nvSpPr>
            <xdr:spPr bwMode="auto">
              <a:xfrm>
                <a:off x="285750" y="124491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34</xdr:row>
          <xdr:rowOff>0</xdr:rowOff>
        </xdr:from>
        <xdr:to>
          <xdr:col>5</xdr:col>
          <xdr:colOff>800100</xdr:colOff>
          <xdr:row>35</xdr:row>
          <xdr:rowOff>0</xdr:rowOff>
        </xdr:to>
        <xdr:grpSp>
          <xdr:nvGrpSpPr>
            <xdr:cNvPr id="12" name="グループ化 11">
              <a:extLst>
                <a:ext uri="{FF2B5EF4-FFF2-40B4-BE49-F238E27FC236}">
                  <a16:creationId xmlns:a16="http://schemas.microsoft.com/office/drawing/2014/main" id="{00000000-0008-0000-0500-00000C000000}"/>
                </a:ext>
              </a:extLst>
            </xdr:cNvPr>
            <xdr:cNvGrpSpPr/>
          </xdr:nvGrpSpPr>
          <xdr:grpSpPr>
            <a:xfrm>
              <a:off x="224118" y="12763500"/>
              <a:ext cx="7983070" cy="481853"/>
              <a:chOff x="228600" y="12725417"/>
              <a:chExt cx="7981950" cy="476251"/>
            </a:xfrm>
          </xdr:grpSpPr>
          <xdr:sp macro="" textlink="">
            <xdr:nvSpPr>
              <xdr:cNvPr id="23593" name="Group Box 41" hidden="1">
                <a:extLst>
                  <a:ext uri="{63B3BB69-23CF-44E3-9099-C40C66FF867C}">
                    <a14:compatExt spid="_x0000_s23593"/>
                  </a:ext>
                  <a:ext uri="{FF2B5EF4-FFF2-40B4-BE49-F238E27FC236}">
                    <a16:creationId xmlns:a16="http://schemas.microsoft.com/office/drawing/2014/main" id="{00000000-0008-0000-0500-0000295C0000}"/>
                  </a:ext>
                </a:extLst>
              </xdr:cNvPr>
              <xdr:cNvSpPr/>
            </xdr:nvSpPr>
            <xdr:spPr bwMode="auto">
              <a:xfrm>
                <a:off x="228600" y="1272541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594" name="Option Button 42" hidden="1">
                <a:extLst>
                  <a:ext uri="{63B3BB69-23CF-44E3-9099-C40C66FF867C}">
                    <a14:compatExt spid="_x0000_s23594"/>
                  </a:ext>
                  <a:ext uri="{FF2B5EF4-FFF2-40B4-BE49-F238E27FC236}">
                    <a16:creationId xmlns:a16="http://schemas.microsoft.com/office/drawing/2014/main" id="{00000000-0008-0000-0500-00002A5C0000}"/>
                  </a:ext>
                </a:extLst>
              </xdr:cNvPr>
              <xdr:cNvSpPr/>
            </xdr:nvSpPr>
            <xdr:spPr bwMode="auto">
              <a:xfrm>
                <a:off x="7429500" y="129254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595" name="Option Button 43" hidden="1">
                <a:extLst>
                  <a:ext uri="{63B3BB69-23CF-44E3-9099-C40C66FF867C}">
                    <a14:compatExt spid="_x0000_s23595"/>
                  </a:ext>
                  <a:ext uri="{FF2B5EF4-FFF2-40B4-BE49-F238E27FC236}">
                    <a16:creationId xmlns:a16="http://schemas.microsoft.com/office/drawing/2014/main" id="{00000000-0008-0000-0500-00002B5C0000}"/>
                  </a:ext>
                </a:extLst>
              </xdr:cNvPr>
              <xdr:cNvSpPr/>
            </xdr:nvSpPr>
            <xdr:spPr bwMode="auto">
              <a:xfrm>
                <a:off x="733425" y="129254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596" name="Option Button 44" hidden="1">
                <a:extLst>
                  <a:ext uri="{63B3BB69-23CF-44E3-9099-C40C66FF867C}">
                    <a14:compatExt spid="_x0000_s23596"/>
                  </a:ext>
                  <a:ext uri="{FF2B5EF4-FFF2-40B4-BE49-F238E27FC236}">
                    <a16:creationId xmlns:a16="http://schemas.microsoft.com/office/drawing/2014/main" id="{00000000-0008-0000-0500-00002C5C0000}"/>
                  </a:ext>
                </a:extLst>
              </xdr:cNvPr>
              <xdr:cNvSpPr/>
            </xdr:nvSpPr>
            <xdr:spPr bwMode="auto">
              <a:xfrm>
                <a:off x="285750" y="129254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0</xdr:rowOff>
        </xdr:from>
        <xdr:to>
          <xdr:col>5</xdr:col>
          <xdr:colOff>800100</xdr:colOff>
          <xdr:row>48</xdr:row>
          <xdr:rowOff>0</xdr:rowOff>
        </xdr:to>
        <xdr:grpSp>
          <xdr:nvGrpSpPr>
            <xdr:cNvPr id="13" name="グループ化 12">
              <a:extLst>
                <a:ext uri="{FF2B5EF4-FFF2-40B4-BE49-F238E27FC236}">
                  <a16:creationId xmlns:a16="http://schemas.microsoft.com/office/drawing/2014/main" id="{00000000-0008-0000-0500-00000D000000}"/>
                </a:ext>
              </a:extLst>
            </xdr:cNvPr>
            <xdr:cNvGrpSpPr/>
          </xdr:nvGrpSpPr>
          <xdr:grpSpPr>
            <a:xfrm>
              <a:off x="224118" y="18187147"/>
              <a:ext cx="7983070" cy="481853"/>
              <a:chOff x="228600" y="18145150"/>
              <a:chExt cx="7981950" cy="476251"/>
            </a:xfrm>
          </xdr:grpSpPr>
          <xdr:sp macro="" textlink="">
            <xdr:nvSpPr>
              <xdr:cNvPr id="23597" name="Group Box 45" hidden="1">
                <a:extLst>
                  <a:ext uri="{63B3BB69-23CF-44E3-9099-C40C66FF867C}">
                    <a14:compatExt spid="_x0000_s23597"/>
                  </a:ext>
                  <a:ext uri="{FF2B5EF4-FFF2-40B4-BE49-F238E27FC236}">
                    <a16:creationId xmlns:a16="http://schemas.microsoft.com/office/drawing/2014/main" id="{00000000-0008-0000-0500-00002D5C0000}"/>
                  </a:ext>
                </a:extLst>
              </xdr:cNvPr>
              <xdr:cNvSpPr/>
            </xdr:nvSpPr>
            <xdr:spPr bwMode="auto">
              <a:xfrm>
                <a:off x="228600" y="1814515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598" name="Option Button 46" hidden="1">
                <a:extLst>
                  <a:ext uri="{63B3BB69-23CF-44E3-9099-C40C66FF867C}">
                    <a14:compatExt spid="_x0000_s23598"/>
                  </a:ext>
                  <a:ext uri="{FF2B5EF4-FFF2-40B4-BE49-F238E27FC236}">
                    <a16:creationId xmlns:a16="http://schemas.microsoft.com/office/drawing/2014/main" id="{00000000-0008-0000-0500-00002E5C0000}"/>
                  </a:ext>
                </a:extLst>
              </xdr:cNvPr>
              <xdr:cNvSpPr/>
            </xdr:nvSpPr>
            <xdr:spPr bwMode="auto">
              <a:xfrm>
                <a:off x="7429500" y="183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599" name="Option Button 47" hidden="1">
                <a:extLst>
                  <a:ext uri="{63B3BB69-23CF-44E3-9099-C40C66FF867C}">
                    <a14:compatExt spid="_x0000_s23599"/>
                  </a:ext>
                  <a:ext uri="{FF2B5EF4-FFF2-40B4-BE49-F238E27FC236}">
                    <a16:creationId xmlns:a16="http://schemas.microsoft.com/office/drawing/2014/main" id="{00000000-0008-0000-0500-00002F5C0000}"/>
                  </a:ext>
                </a:extLst>
              </xdr:cNvPr>
              <xdr:cNvSpPr/>
            </xdr:nvSpPr>
            <xdr:spPr bwMode="auto">
              <a:xfrm>
                <a:off x="733425" y="1834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00" name="Option Button 48" hidden="1">
                <a:extLst>
                  <a:ext uri="{63B3BB69-23CF-44E3-9099-C40C66FF867C}">
                    <a14:compatExt spid="_x0000_s23600"/>
                  </a:ext>
                  <a:ext uri="{FF2B5EF4-FFF2-40B4-BE49-F238E27FC236}">
                    <a16:creationId xmlns:a16="http://schemas.microsoft.com/office/drawing/2014/main" id="{00000000-0008-0000-0500-0000305C0000}"/>
                  </a:ext>
                </a:extLst>
              </xdr:cNvPr>
              <xdr:cNvSpPr/>
            </xdr:nvSpPr>
            <xdr:spPr bwMode="auto">
              <a:xfrm>
                <a:off x="285750" y="183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0</xdr:rowOff>
        </xdr:from>
        <xdr:to>
          <xdr:col>5</xdr:col>
          <xdr:colOff>800100</xdr:colOff>
          <xdr:row>49</xdr:row>
          <xdr:rowOff>0</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224118" y="18669000"/>
              <a:ext cx="7983070" cy="481853"/>
              <a:chOff x="228600" y="18621400"/>
              <a:chExt cx="7981950" cy="476251"/>
            </a:xfrm>
          </xdr:grpSpPr>
          <xdr:sp macro="" textlink="">
            <xdr:nvSpPr>
              <xdr:cNvPr id="23601" name="Group Box 49" hidden="1">
                <a:extLst>
                  <a:ext uri="{63B3BB69-23CF-44E3-9099-C40C66FF867C}">
                    <a14:compatExt spid="_x0000_s23601"/>
                  </a:ext>
                  <a:ext uri="{FF2B5EF4-FFF2-40B4-BE49-F238E27FC236}">
                    <a16:creationId xmlns:a16="http://schemas.microsoft.com/office/drawing/2014/main" id="{00000000-0008-0000-0500-0000315C0000}"/>
                  </a:ext>
                </a:extLst>
              </xdr:cNvPr>
              <xdr:cNvSpPr/>
            </xdr:nvSpPr>
            <xdr:spPr bwMode="auto">
              <a:xfrm>
                <a:off x="228600" y="1862140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02" name="Option Button 50" hidden="1">
                <a:extLst>
                  <a:ext uri="{63B3BB69-23CF-44E3-9099-C40C66FF867C}">
                    <a14:compatExt spid="_x0000_s23602"/>
                  </a:ext>
                  <a:ext uri="{FF2B5EF4-FFF2-40B4-BE49-F238E27FC236}">
                    <a16:creationId xmlns:a16="http://schemas.microsoft.com/office/drawing/2014/main" id="{00000000-0008-0000-0500-0000325C0000}"/>
                  </a:ext>
                </a:extLst>
              </xdr:cNvPr>
              <xdr:cNvSpPr/>
            </xdr:nvSpPr>
            <xdr:spPr bwMode="auto">
              <a:xfrm>
                <a:off x="7429500" y="188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03" name="Option Button 51" hidden="1">
                <a:extLst>
                  <a:ext uri="{63B3BB69-23CF-44E3-9099-C40C66FF867C}">
                    <a14:compatExt spid="_x0000_s23603"/>
                  </a:ext>
                  <a:ext uri="{FF2B5EF4-FFF2-40B4-BE49-F238E27FC236}">
                    <a16:creationId xmlns:a16="http://schemas.microsoft.com/office/drawing/2014/main" id="{00000000-0008-0000-0500-0000335C0000}"/>
                  </a:ext>
                </a:extLst>
              </xdr:cNvPr>
              <xdr:cNvSpPr/>
            </xdr:nvSpPr>
            <xdr:spPr bwMode="auto">
              <a:xfrm>
                <a:off x="733425" y="1882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04" name="Option Button 52" hidden="1">
                <a:extLst>
                  <a:ext uri="{63B3BB69-23CF-44E3-9099-C40C66FF867C}">
                    <a14:compatExt spid="_x0000_s23604"/>
                  </a:ext>
                  <a:ext uri="{FF2B5EF4-FFF2-40B4-BE49-F238E27FC236}">
                    <a16:creationId xmlns:a16="http://schemas.microsoft.com/office/drawing/2014/main" id="{00000000-0008-0000-0500-0000345C0000}"/>
                  </a:ext>
                </a:extLst>
              </xdr:cNvPr>
              <xdr:cNvSpPr/>
            </xdr:nvSpPr>
            <xdr:spPr bwMode="auto">
              <a:xfrm>
                <a:off x="285750" y="188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0</xdr:rowOff>
        </xdr:from>
        <xdr:to>
          <xdr:col>5</xdr:col>
          <xdr:colOff>800100</xdr:colOff>
          <xdr:row>50</xdr:row>
          <xdr:rowOff>0</xdr:rowOff>
        </xdr:to>
        <xdr:grpSp>
          <xdr:nvGrpSpPr>
            <xdr:cNvPr id="15" name="グループ化 14">
              <a:extLst>
                <a:ext uri="{FF2B5EF4-FFF2-40B4-BE49-F238E27FC236}">
                  <a16:creationId xmlns:a16="http://schemas.microsoft.com/office/drawing/2014/main" id="{00000000-0008-0000-0500-00000F000000}"/>
                </a:ext>
              </a:extLst>
            </xdr:cNvPr>
            <xdr:cNvGrpSpPr/>
          </xdr:nvGrpSpPr>
          <xdr:grpSpPr>
            <a:xfrm>
              <a:off x="224118" y="19150853"/>
              <a:ext cx="7983070" cy="481853"/>
              <a:chOff x="228600" y="19097651"/>
              <a:chExt cx="7981950" cy="476251"/>
            </a:xfrm>
          </xdr:grpSpPr>
          <xdr:sp macro="" textlink="">
            <xdr:nvSpPr>
              <xdr:cNvPr id="23605" name="Group Box 53" hidden="1">
                <a:extLst>
                  <a:ext uri="{63B3BB69-23CF-44E3-9099-C40C66FF867C}">
                    <a14:compatExt spid="_x0000_s23605"/>
                  </a:ext>
                  <a:ext uri="{FF2B5EF4-FFF2-40B4-BE49-F238E27FC236}">
                    <a16:creationId xmlns:a16="http://schemas.microsoft.com/office/drawing/2014/main" id="{00000000-0008-0000-0500-0000355C0000}"/>
                  </a:ext>
                </a:extLst>
              </xdr:cNvPr>
              <xdr:cNvSpPr/>
            </xdr:nvSpPr>
            <xdr:spPr bwMode="auto">
              <a:xfrm>
                <a:off x="228600" y="1909765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06" name="Option Button 54" hidden="1">
                <a:extLst>
                  <a:ext uri="{63B3BB69-23CF-44E3-9099-C40C66FF867C}">
                    <a14:compatExt spid="_x0000_s23606"/>
                  </a:ext>
                  <a:ext uri="{FF2B5EF4-FFF2-40B4-BE49-F238E27FC236}">
                    <a16:creationId xmlns:a16="http://schemas.microsoft.com/office/drawing/2014/main" id="{00000000-0008-0000-0500-0000365C0000}"/>
                  </a:ext>
                </a:extLst>
              </xdr:cNvPr>
              <xdr:cNvSpPr/>
            </xdr:nvSpPr>
            <xdr:spPr bwMode="auto">
              <a:xfrm>
                <a:off x="7429500" y="19297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07" name="Option Button 55" hidden="1">
                <a:extLst>
                  <a:ext uri="{63B3BB69-23CF-44E3-9099-C40C66FF867C}">
                    <a14:compatExt spid="_x0000_s23607"/>
                  </a:ext>
                  <a:ext uri="{FF2B5EF4-FFF2-40B4-BE49-F238E27FC236}">
                    <a16:creationId xmlns:a16="http://schemas.microsoft.com/office/drawing/2014/main" id="{00000000-0008-0000-0500-0000375C0000}"/>
                  </a:ext>
                </a:extLst>
              </xdr:cNvPr>
              <xdr:cNvSpPr/>
            </xdr:nvSpPr>
            <xdr:spPr bwMode="auto">
              <a:xfrm>
                <a:off x="733425" y="19297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08" name="Option Button 56" hidden="1">
                <a:extLst>
                  <a:ext uri="{63B3BB69-23CF-44E3-9099-C40C66FF867C}">
                    <a14:compatExt spid="_x0000_s23608"/>
                  </a:ext>
                  <a:ext uri="{FF2B5EF4-FFF2-40B4-BE49-F238E27FC236}">
                    <a16:creationId xmlns:a16="http://schemas.microsoft.com/office/drawing/2014/main" id="{00000000-0008-0000-0500-0000385C0000}"/>
                  </a:ext>
                </a:extLst>
              </xdr:cNvPr>
              <xdr:cNvSpPr/>
            </xdr:nvSpPr>
            <xdr:spPr bwMode="auto">
              <a:xfrm>
                <a:off x="285750" y="19297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53</xdr:row>
          <xdr:rowOff>0</xdr:rowOff>
        </xdr:from>
        <xdr:to>
          <xdr:col>5</xdr:col>
          <xdr:colOff>800100</xdr:colOff>
          <xdr:row>54</xdr:row>
          <xdr:rowOff>0</xdr:rowOff>
        </xdr:to>
        <xdr:grpSp>
          <xdr:nvGrpSpPr>
            <xdr:cNvPr id="16" name="グループ化 15">
              <a:extLst>
                <a:ext uri="{FF2B5EF4-FFF2-40B4-BE49-F238E27FC236}">
                  <a16:creationId xmlns:a16="http://schemas.microsoft.com/office/drawing/2014/main" id="{00000000-0008-0000-0500-000010000000}"/>
                </a:ext>
              </a:extLst>
            </xdr:cNvPr>
            <xdr:cNvGrpSpPr/>
          </xdr:nvGrpSpPr>
          <xdr:grpSpPr>
            <a:xfrm>
              <a:off x="224118" y="20450735"/>
              <a:ext cx="7983070" cy="481853"/>
              <a:chOff x="228600" y="20393052"/>
              <a:chExt cx="7981950" cy="476251"/>
            </a:xfrm>
          </xdr:grpSpPr>
          <xdr:sp macro="" textlink="">
            <xdr:nvSpPr>
              <xdr:cNvPr id="23609" name="Group Box 57" hidden="1">
                <a:extLst>
                  <a:ext uri="{63B3BB69-23CF-44E3-9099-C40C66FF867C}">
                    <a14:compatExt spid="_x0000_s23609"/>
                  </a:ext>
                  <a:ext uri="{FF2B5EF4-FFF2-40B4-BE49-F238E27FC236}">
                    <a16:creationId xmlns:a16="http://schemas.microsoft.com/office/drawing/2014/main" id="{00000000-0008-0000-0500-0000395C0000}"/>
                  </a:ext>
                </a:extLst>
              </xdr:cNvPr>
              <xdr:cNvSpPr/>
            </xdr:nvSpPr>
            <xdr:spPr bwMode="auto">
              <a:xfrm>
                <a:off x="228600" y="2039305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10" name="Option Button 58" hidden="1">
                <a:extLst>
                  <a:ext uri="{63B3BB69-23CF-44E3-9099-C40C66FF867C}">
                    <a14:compatExt spid="_x0000_s23610"/>
                  </a:ext>
                  <a:ext uri="{FF2B5EF4-FFF2-40B4-BE49-F238E27FC236}">
                    <a16:creationId xmlns:a16="http://schemas.microsoft.com/office/drawing/2014/main" id="{00000000-0008-0000-0500-00003A5C0000}"/>
                  </a:ext>
                </a:extLst>
              </xdr:cNvPr>
              <xdr:cNvSpPr/>
            </xdr:nvSpPr>
            <xdr:spPr bwMode="auto">
              <a:xfrm>
                <a:off x="7429500" y="20593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11" name="Option Button 59" hidden="1">
                <a:extLst>
                  <a:ext uri="{63B3BB69-23CF-44E3-9099-C40C66FF867C}">
                    <a14:compatExt spid="_x0000_s23611"/>
                  </a:ext>
                  <a:ext uri="{FF2B5EF4-FFF2-40B4-BE49-F238E27FC236}">
                    <a16:creationId xmlns:a16="http://schemas.microsoft.com/office/drawing/2014/main" id="{00000000-0008-0000-0500-00003B5C0000}"/>
                  </a:ext>
                </a:extLst>
              </xdr:cNvPr>
              <xdr:cNvSpPr/>
            </xdr:nvSpPr>
            <xdr:spPr bwMode="auto">
              <a:xfrm>
                <a:off x="733425" y="20593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12" name="Option Button 60" hidden="1">
                <a:extLst>
                  <a:ext uri="{63B3BB69-23CF-44E3-9099-C40C66FF867C}">
                    <a14:compatExt spid="_x0000_s23612"/>
                  </a:ext>
                  <a:ext uri="{FF2B5EF4-FFF2-40B4-BE49-F238E27FC236}">
                    <a16:creationId xmlns:a16="http://schemas.microsoft.com/office/drawing/2014/main" id="{00000000-0008-0000-0500-00003C5C0000}"/>
                  </a:ext>
                </a:extLst>
              </xdr:cNvPr>
              <xdr:cNvSpPr/>
            </xdr:nvSpPr>
            <xdr:spPr bwMode="auto">
              <a:xfrm>
                <a:off x="285750" y="20593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54</xdr:row>
          <xdr:rowOff>0</xdr:rowOff>
        </xdr:from>
        <xdr:to>
          <xdr:col>5</xdr:col>
          <xdr:colOff>800100</xdr:colOff>
          <xdr:row>55</xdr:row>
          <xdr:rowOff>0</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224118" y="20932588"/>
              <a:ext cx="7983070" cy="481853"/>
              <a:chOff x="228600" y="20869302"/>
              <a:chExt cx="7981950" cy="476251"/>
            </a:xfrm>
          </xdr:grpSpPr>
          <xdr:sp macro="" textlink="">
            <xdr:nvSpPr>
              <xdr:cNvPr id="23613" name="Group Box 61" hidden="1">
                <a:extLst>
                  <a:ext uri="{63B3BB69-23CF-44E3-9099-C40C66FF867C}">
                    <a14:compatExt spid="_x0000_s23613"/>
                  </a:ext>
                  <a:ext uri="{FF2B5EF4-FFF2-40B4-BE49-F238E27FC236}">
                    <a16:creationId xmlns:a16="http://schemas.microsoft.com/office/drawing/2014/main" id="{00000000-0008-0000-0500-00003D5C0000}"/>
                  </a:ext>
                </a:extLst>
              </xdr:cNvPr>
              <xdr:cNvSpPr/>
            </xdr:nvSpPr>
            <xdr:spPr bwMode="auto">
              <a:xfrm>
                <a:off x="228600" y="2086930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14" name="Option Button 62" hidden="1">
                <a:extLst>
                  <a:ext uri="{63B3BB69-23CF-44E3-9099-C40C66FF867C}">
                    <a14:compatExt spid="_x0000_s23614"/>
                  </a:ext>
                  <a:ext uri="{FF2B5EF4-FFF2-40B4-BE49-F238E27FC236}">
                    <a16:creationId xmlns:a16="http://schemas.microsoft.com/office/drawing/2014/main" id="{00000000-0008-0000-0500-00003E5C0000}"/>
                  </a:ext>
                </a:extLst>
              </xdr:cNvPr>
              <xdr:cNvSpPr/>
            </xdr:nvSpPr>
            <xdr:spPr bwMode="auto">
              <a:xfrm>
                <a:off x="7429500" y="2106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15" name="Option Button 63" hidden="1">
                <a:extLst>
                  <a:ext uri="{63B3BB69-23CF-44E3-9099-C40C66FF867C}">
                    <a14:compatExt spid="_x0000_s23615"/>
                  </a:ext>
                  <a:ext uri="{FF2B5EF4-FFF2-40B4-BE49-F238E27FC236}">
                    <a16:creationId xmlns:a16="http://schemas.microsoft.com/office/drawing/2014/main" id="{00000000-0008-0000-0500-00003F5C0000}"/>
                  </a:ext>
                </a:extLst>
              </xdr:cNvPr>
              <xdr:cNvSpPr/>
            </xdr:nvSpPr>
            <xdr:spPr bwMode="auto">
              <a:xfrm>
                <a:off x="733425" y="21069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16" name="Option Button 64" hidden="1">
                <a:extLst>
                  <a:ext uri="{63B3BB69-23CF-44E3-9099-C40C66FF867C}">
                    <a14:compatExt spid="_x0000_s23616"/>
                  </a:ext>
                  <a:ext uri="{FF2B5EF4-FFF2-40B4-BE49-F238E27FC236}">
                    <a16:creationId xmlns:a16="http://schemas.microsoft.com/office/drawing/2014/main" id="{00000000-0008-0000-0500-0000405C0000}"/>
                  </a:ext>
                </a:extLst>
              </xdr:cNvPr>
              <xdr:cNvSpPr/>
            </xdr:nvSpPr>
            <xdr:spPr bwMode="auto">
              <a:xfrm>
                <a:off x="285750" y="2106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0</xdr:rowOff>
        </xdr:from>
        <xdr:to>
          <xdr:col>5</xdr:col>
          <xdr:colOff>800100</xdr:colOff>
          <xdr:row>56</xdr:row>
          <xdr:rowOff>0</xdr:rowOff>
        </xdr:to>
        <xdr:grpSp>
          <xdr:nvGrpSpPr>
            <xdr:cNvPr id="18" name="グループ化 17">
              <a:extLst>
                <a:ext uri="{FF2B5EF4-FFF2-40B4-BE49-F238E27FC236}">
                  <a16:creationId xmlns:a16="http://schemas.microsoft.com/office/drawing/2014/main" id="{00000000-0008-0000-0500-000012000000}"/>
                </a:ext>
              </a:extLst>
            </xdr:cNvPr>
            <xdr:cNvGrpSpPr/>
          </xdr:nvGrpSpPr>
          <xdr:grpSpPr>
            <a:xfrm>
              <a:off x="224118" y="21414441"/>
              <a:ext cx="7983070" cy="481853"/>
              <a:chOff x="228600" y="21345553"/>
              <a:chExt cx="7981950" cy="476251"/>
            </a:xfrm>
          </xdr:grpSpPr>
          <xdr:sp macro="" textlink="">
            <xdr:nvSpPr>
              <xdr:cNvPr id="23617" name="Group Box 65" hidden="1">
                <a:extLst>
                  <a:ext uri="{63B3BB69-23CF-44E3-9099-C40C66FF867C}">
                    <a14:compatExt spid="_x0000_s23617"/>
                  </a:ext>
                  <a:ext uri="{FF2B5EF4-FFF2-40B4-BE49-F238E27FC236}">
                    <a16:creationId xmlns:a16="http://schemas.microsoft.com/office/drawing/2014/main" id="{00000000-0008-0000-0500-0000415C0000}"/>
                  </a:ext>
                </a:extLst>
              </xdr:cNvPr>
              <xdr:cNvSpPr/>
            </xdr:nvSpPr>
            <xdr:spPr bwMode="auto">
              <a:xfrm>
                <a:off x="228600" y="2134555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18" name="Option Button 66" hidden="1">
                <a:extLst>
                  <a:ext uri="{63B3BB69-23CF-44E3-9099-C40C66FF867C}">
                    <a14:compatExt spid="_x0000_s23618"/>
                  </a:ext>
                  <a:ext uri="{FF2B5EF4-FFF2-40B4-BE49-F238E27FC236}">
                    <a16:creationId xmlns:a16="http://schemas.microsoft.com/office/drawing/2014/main" id="{00000000-0008-0000-0500-0000425C0000}"/>
                  </a:ext>
                </a:extLst>
              </xdr:cNvPr>
              <xdr:cNvSpPr/>
            </xdr:nvSpPr>
            <xdr:spPr bwMode="auto">
              <a:xfrm>
                <a:off x="7429500" y="2154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19" name="Option Button 67" hidden="1">
                <a:extLst>
                  <a:ext uri="{63B3BB69-23CF-44E3-9099-C40C66FF867C}">
                    <a14:compatExt spid="_x0000_s23619"/>
                  </a:ext>
                  <a:ext uri="{FF2B5EF4-FFF2-40B4-BE49-F238E27FC236}">
                    <a16:creationId xmlns:a16="http://schemas.microsoft.com/office/drawing/2014/main" id="{00000000-0008-0000-0500-0000435C0000}"/>
                  </a:ext>
                </a:extLst>
              </xdr:cNvPr>
              <xdr:cNvSpPr/>
            </xdr:nvSpPr>
            <xdr:spPr bwMode="auto">
              <a:xfrm>
                <a:off x="733425" y="21545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20" name="Option Button 68" hidden="1">
                <a:extLst>
                  <a:ext uri="{63B3BB69-23CF-44E3-9099-C40C66FF867C}">
                    <a14:compatExt spid="_x0000_s23620"/>
                  </a:ext>
                  <a:ext uri="{FF2B5EF4-FFF2-40B4-BE49-F238E27FC236}">
                    <a16:creationId xmlns:a16="http://schemas.microsoft.com/office/drawing/2014/main" id="{00000000-0008-0000-0500-0000445C0000}"/>
                  </a:ext>
                </a:extLst>
              </xdr:cNvPr>
              <xdr:cNvSpPr/>
            </xdr:nvSpPr>
            <xdr:spPr bwMode="auto">
              <a:xfrm>
                <a:off x="285750" y="2154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0</xdr:rowOff>
        </xdr:from>
        <xdr:to>
          <xdr:col>5</xdr:col>
          <xdr:colOff>800100</xdr:colOff>
          <xdr:row>57</xdr:row>
          <xdr:rowOff>0</xdr:rowOff>
        </xdr:to>
        <xdr:grpSp>
          <xdr:nvGrpSpPr>
            <xdr:cNvPr id="19" name="グループ化 18">
              <a:extLst>
                <a:ext uri="{FF2B5EF4-FFF2-40B4-BE49-F238E27FC236}">
                  <a16:creationId xmlns:a16="http://schemas.microsoft.com/office/drawing/2014/main" id="{00000000-0008-0000-0500-000013000000}"/>
                </a:ext>
              </a:extLst>
            </xdr:cNvPr>
            <xdr:cNvGrpSpPr/>
          </xdr:nvGrpSpPr>
          <xdr:grpSpPr>
            <a:xfrm>
              <a:off x="224118" y="21896294"/>
              <a:ext cx="7983070" cy="481853"/>
              <a:chOff x="228600" y="21821804"/>
              <a:chExt cx="7981950" cy="476251"/>
            </a:xfrm>
          </xdr:grpSpPr>
          <xdr:sp macro="" textlink="">
            <xdr:nvSpPr>
              <xdr:cNvPr id="23621" name="Group Box 69" hidden="1">
                <a:extLst>
                  <a:ext uri="{63B3BB69-23CF-44E3-9099-C40C66FF867C}">
                    <a14:compatExt spid="_x0000_s23621"/>
                  </a:ext>
                  <a:ext uri="{FF2B5EF4-FFF2-40B4-BE49-F238E27FC236}">
                    <a16:creationId xmlns:a16="http://schemas.microsoft.com/office/drawing/2014/main" id="{00000000-0008-0000-0500-0000455C0000}"/>
                  </a:ext>
                </a:extLst>
              </xdr:cNvPr>
              <xdr:cNvSpPr/>
            </xdr:nvSpPr>
            <xdr:spPr bwMode="auto">
              <a:xfrm>
                <a:off x="228600" y="2182180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22" name="Option Button 70" hidden="1">
                <a:extLst>
                  <a:ext uri="{63B3BB69-23CF-44E3-9099-C40C66FF867C}">
                    <a14:compatExt spid="_x0000_s23622"/>
                  </a:ext>
                  <a:ext uri="{FF2B5EF4-FFF2-40B4-BE49-F238E27FC236}">
                    <a16:creationId xmlns:a16="http://schemas.microsoft.com/office/drawing/2014/main" id="{00000000-0008-0000-0500-0000465C0000}"/>
                  </a:ext>
                </a:extLst>
              </xdr:cNvPr>
              <xdr:cNvSpPr/>
            </xdr:nvSpPr>
            <xdr:spPr bwMode="auto">
              <a:xfrm>
                <a:off x="7429500" y="22021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23" name="Option Button 71" hidden="1">
                <a:extLst>
                  <a:ext uri="{63B3BB69-23CF-44E3-9099-C40C66FF867C}">
                    <a14:compatExt spid="_x0000_s23623"/>
                  </a:ext>
                  <a:ext uri="{FF2B5EF4-FFF2-40B4-BE49-F238E27FC236}">
                    <a16:creationId xmlns:a16="http://schemas.microsoft.com/office/drawing/2014/main" id="{00000000-0008-0000-0500-0000475C0000}"/>
                  </a:ext>
                </a:extLst>
              </xdr:cNvPr>
              <xdr:cNvSpPr/>
            </xdr:nvSpPr>
            <xdr:spPr bwMode="auto">
              <a:xfrm>
                <a:off x="733425" y="22021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24" name="Option Button 72" hidden="1">
                <a:extLst>
                  <a:ext uri="{63B3BB69-23CF-44E3-9099-C40C66FF867C}">
                    <a14:compatExt spid="_x0000_s23624"/>
                  </a:ext>
                  <a:ext uri="{FF2B5EF4-FFF2-40B4-BE49-F238E27FC236}">
                    <a16:creationId xmlns:a16="http://schemas.microsoft.com/office/drawing/2014/main" id="{00000000-0008-0000-0500-0000485C0000}"/>
                  </a:ext>
                </a:extLst>
              </xdr:cNvPr>
              <xdr:cNvSpPr/>
            </xdr:nvSpPr>
            <xdr:spPr bwMode="auto">
              <a:xfrm>
                <a:off x="285750" y="22021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57</xdr:row>
          <xdr:rowOff>0</xdr:rowOff>
        </xdr:from>
        <xdr:to>
          <xdr:col>5</xdr:col>
          <xdr:colOff>800100</xdr:colOff>
          <xdr:row>58</xdr:row>
          <xdr:rowOff>0</xdr:rowOff>
        </xdr:to>
        <xdr:grpSp>
          <xdr:nvGrpSpPr>
            <xdr:cNvPr id="20" name="グループ化 19">
              <a:extLst>
                <a:ext uri="{FF2B5EF4-FFF2-40B4-BE49-F238E27FC236}">
                  <a16:creationId xmlns:a16="http://schemas.microsoft.com/office/drawing/2014/main" id="{00000000-0008-0000-0500-000014000000}"/>
                </a:ext>
              </a:extLst>
            </xdr:cNvPr>
            <xdr:cNvGrpSpPr/>
          </xdr:nvGrpSpPr>
          <xdr:grpSpPr>
            <a:xfrm>
              <a:off x="224118" y="22378147"/>
              <a:ext cx="7983070" cy="481853"/>
              <a:chOff x="228600" y="22298055"/>
              <a:chExt cx="7981950" cy="476251"/>
            </a:xfrm>
          </xdr:grpSpPr>
          <xdr:sp macro="" textlink="">
            <xdr:nvSpPr>
              <xdr:cNvPr id="23625" name="Group Box 73" hidden="1">
                <a:extLst>
                  <a:ext uri="{63B3BB69-23CF-44E3-9099-C40C66FF867C}">
                    <a14:compatExt spid="_x0000_s23625"/>
                  </a:ext>
                  <a:ext uri="{FF2B5EF4-FFF2-40B4-BE49-F238E27FC236}">
                    <a16:creationId xmlns:a16="http://schemas.microsoft.com/office/drawing/2014/main" id="{00000000-0008-0000-0500-0000495C0000}"/>
                  </a:ext>
                </a:extLst>
              </xdr:cNvPr>
              <xdr:cNvSpPr/>
            </xdr:nvSpPr>
            <xdr:spPr bwMode="auto">
              <a:xfrm>
                <a:off x="228600" y="2229805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26" name="Option Button 74" hidden="1">
                <a:extLst>
                  <a:ext uri="{63B3BB69-23CF-44E3-9099-C40C66FF867C}">
                    <a14:compatExt spid="_x0000_s23626"/>
                  </a:ext>
                  <a:ext uri="{FF2B5EF4-FFF2-40B4-BE49-F238E27FC236}">
                    <a16:creationId xmlns:a16="http://schemas.microsoft.com/office/drawing/2014/main" id="{00000000-0008-0000-0500-00004A5C0000}"/>
                  </a:ext>
                </a:extLst>
              </xdr:cNvPr>
              <xdr:cNvSpPr/>
            </xdr:nvSpPr>
            <xdr:spPr bwMode="auto">
              <a:xfrm>
                <a:off x="7429500" y="22498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27" name="Option Button 75" hidden="1">
                <a:extLst>
                  <a:ext uri="{63B3BB69-23CF-44E3-9099-C40C66FF867C}">
                    <a14:compatExt spid="_x0000_s23627"/>
                  </a:ext>
                  <a:ext uri="{FF2B5EF4-FFF2-40B4-BE49-F238E27FC236}">
                    <a16:creationId xmlns:a16="http://schemas.microsoft.com/office/drawing/2014/main" id="{00000000-0008-0000-0500-00004B5C0000}"/>
                  </a:ext>
                </a:extLst>
              </xdr:cNvPr>
              <xdr:cNvSpPr/>
            </xdr:nvSpPr>
            <xdr:spPr bwMode="auto">
              <a:xfrm>
                <a:off x="733425" y="22498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28" name="Option Button 76" hidden="1">
                <a:extLst>
                  <a:ext uri="{63B3BB69-23CF-44E3-9099-C40C66FF867C}">
                    <a14:compatExt spid="_x0000_s23628"/>
                  </a:ext>
                  <a:ext uri="{FF2B5EF4-FFF2-40B4-BE49-F238E27FC236}">
                    <a16:creationId xmlns:a16="http://schemas.microsoft.com/office/drawing/2014/main" id="{00000000-0008-0000-0500-00004C5C0000}"/>
                  </a:ext>
                </a:extLst>
              </xdr:cNvPr>
              <xdr:cNvSpPr/>
            </xdr:nvSpPr>
            <xdr:spPr bwMode="auto">
              <a:xfrm>
                <a:off x="285750" y="22498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61</xdr:row>
          <xdr:rowOff>0</xdr:rowOff>
        </xdr:from>
        <xdr:to>
          <xdr:col>5</xdr:col>
          <xdr:colOff>800100</xdr:colOff>
          <xdr:row>62</xdr:row>
          <xdr:rowOff>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224118" y="23678029"/>
              <a:ext cx="7983070" cy="481853"/>
              <a:chOff x="228600" y="23593456"/>
              <a:chExt cx="7981950" cy="476251"/>
            </a:xfrm>
          </xdr:grpSpPr>
          <xdr:sp macro="" textlink="">
            <xdr:nvSpPr>
              <xdr:cNvPr id="23629" name="Group Box 77" hidden="1">
                <a:extLst>
                  <a:ext uri="{63B3BB69-23CF-44E3-9099-C40C66FF867C}">
                    <a14:compatExt spid="_x0000_s23629"/>
                  </a:ext>
                  <a:ext uri="{FF2B5EF4-FFF2-40B4-BE49-F238E27FC236}">
                    <a16:creationId xmlns:a16="http://schemas.microsoft.com/office/drawing/2014/main" id="{00000000-0008-0000-0500-00004D5C0000}"/>
                  </a:ext>
                </a:extLst>
              </xdr:cNvPr>
              <xdr:cNvSpPr/>
            </xdr:nvSpPr>
            <xdr:spPr bwMode="auto">
              <a:xfrm>
                <a:off x="228600" y="2359345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30" name="Option Button 78" hidden="1">
                <a:extLst>
                  <a:ext uri="{63B3BB69-23CF-44E3-9099-C40C66FF867C}">
                    <a14:compatExt spid="_x0000_s23630"/>
                  </a:ext>
                  <a:ext uri="{FF2B5EF4-FFF2-40B4-BE49-F238E27FC236}">
                    <a16:creationId xmlns:a16="http://schemas.microsoft.com/office/drawing/2014/main" id="{00000000-0008-0000-0500-00004E5C0000}"/>
                  </a:ext>
                </a:extLst>
              </xdr:cNvPr>
              <xdr:cNvSpPr/>
            </xdr:nvSpPr>
            <xdr:spPr bwMode="auto">
              <a:xfrm>
                <a:off x="7429500" y="23793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31" name="Option Button 79" hidden="1">
                <a:extLst>
                  <a:ext uri="{63B3BB69-23CF-44E3-9099-C40C66FF867C}">
                    <a14:compatExt spid="_x0000_s23631"/>
                  </a:ext>
                  <a:ext uri="{FF2B5EF4-FFF2-40B4-BE49-F238E27FC236}">
                    <a16:creationId xmlns:a16="http://schemas.microsoft.com/office/drawing/2014/main" id="{00000000-0008-0000-0500-00004F5C0000}"/>
                  </a:ext>
                </a:extLst>
              </xdr:cNvPr>
              <xdr:cNvSpPr/>
            </xdr:nvSpPr>
            <xdr:spPr bwMode="auto">
              <a:xfrm>
                <a:off x="733425" y="23793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32" name="Option Button 80" hidden="1">
                <a:extLst>
                  <a:ext uri="{63B3BB69-23CF-44E3-9099-C40C66FF867C}">
                    <a14:compatExt spid="_x0000_s23632"/>
                  </a:ext>
                  <a:ext uri="{FF2B5EF4-FFF2-40B4-BE49-F238E27FC236}">
                    <a16:creationId xmlns:a16="http://schemas.microsoft.com/office/drawing/2014/main" id="{00000000-0008-0000-0500-0000505C0000}"/>
                  </a:ext>
                </a:extLst>
              </xdr:cNvPr>
              <xdr:cNvSpPr/>
            </xdr:nvSpPr>
            <xdr:spPr bwMode="auto">
              <a:xfrm>
                <a:off x="285750" y="23793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62</xdr:row>
          <xdr:rowOff>0</xdr:rowOff>
        </xdr:from>
        <xdr:to>
          <xdr:col>5</xdr:col>
          <xdr:colOff>800100</xdr:colOff>
          <xdr:row>63</xdr:row>
          <xdr:rowOff>0</xdr:rowOff>
        </xdr:to>
        <xdr:grpSp>
          <xdr:nvGrpSpPr>
            <xdr:cNvPr id="22" name="グループ化 21">
              <a:extLst>
                <a:ext uri="{FF2B5EF4-FFF2-40B4-BE49-F238E27FC236}">
                  <a16:creationId xmlns:a16="http://schemas.microsoft.com/office/drawing/2014/main" id="{00000000-0008-0000-0500-000016000000}"/>
                </a:ext>
              </a:extLst>
            </xdr:cNvPr>
            <xdr:cNvGrpSpPr/>
          </xdr:nvGrpSpPr>
          <xdr:grpSpPr>
            <a:xfrm>
              <a:off x="224118" y="24159882"/>
              <a:ext cx="7983070" cy="481853"/>
              <a:chOff x="228600" y="24069707"/>
              <a:chExt cx="7981950" cy="476251"/>
            </a:xfrm>
          </xdr:grpSpPr>
          <xdr:sp macro="" textlink="">
            <xdr:nvSpPr>
              <xdr:cNvPr id="23633" name="Group Box 81" hidden="1">
                <a:extLst>
                  <a:ext uri="{63B3BB69-23CF-44E3-9099-C40C66FF867C}">
                    <a14:compatExt spid="_x0000_s23633"/>
                  </a:ext>
                  <a:ext uri="{FF2B5EF4-FFF2-40B4-BE49-F238E27FC236}">
                    <a16:creationId xmlns:a16="http://schemas.microsoft.com/office/drawing/2014/main" id="{00000000-0008-0000-0500-0000515C0000}"/>
                  </a:ext>
                </a:extLst>
              </xdr:cNvPr>
              <xdr:cNvSpPr/>
            </xdr:nvSpPr>
            <xdr:spPr bwMode="auto">
              <a:xfrm>
                <a:off x="228600" y="2406970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34" name="Option Button 82" hidden="1">
                <a:extLst>
                  <a:ext uri="{63B3BB69-23CF-44E3-9099-C40C66FF867C}">
                    <a14:compatExt spid="_x0000_s23634"/>
                  </a:ext>
                  <a:ext uri="{FF2B5EF4-FFF2-40B4-BE49-F238E27FC236}">
                    <a16:creationId xmlns:a16="http://schemas.microsoft.com/office/drawing/2014/main" id="{00000000-0008-0000-0500-0000525C0000}"/>
                  </a:ext>
                </a:extLst>
              </xdr:cNvPr>
              <xdr:cNvSpPr/>
            </xdr:nvSpPr>
            <xdr:spPr bwMode="auto">
              <a:xfrm>
                <a:off x="7429500" y="242697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35" name="Option Button 83" hidden="1">
                <a:extLst>
                  <a:ext uri="{63B3BB69-23CF-44E3-9099-C40C66FF867C}">
                    <a14:compatExt spid="_x0000_s23635"/>
                  </a:ext>
                  <a:ext uri="{FF2B5EF4-FFF2-40B4-BE49-F238E27FC236}">
                    <a16:creationId xmlns:a16="http://schemas.microsoft.com/office/drawing/2014/main" id="{00000000-0008-0000-0500-0000535C0000}"/>
                  </a:ext>
                </a:extLst>
              </xdr:cNvPr>
              <xdr:cNvSpPr/>
            </xdr:nvSpPr>
            <xdr:spPr bwMode="auto">
              <a:xfrm>
                <a:off x="733425" y="242697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36" name="Option Button 84" hidden="1">
                <a:extLst>
                  <a:ext uri="{63B3BB69-23CF-44E3-9099-C40C66FF867C}">
                    <a14:compatExt spid="_x0000_s23636"/>
                  </a:ext>
                  <a:ext uri="{FF2B5EF4-FFF2-40B4-BE49-F238E27FC236}">
                    <a16:creationId xmlns:a16="http://schemas.microsoft.com/office/drawing/2014/main" id="{00000000-0008-0000-0500-0000545C0000}"/>
                  </a:ext>
                </a:extLst>
              </xdr:cNvPr>
              <xdr:cNvSpPr/>
            </xdr:nvSpPr>
            <xdr:spPr bwMode="auto">
              <a:xfrm>
                <a:off x="285750" y="242697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66</xdr:row>
          <xdr:rowOff>0</xdr:rowOff>
        </xdr:from>
        <xdr:to>
          <xdr:col>5</xdr:col>
          <xdr:colOff>800100</xdr:colOff>
          <xdr:row>67</xdr:row>
          <xdr:rowOff>0</xdr:rowOff>
        </xdr:to>
        <xdr:grpSp>
          <xdr:nvGrpSpPr>
            <xdr:cNvPr id="23" name="グループ化 22">
              <a:extLst>
                <a:ext uri="{FF2B5EF4-FFF2-40B4-BE49-F238E27FC236}">
                  <a16:creationId xmlns:a16="http://schemas.microsoft.com/office/drawing/2014/main" id="{00000000-0008-0000-0500-000017000000}"/>
                </a:ext>
              </a:extLst>
            </xdr:cNvPr>
            <xdr:cNvGrpSpPr/>
          </xdr:nvGrpSpPr>
          <xdr:grpSpPr>
            <a:xfrm>
              <a:off x="224118" y="25459765"/>
              <a:ext cx="7983070" cy="481853"/>
              <a:chOff x="228600" y="25365109"/>
              <a:chExt cx="7981950" cy="476251"/>
            </a:xfrm>
          </xdr:grpSpPr>
          <xdr:sp macro="" textlink="">
            <xdr:nvSpPr>
              <xdr:cNvPr id="23637" name="Group Box 85" hidden="1">
                <a:extLst>
                  <a:ext uri="{63B3BB69-23CF-44E3-9099-C40C66FF867C}">
                    <a14:compatExt spid="_x0000_s23637"/>
                  </a:ext>
                  <a:ext uri="{FF2B5EF4-FFF2-40B4-BE49-F238E27FC236}">
                    <a16:creationId xmlns:a16="http://schemas.microsoft.com/office/drawing/2014/main" id="{00000000-0008-0000-0500-0000555C0000}"/>
                  </a:ext>
                </a:extLst>
              </xdr:cNvPr>
              <xdr:cNvSpPr/>
            </xdr:nvSpPr>
            <xdr:spPr bwMode="auto">
              <a:xfrm>
                <a:off x="228600" y="2536510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38" name="Option Button 86" hidden="1">
                <a:extLst>
                  <a:ext uri="{63B3BB69-23CF-44E3-9099-C40C66FF867C}">
                    <a14:compatExt spid="_x0000_s23638"/>
                  </a:ext>
                  <a:ext uri="{FF2B5EF4-FFF2-40B4-BE49-F238E27FC236}">
                    <a16:creationId xmlns:a16="http://schemas.microsoft.com/office/drawing/2014/main" id="{00000000-0008-0000-0500-0000565C0000}"/>
                  </a:ext>
                </a:extLst>
              </xdr:cNvPr>
              <xdr:cNvSpPr/>
            </xdr:nvSpPr>
            <xdr:spPr bwMode="auto">
              <a:xfrm>
                <a:off x="7429500" y="25565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39" name="Option Button 87" hidden="1">
                <a:extLst>
                  <a:ext uri="{63B3BB69-23CF-44E3-9099-C40C66FF867C}">
                    <a14:compatExt spid="_x0000_s23639"/>
                  </a:ext>
                  <a:ext uri="{FF2B5EF4-FFF2-40B4-BE49-F238E27FC236}">
                    <a16:creationId xmlns:a16="http://schemas.microsoft.com/office/drawing/2014/main" id="{00000000-0008-0000-0500-0000575C0000}"/>
                  </a:ext>
                </a:extLst>
              </xdr:cNvPr>
              <xdr:cNvSpPr/>
            </xdr:nvSpPr>
            <xdr:spPr bwMode="auto">
              <a:xfrm>
                <a:off x="733425" y="25565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40" name="Option Button 88" hidden="1">
                <a:extLst>
                  <a:ext uri="{63B3BB69-23CF-44E3-9099-C40C66FF867C}">
                    <a14:compatExt spid="_x0000_s23640"/>
                  </a:ext>
                  <a:ext uri="{FF2B5EF4-FFF2-40B4-BE49-F238E27FC236}">
                    <a16:creationId xmlns:a16="http://schemas.microsoft.com/office/drawing/2014/main" id="{00000000-0008-0000-0500-0000585C0000}"/>
                  </a:ext>
                </a:extLst>
              </xdr:cNvPr>
              <xdr:cNvSpPr/>
            </xdr:nvSpPr>
            <xdr:spPr bwMode="auto">
              <a:xfrm>
                <a:off x="285750" y="25565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67</xdr:row>
          <xdr:rowOff>0</xdr:rowOff>
        </xdr:from>
        <xdr:to>
          <xdr:col>5</xdr:col>
          <xdr:colOff>800100</xdr:colOff>
          <xdr:row>68</xdr:row>
          <xdr:rowOff>0</xdr:rowOff>
        </xdr:to>
        <xdr:grpSp>
          <xdr:nvGrpSpPr>
            <xdr:cNvPr id="24" name="グループ化 23">
              <a:extLst>
                <a:ext uri="{FF2B5EF4-FFF2-40B4-BE49-F238E27FC236}">
                  <a16:creationId xmlns:a16="http://schemas.microsoft.com/office/drawing/2014/main" id="{00000000-0008-0000-0500-000018000000}"/>
                </a:ext>
              </a:extLst>
            </xdr:cNvPr>
            <xdr:cNvGrpSpPr/>
          </xdr:nvGrpSpPr>
          <xdr:grpSpPr>
            <a:xfrm>
              <a:off x="224118" y="25941618"/>
              <a:ext cx="7983070" cy="481853"/>
              <a:chOff x="228600" y="25841360"/>
              <a:chExt cx="7981950" cy="476251"/>
            </a:xfrm>
          </xdr:grpSpPr>
          <xdr:sp macro="" textlink="">
            <xdr:nvSpPr>
              <xdr:cNvPr id="23641" name="Group Box 89" hidden="1">
                <a:extLst>
                  <a:ext uri="{63B3BB69-23CF-44E3-9099-C40C66FF867C}">
                    <a14:compatExt spid="_x0000_s23641"/>
                  </a:ext>
                  <a:ext uri="{FF2B5EF4-FFF2-40B4-BE49-F238E27FC236}">
                    <a16:creationId xmlns:a16="http://schemas.microsoft.com/office/drawing/2014/main" id="{00000000-0008-0000-0500-0000595C0000}"/>
                  </a:ext>
                </a:extLst>
              </xdr:cNvPr>
              <xdr:cNvSpPr/>
            </xdr:nvSpPr>
            <xdr:spPr bwMode="auto">
              <a:xfrm>
                <a:off x="228600" y="2584136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42" name="Option Button 90" hidden="1">
                <a:extLst>
                  <a:ext uri="{63B3BB69-23CF-44E3-9099-C40C66FF867C}">
                    <a14:compatExt spid="_x0000_s23642"/>
                  </a:ext>
                  <a:ext uri="{FF2B5EF4-FFF2-40B4-BE49-F238E27FC236}">
                    <a16:creationId xmlns:a16="http://schemas.microsoft.com/office/drawing/2014/main" id="{00000000-0008-0000-0500-00005A5C0000}"/>
                  </a:ext>
                </a:extLst>
              </xdr:cNvPr>
              <xdr:cNvSpPr/>
            </xdr:nvSpPr>
            <xdr:spPr bwMode="auto">
              <a:xfrm>
                <a:off x="7429500" y="26041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43" name="Option Button 91" hidden="1">
                <a:extLst>
                  <a:ext uri="{63B3BB69-23CF-44E3-9099-C40C66FF867C}">
                    <a14:compatExt spid="_x0000_s23643"/>
                  </a:ext>
                  <a:ext uri="{FF2B5EF4-FFF2-40B4-BE49-F238E27FC236}">
                    <a16:creationId xmlns:a16="http://schemas.microsoft.com/office/drawing/2014/main" id="{00000000-0008-0000-0500-00005B5C0000}"/>
                  </a:ext>
                </a:extLst>
              </xdr:cNvPr>
              <xdr:cNvSpPr/>
            </xdr:nvSpPr>
            <xdr:spPr bwMode="auto">
              <a:xfrm>
                <a:off x="733425" y="260413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44" name="Option Button 92" hidden="1">
                <a:extLst>
                  <a:ext uri="{63B3BB69-23CF-44E3-9099-C40C66FF867C}">
                    <a14:compatExt spid="_x0000_s23644"/>
                  </a:ext>
                  <a:ext uri="{FF2B5EF4-FFF2-40B4-BE49-F238E27FC236}">
                    <a16:creationId xmlns:a16="http://schemas.microsoft.com/office/drawing/2014/main" id="{00000000-0008-0000-0500-00005C5C0000}"/>
                  </a:ext>
                </a:extLst>
              </xdr:cNvPr>
              <xdr:cNvSpPr/>
            </xdr:nvSpPr>
            <xdr:spPr bwMode="auto">
              <a:xfrm>
                <a:off x="285750" y="26041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80</xdr:row>
          <xdr:rowOff>0</xdr:rowOff>
        </xdr:from>
        <xdr:to>
          <xdr:col>5</xdr:col>
          <xdr:colOff>800100</xdr:colOff>
          <xdr:row>81</xdr:row>
          <xdr:rowOff>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224118" y="31365265"/>
              <a:ext cx="7983070" cy="481853"/>
              <a:chOff x="228600" y="31261090"/>
              <a:chExt cx="7981950" cy="476251"/>
            </a:xfrm>
          </xdr:grpSpPr>
          <xdr:sp macro="" textlink="">
            <xdr:nvSpPr>
              <xdr:cNvPr id="23645" name="Group Box 93" hidden="1">
                <a:extLst>
                  <a:ext uri="{63B3BB69-23CF-44E3-9099-C40C66FF867C}">
                    <a14:compatExt spid="_x0000_s23645"/>
                  </a:ext>
                  <a:ext uri="{FF2B5EF4-FFF2-40B4-BE49-F238E27FC236}">
                    <a16:creationId xmlns:a16="http://schemas.microsoft.com/office/drawing/2014/main" id="{00000000-0008-0000-0500-00005D5C0000}"/>
                  </a:ext>
                </a:extLst>
              </xdr:cNvPr>
              <xdr:cNvSpPr/>
            </xdr:nvSpPr>
            <xdr:spPr bwMode="auto">
              <a:xfrm>
                <a:off x="228600" y="3126109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46" name="Option Button 94" hidden="1">
                <a:extLst>
                  <a:ext uri="{63B3BB69-23CF-44E3-9099-C40C66FF867C}">
                    <a14:compatExt spid="_x0000_s23646"/>
                  </a:ext>
                  <a:ext uri="{FF2B5EF4-FFF2-40B4-BE49-F238E27FC236}">
                    <a16:creationId xmlns:a16="http://schemas.microsoft.com/office/drawing/2014/main" id="{00000000-0008-0000-0500-00005E5C0000}"/>
                  </a:ext>
                </a:extLst>
              </xdr:cNvPr>
              <xdr:cNvSpPr/>
            </xdr:nvSpPr>
            <xdr:spPr bwMode="auto">
              <a:xfrm>
                <a:off x="7429500" y="314610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47" name="Option Button 95" hidden="1">
                <a:extLst>
                  <a:ext uri="{63B3BB69-23CF-44E3-9099-C40C66FF867C}">
                    <a14:compatExt spid="_x0000_s23647"/>
                  </a:ext>
                  <a:ext uri="{FF2B5EF4-FFF2-40B4-BE49-F238E27FC236}">
                    <a16:creationId xmlns:a16="http://schemas.microsoft.com/office/drawing/2014/main" id="{00000000-0008-0000-0500-00005F5C0000}"/>
                  </a:ext>
                </a:extLst>
              </xdr:cNvPr>
              <xdr:cNvSpPr/>
            </xdr:nvSpPr>
            <xdr:spPr bwMode="auto">
              <a:xfrm>
                <a:off x="733425" y="314610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48" name="Option Button 96" hidden="1">
                <a:extLst>
                  <a:ext uri="{63B3BB69-23CF-44E3-9099-C40C66FF867C}">
                    <a14:compatExt spid="_x0000_s23648"/>
                  </a:ext>
                  <a:ext uri="{FF2B5EF4-FFF2-40B4-BE49-F238E27FC236}">
                    <a16:creationId xmlns:a16="http://schemas.microsoft.com/office/drawing/2014/main" id="{00000000-0008-0000-0500-0000605C0000}"/>
                  </a:ext>
                </a:extLst>
              </xdr:cNvPr>
              <xdr:cNvSpPr/>
            </xdr:nvSpPr>
            <xdr:spPr bwMode="auto">
              <a:xfrm>
                <a:off x="285750" y="314610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81</xdr:row>
          <xdr:rowOff>0</xdr:rowOff>
        </xdr:from>
        <xdr:to>
          <xdr:col>5</xdr:col>
          <xdr:colOff>800100</xdr:colOff>
          <xdr:row>82</xdr:row>
          <xdr:rowOff>0</xdr:rowOff>
        </xdr:to>
        <xdr:grpSp>
          <xdr:nvGrpSpPr>
            <xdr:cNvPr id="26" name="グループ化 25">
              <a:extLst>
                <a:ext uri="{FF2B5EF4-FFF2-40B4-BE49-F238E27FC236}">
                  <a16:creationId xmlns:a16="http://schemas.microsoft.com/office/drawing/2014/main" id="{00000000-0008-0000-0500-00001A000000}"/>
                </a:ext>
              </a:extLst>
            </xdr:cNvPr>
            <xdr:cNvGrpSpPr/>
          </xdr:nvGrpSpPr>
          <xdr:grpSpPr>
            <a:xfrm>
              <a:off x="224118" y="31847118"/>
              <a:ext cx="7983070" cy="481853"/>
              <a:chOff x="228600" y="31737341"/>
              <a:chExt cx="7981950" cy="476251"/>
            </a:xfrm>
          </xdr:grpSpPr>
          <xdr:sp macro="" textlink="">
            <xdr:nvSpPr>
              <xdr:cNvPr id="23649" name="Group Box 97" hidden="1">
                <a:extLst>
                  <a:ext uri="{63B3BB69-23CF-44E3-9099-C40C66FF867C}">
                    <a14:compatExt spid="_x0000_s23649"/>
                  </a:ext>
                  <a:ext uri="{FF2B5EF4-FFF2-40B4-BE49-F238E27FC236}">
                    <a16:creationId xmlns:a16="http://schemas.microsoft.com/office/drawing/2014/main" id="{00000000-0008-0000-0500-0000615C0000}"/>
                  </a:ext>
                </a:extLst>
              </xdr:cNvPr>
              <xdr:cNvSpPr/>
            </xdr:nvSpPr>
            <xdr:spPr bwMode="auto">
              <a:xfrm>
                <a:off x="228600" y="3173734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50" name="Option Button 98" hidden="1">
                <a:extLst>
                  <a:ext uri="{63B3BB69-23CF-44E3-9099-C40C66FF867C}">
                    <a14:compatExt spid="_x0000_s23650"/>
                  </a:ext>
                  <a:ext uri="{FF2B5EF4-FFF2-40B4-BE49-F238E27FC236}">
                    <a16:creationId xmlns:a16="http://schemas.microsoft.com/office/drawing/2014/main" id="{00000000-0008-0000-0500-0000625C0000}"/>
                  </a:ext>
                </a:extLst>
              </xdr:cNvPr>
              <xdr:cNvSpPr/>
            </xdr:nvSpPr>
            <xdr:spPr bwMode="auto">
              <a:xfrm>
                <a:off x="7429500" y="319373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51" name="Option Button 99" hidden="1">
                <a:extLst>
                  <a:ext uri="{63B3BB69-23CF-44E3-9099-C40C66FF867C}">
                    <a14:compatExt spid="_x0000_s23651"/>
                  </a:ext>
                  <a:ext uri="{FF2B5EF4-FFF2-40B4-BE49-F238E27FC236}">
                    <a16:creationId xmlns:a16="http://schemas.microsoft.com/office/drawing/2014/main" id="{00000000-0008-0000-0500-0000635C0000}"/>
                  </a:ext>
                </a:extLst>
              </xdr:cNvPr>
              <xdr:cNvSpPr/>
            </xdr:nvSpPr>
            <xdr:spPr bwMode="auto">
              <a:xfrm>
                <a:off x="733425" y="319373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52" name="Option Button 100" hidden="1">
                <a:extLst>
                  <a:ext uri="{63B3BB69-23CF-44E3-9099-C40C66FF867C}">
                    <a14:compatExt spid="_x0000_s23652"/>
                  </a:ext>
                  <a:ext uri="{FF2B5EF4-FFF2-40B4-BE49-F238E27FC236}">
                    <a16:creationId xmlns:a16="http://schemas.microsoft.com/office/drawing/2014/main" id="{00000000-0008-0000-0500-0000645C0000}"/>
                  </a:ext>
                </a:extLst>
              </xdr:cNvPr>
              <xdr:cNvSpPr/>
            </xdr:nvSpPr>
            <xdr:spPr bwMode="auto">
              <a:xfrm>
                <a:off x="285750" y="319373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85</xdr:row>
          <xdr:rowOff>0</xdr:rowOff>
        </xdr:from>
        <xdr:to>
          <xdr:col>5</xdr:col>
          <xdr:colOff>800100</xdr:colOff>
          <xdr:row>86</xdr:row>
          <xdr:rowOff>0</xdr:rowOff>
        </xdr:to>
        <xdr:grpSp>
          <xdr:nvGrpSpPr>
            <xdr:cNvPr id="27" name="グループ化 26">
              <a:extLst>
                <a:ext uri="{FF2B5EF4-FFF2-40B4-BE49-F238E27FC236}">
                  <a16:creationId xmlns:a16="http://schemas.microsoft.com/office/drawing/2014/main" id="{00000000-0008-0000-0500-00001B000000}"/>
                </a:ext>
              </a:extLst>
            </xdr:cNvPr>
            <xdr:cNvGrpSpPr/>
          </xdr:nvGrpSpPr>
          <xdr:grpSpPr>
            <a:xfrm>
              <a:off x="224118" y="33147000"/>
              <a:ext cx="7983070" cy="481853"/>
              <a:chOff x="228600" y="33032743"/>
              <a:chExt cx="7981950" cy="476251"/>
            </a:xfrm>
          </xdr:grpSpPr>
          <xdr:sp macro="" textlink="">
            <xdr:nvSpPr>
              <xdr:cNvPr id="23653" name="Group Box 101" hidden="1">
                <a:extLst>
                  <a:ext uri="{63B3BB69-23CF-44E3-9099-C40C66FF867C}">
                    <a14:compatExt spid="_x0000_s23653"/>
                  </a:ext>
                  <a:ext uri="{FF2B5EF4-FFF2-40B4-BE49-F238E27FC236}">
                    <a16:creationId xmlns:a16="http://schemas.microsoft.com/office/drawing/2014/main" id="{00000000-0008-0000-0500-0000655C0000}"/>
                  </a:ext>
                </a:extLst>
              </xdr:cNvPr>
              <xdr:cNvSpPr/>
            </xdr:nvSpPr>
            <xdr:spPr bwMode="auto">
              <a:xfrm>
                <a:off x="228600" y="3303274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54" name="Option Button 102" hidden="1">
                <a:extLst>
                  <a:ext uri="{63B3BB69-23CF-44E3-9099-C40C66FF867C}">
                    <a14:compatExt spid="_x0000_s23654"/>
                  </a:ext>
                  <a:ext uri="{FF2B5EF4-FFF2-40B4-BE49-F238E27FC236}">
                    <a16:creationId xmlns:a16="http://schemas.microsoft.com/office/drawing/2014/main" id="{00000000-0008-0000-0500-0000665C0000}"/>
                  </a:ext>
                </a:extLst>
              </xdr:cNvPr>
              <xdr:cNvSpPr/>
            </xdr:nvSpPr>
            <xdr:spPr bwMode="auto">
              <a:xfrm>
                <a:off x="7429500" y="332327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55" name="Option Button 103" hidden="1">
                <a:extLst>
                  <a:ext uri="{63B3BB69-23CF-44E3-9099-C40C66FF867C}">
                    <a14:compatExt spid="_x0000_s23655"/>
                  </a:ext>
                  <a:ext uri="{FF2B5EF4-FFF2-40B4-BE49-F238E27FC236}">
                    <a16:creationId xmlns:a16="http://schemas.microsoft.com/office/drawing/2014/main" id="{00000000-0008-0000-0500-0000675C0000}"/>
                  </a:ext>
                </a:extLst>
              </xdr:cNvPr>
              <xdr:cNvSpPr/>
            </xdr:nvSpPr>
            <xdr:spPr bwMode="auto">
              <a:xfrm>
                <a:off x="733425" y="332327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56" name="Option Button 104" hidden="1">
                <a:extLst>
                  <a:ext uri="{63B3BB69-23CF-44E3-9099-C40C66FF867C}">
                    <a14:compatExt spid="_x0000_s23656"/>
                  </a:ext>
                  <a:ext uri="{FF2B5EF4-FFF2-40B4-BE49-F238E27FC236}">
                    <a16:creationId xmlns:a16="http://schemas.microsoft.com/office/drawing/2014/main" id="{00000000-0008-0000-0500-0000685C0000}"/>
                  </a:ext>
                </a:extLst>
              </xdr:cNvPr>
              <xdr:cNvSpPr/>
            </xdr:nvSpPr>
            <xdr:spPr bwMode="auto">
              <a:xfrm>
                <a:off x="285750" y="332327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86</xdr:row>
          <xdr:rowOff>0</xdr:rowOff>
        </xdr:from>
        <xdr:to>
          <xdr:col>5</xdr:col>
          <xdr:colOff>800100</xdr:colOff>
          <xdr:row>87</xdr:row>
          <xdr:rowOff>0</xdr:rowOff>
        </xdr:to>
        <xdr:grpSp>
          <xdr:nvGrpSpPr>
            <xdr:cNvPr id="28" name="グループ化 27">
              <a:extLst>
                <a:ext uri="{FF2B5EF4-FFF2-40B4-BE49-F238E27FC236}">
                  <a16:creationId xmlns:a16="http://schemas.microsoft.com/office/drawing/2014/main" id="{00000000-0008-0000-0500-00001C000000}"/>
                </a:ext>
              </a:extLst>
            </xdr:cNvPr>
            <xdr:cNvGrpSpPr/>
          </xdr:nvGrpSpPr>
          <xdr:grpSpPr>
            <a:xfrm>
              <a:off x="224118" y="33628853"/>
              <a:ext cx="7983070" cy="481853"/>
              <a:chOff x="228600" y="33508994"/>
              <a:chExt cx="7981950" cy="476251"/>
            </a:xfrm>
          </xdr:grpSpPr>
          <xdr:sp macro="" textlink="">
            <xdr:nvSpPr>
              <xdr:cNvPr id="23657" name="Group Box 105" hidden="1">
                <a:extLst>
                  <a:ext uri="{63B3BB69-23CF-44E3-9099-C40C66FF867C}">
                    <a14:compatExt spid="_x0000_s23657"/>
                  </a:ext>
                  <a:ext uri="{FF2B5EF4-FFF2-40B4-BE49-F238E27FC236}">
                    <a16:creationId xmlns:a16="http://schemas.microsoft.com/office/drawing/2014/main" id="{00000000-0008-0000-0500-0000695C0000}"/>
                  </a:ext>
                </a:extLst>
              </xdr:cNvPr>
              <xdr:cNvSpPr/>
            </xdr:nvSpPr>
            <xdr:spPr bwMode="auto">
              <a:xfrm>
                <a:off x="228600" y="3350899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58" name="Option Button 106" hidden="1">
                <a:extLst>
                  <a:ext uri="{63B3BB69-23CF-44E3-9099-C40C66FF867C}">
                    <a14:compatExt spid="_x0000_s23658"/>
                  </a:ext>
                  <a:ext uri="{FF2B5EF4-FFF2-40B4-BE49-F238E27FC236}">
                    <a16:creationId xmlns:a16="http://schemas.microsoft.com/office/drawing/2014/main" id="{00000000-0008-0000-0500-00006A5C0000}"/>
                  </a:ext>
                </a:extLst>
              </xdr:cNvPr>
              <xdr:cNvSpPr/>
            </xdr:nvSpPr>
            <xdr:spPr bwMode="auto">
              <a:xfrm>
                <a:off x="7429500" y="3370897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59" name="Option Button 107" hidden="1">
                <a:extLst>
                  <a:ext uri="{63B3BB69-23CF-44E3-9099-C40C66FF867C}">
                    <a14:compatExt spid="_x0000_s23659"/>
                  </a:ext>
                  <a:ext uri="{FF2B5EF4-FFF2-40B4-BE49-F238E27FC236}">
                    <a16:creationId xmlns:a16="http://schemas.microsoft.com/office/drawing/2014/main" id="{00000000-0008-0000-0500-00006B5C0000}"/>
                  </a:ext>
                </a:extLst>
              </xdr:cNvPr>
              <xdr:cNvSpPr/>
            </xdr:nvSpPr>
            <xdr:spPr bwMode="auto">
              <a:xfrm>
                <a:off x="733425" y="3370897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60" name="Option Button 108" hidden="1">
                <a:extLst>
                  <a:ext uri="{63B3BB69-23CF-44E3-9099-C40C66FF867C}">
                    <a14:compatExt spid="_x0000_s23660"/>
                  </a:ext>
                  <a:ext uri="{FF2B5EF4-FFF2-40B4-BE49-F238E27FC236}">
                    <a16:creationId xmlns:a16="http://schemas.microsoft.com/office/drawing/2014/main" id="{00000000-0008-0000-0500-00006C5C0000}"/>
                  </a:ext>
                </a:extLst>
              </xdr:cNvPr>
              <xdr:cNvSpPr/>
            </xdr:nvSpPr>
            <xdr:spPr bwMode="auto">
              <a:xfrm>
                <a:off x="285750" y="3370897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87</xdr:row>
          <xdr:rowOff>0</xdr:rowOff>
        </xdr:from>
        <xdr:to>
          <xdr:col>5</xdr:col>
          <xdr:colOff>800100</xdr:colOff>
          <xdr:row>88</xdr:row>
          <xdr:rowOff>0</xdr:rowOff>
        </xdr:to>
        <xdr:grpSp>
          <xdr:nvGrpSpPr>
            <xdr:cNvPr id="29" name="グループ化 28">
              <a:extLst>
                <a:ext uri="{FF2B5EF4-FFF2-40B4-BE49-F238E27FC236}">
                  <a16:creationId xmlns:a16="http://schemas.microsoft.com/office/drawing/2014/main" id="{00000000-0008-0000-0500-00001D000000}"/>
                </a:ext>
              </a:extLst>
            </xdr:cNvPr>
            <xdr:cNvGrpSpPr/>
          </xdr:nvGrpSpPr>
          <xdr:grpSpPr>
            <a:xfrm>
              <a:off x="224118" y="34110706"/>
              <a:ext cx="7983070" cy="481853"/>
              <a:chOff x="228600" y="33985245"/>
              <a:chExt cx="7981950" cy="476251"/>
            </a:xfrm>
          </xdr:grpSpPr>
          <xdr:sp macro="" textlink="">
            <xdr:nvSpPr>
              <xdr:cNvPr id="23661" name="Group Box 109" hidden="1">
                <a:extLst>
                  <a:ext uri="{63B3BB69-23CF-44E3-9099-C40C66FF867C}">
                    <a14:compatExt spid="_x0000_s23661"/>
                  </a:ext>
                  <a:ext uri="{FF2B5EF4-FFF2-40B4-BE49-F238E27FC236}">
                    <a16:creationId xmlns:a16="http://schemas.microsoft.com/office/drawing/2014/main" id="{00000000-0008-0000-0500-00006D5C0000}"/>
                  </a:ext>
                </a:extLst>
              </xdr:cNvPr>
              <xdr:cNvSpPr/>
            </xdr:nvSpPr>
            <xdr:spPr bwMode="auto">
              <a:xfrm>
                <a:off x="228600" y="3398524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62" name="Option Button 110" hidden="1">
                <a:extLst>
                  <a:ext uri="{63B3BB69-23CF-44E3-9099-C40C66FF867C}">
                    <a14:compatExt spid="_x0000_s23662"/>
                  </a:ext>
                  <a:ext uri="{FF2B5EF4-FFF2-40B4-BE49-F238E27FC236}">
                    <a16:creationId xmlns:a16="http://schemas.microsoft.com/office/drawing/2014/main" id="{00000000-0008-0000-0500-00006E5C0000}"/>
                  </a:ext>
                </a:extLst>
              </xdr:cNvPr>
              <xdr:cNvSpPr/>
            </xdr:nvSpPr>
            <xdr:spPr bwMode="auto">
              <a:xfrm>
                <a:off x="7429500" y="34185225"/>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63" name="Option Button 111" hidden="1">
                <a:extLst>
                  <a:ext uri="{63B3BB69-23CF-44E3-9099-C40C66FF867C}">
                    <a14:compatExt spid="_x0000_s23663"/>
                  </a:ext>
                  <a:ext uri="{FF2B5EF4-FFF2-40B4-BE49-F238E27FC236}">
                    <a16:creationId xmlns:a16="http://schemas.microsoft.com/office/drawing/2014/main" id="{00000000-0008-0000-0500-00006F5C0000}"/>
                  </a:ext>
                </a:extLst>
              </xdr:cNvPr>
              <xdr:cNvSpPr/>
            </xdr:nvSpPr>
            <xdr:spPr bwMode="auto">
              <a:xfrm>
                <a:off x="733425" y="34185225"/>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64" name="Option Button 112" hidden="1">
                <a:extLst>
                  <a:ext uri="{63B3BB69-23CF-44E3-9099-C40C66FF867C}">
                    <a14:compatExt spid="_x0000_s23664"/>
                  </a:ext>
                  <a:ext uri="{FF2B5EF4-FFF2-40B4-BE49-F238E27FC236}">
                    <a16:creationId xmlns:a16="http://schemas.microsoft.com/office/drawing/2014/main" id="{00000000-0008-0000-0500-0000705C0000}"/>
                  </a:ext>
                </a:extLst>
              </xdr:cNvPr>
              <xdr:cNvSpPr/>
            </xdr:nvSpPr>
            <xdr:spPr bwMode="auto">
              <a:xfrm>
                <a:off x="285750" y="34185225"/>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100</xdr:row>
          <xdr:rowOff>0</xdr:rowOff>
        </xdr:from>
        <xdr:to>
          <xdr:col>5</xdr:col>
          <xdr:colOff>800100</xdr:colOff>
          <xdr:row>101</xdr:row>
          <xdr:rowOff>0</xdr:rowOff>
        </xdr:to>
        <xdr:grpSp>
          <xdr:nvGrpSpPr>
            <xdr:cNvPr id="30" name="グループ化 29">
              <a:extLst>
                <a:ext uri="{FF2B5EF4-FFF2-40B4-BE49-F238E27FC236}">
                  <a16:creationId xmlns:a16="http://schemas.microsoft.com/office/drawing/2014/main" id="{00000000-0008-0000-0500-00001E000000}"/>
                </a:ext>
              </a:extLst>
            </xdr:cNvPr>
            <xdr:cNvGrpSpPr/>
          </xdr:nvGrpSpPr>
          <xdr:grpSpPr>
            <a:xfrm>
              <a:off x="224118" y="39534353"/>
              <a:ext cx="7983070" cy="481853"/>
              <a:chOff x="228600" y="39404976"/>
              <a:chExt cx="7981950" cy="476251"/>
            </a:xfrm>
          </xdr:grpSpPr>
          <xdr:sp macro="" textlink="">
            <xdr:nvSpPr>
              <xdr:cNvPr id="23665" name="Group Box 113" hidden="1">
                <a:extLst>
                  <a:ext uri="{63B3BB69-23CF-44E3-9099-C40C66FF867C}">
                    <a14:compatExt spid="_x0000_s23665"/>
                  </a:ext>
                  <a:ext uri="{FF2B5EF4-FFF2-40B4-BE49-F238E27FC236}">
                    <a16:creationId xmlns:a16="http://schemas.microsoft.com/office/drawing/2014/main" id="{00000000-0008-0000-0500-0000715C0000}"/>
                  </a:ext>
                </a:extLst>
              </xdr:cNvPr>
              <xdr:cNvSpPr/>
            </xdr:nvSpPr>
            <xdr:spPr bwMode="auto">
              <a:xfrm>
                <a:off x="228600" y="3940497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66" name="Option Button 114" hidden="1">
                <a:extLst>
                  <a:ext uri="{63B3BB69-23CF-44E3-9099-C40C66FF867C}">
                    <a14:compatExt spid="_x0000_s23666"/>
                  </a:ext>
                  <a:ext uri="{FF2B5EF4-FFF2-40B4-BE49-F238E27FC236}">
                    <a16:creationId xmlns:a16="http://schemas.microsoft.com/office/drawing/2014/main" id="{00000000-0008-0000-0500-0000725C0000}"/>
                  </a:ext>
                </a:extLst>
              </xdr:cNvPr>
              <xdr:cNvSpPr/>
            </xdr:nvSpPr>
            <xdr:spPr bwMode="auto">
              <a:xfrm>
                <a:off x="7429500" y="39604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67" name="Option Button 115" hidden="1">
                <a:extLst>
                  <a:ext uri="{63B3BB69-23CF-44E3-9099-C40C66FF867C}">
                    <a14:compatExt spid="_x0000_s23667"/>
                  </a:ext>
                  <a:ext uri="{FF2B5EF4-FFF2-40B4-BE49-F238E27FC236}">
                    <a16:creationId xmlns:a16="http://schemas.microsoft.com/office/drawing/2014/main" id="{00000000-0008-0000-0500-0000735C0000}"/>
                  </a:ext>
                </a:extLst>
              </xdr:cNvPr>
              <xdr:cNvSpPr/>
            </xdr:nvSpPr>
            <xdr:spPr bwMode="auto">
              <a:xfrm>
                <a:off x="733425" y="39604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68" name="Option Button 116" hidden="1">
                <a:extLst>
                  <a:ext uri="{63B3BB69-23CF-44E3-9099-C40C66FF867C}">
                    <a14:compatExt spid="_x0000_s23668"/>
                  </a:ext>
                  <a:ext uri="{FF2B5EF4-FFF2-40B4-BE49-F238E27FC236}">
                    <a16:creationId xmlns:a16="http://schemas.microsoft.com/office/drawing/2014/main" id="{00000000-0008-0000-0500-0000745C0000}"/>
                  </a:ext>
                </a:extLst>
              </xdr:cNvPr>
              <xdr:cNvSpPr/>
            </xdr:nvSpPr>
            <xdr:spPr bwMode="auto">
              <a:xfrm>
                <a:off x="285750" y="39604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101</xdr:row>
          <xdr:rowOff>0</xdr:rowOff>
        </xdr:from>
        <xdr:to>
          <xdr:col>5</xdr:col>
          <xdr:colOff>800100</xdr:colOff>
          <xdr:row>102</xdr:row>
          <xdr:rowOff>0</xdr:rowOff>
        </xdr:to>
        <xdr:grpSp>
          <xdr:nvGrpSpPr>
            <xdr:cNvPr id="31" name="グループ化 30">
              <a:extLst>
                <a:ext uri="{FF2B5EF4-FFF2-40B4-BE49-F238E27FC236}">
                  <a16:creationId xmlns:a16="http://schemas.microsoft.com/office/drawing/2014/main" id="{00000000-0008-0000-0500-00001F000000}"/>
                </a:ext>
              </a:extLst>
            </xdr:cNvPr>
            <xdr:cNvGrpSpPr/>
          </xdr:nvGrpSpPr>
          <xdr:grpSpPr>
            <a:xfrm>
              <a:off x="224118" y="40016206"/>
              <a:ext cx="7983070" cy="481853"/>
              <a:chOff x="228600" y="39881227"/>
              <a:chExt cx="7981950" cy="476251"/>
            </a:xfrm>
          </xdr:grpSpPr>
          <xdr:sp macro="" textlink="">
            <xdr:nvSpPr>
              <xdr:cNvPr id="23669" name="Group Box 117" hidden="1">
                <a:extLst>
                  <a:ext uri="{63B3BB69-23CF-44E3-9099-C40C66FF867C}">
                    <a14:compatExt spid="_x0000_s23669"/>
                  </a:ext>
                  <a:ext uri="{FF2B5EF4-FFF2-40B4-BE49-F238E27FC236}">
                    <a16:creationId xmlns:a16="http://schemas.microsoft.com/office/drawing/2014/main" id="{00000000-0008-0000-0500-0000755C0000}"/>
                  </a:ext>
                </a:extLst>
              </xdr:cNvPr>
              <xdr:cNvSpPr/>
            </xdr:nvSpPr>
            <xdr:spPr bwMode="auto">
              <a:xfrm>
                <a:off x="228600" y="39881227"/>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70" name="Option Button 118" hidden="1">
                <a:extLst>
                  <a:ext uri="{63B3BB69-23CF-44E3-9099-C40C66FF867C}">
                    <a14:compatExt spid="_x0000_s23670"/>
                  </a:ext>
                  <a:ext uri="{FF2B5EF4-FFF2-40B4-BE49-F238E27FC236}">
                    <a16:creationId xmlns:a16="http://schemas.microsoft.com/office/drawing/2014/main" id="{00000000-0008-0000-0500-0000765C0000}"/>
                  </a:ext>
                </a:extLst>
              </xdr:cNvPr>
              <xdr:cNvSpPr/>
            </xdr:nvSpPr>
            <xdr:spPr bwMode="auto">
              <a:xfrm>
                <a:off x="7429500" y="40081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71" name="Option Button 119" hidden="1">
                <a:extLst>
                  <a:ext uri="{63B3BB69-23CF-44E3-9099-C40C66FF867C}">
                    <a14:compatExt spid="_x0000_s23671"/>
                  </a:ext>
                  <a:ext uri="{FF2B5EF4-FFF2-40B4-BE49-F238E27FC236}">
                    <a16:creationId xmlns:a16="http://schemas.microsoft.com/office/drawing/2014/main" id="{00000000-0008-0000-0500-0000775C0000}"/>
                  </a:ext>
                </a:extLst>
              </xdr:cNvPr>
              <xdr:cNvSpPr/>
            </xdr:nvSpPr>
            <xdr:spPr bwMode="auto">
              <a:xfrm>
                <a:off x="733425" y="40081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72" name="Option Button 120" hidden="1">
                <a:extLst>
                  <a:ext uri="{63B3BB69-23CF-44E3-9099-C40C66FF867C}">
                    <a14:compatExt spid="_x0000_s23672"/>
                  </a:ext>
                  <a:ext uri="{FF2B5EF4-FFF2-40B4-BE49-F238E27FC236}">
                    <a16:creationId xmlns:a16="http://schemas.microsoft.com/office/drawing/2014/main" id="{00000000-0008-0000-0500-0000785C0000}"/>
                  </a:ext>
                </a:extLst>
              </xdr:cNvPr>
              <xdr:cNvSpPr/>
            </xdr:nvSpPr>
            <xdr:spPr bwMode="auto">
              <a:xfrm>
                <a:off x="285750" y="40081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102</xdr:row>
          <xdr:rowOff>0</xdr:rowOff>
        </xdr:from>
        <xdr:to>
          <xdr:col>5</xdr:col>
          <xdr:colOff>800100</xdr:colOff>
          <xdr:row>103</xdr:row>
          <xdr:rowOff>0</xdr:rowOff>
        </xdr:to>
        <xdr:grpSp>
          <xdr:nvGrpSpPr>
            <xdr:cNvPr id="32" name="グループ化 31">
              <a:extLst>
                <a:ext uri="{FF2B5EF4-FFF2-40B4-BE49-F238E27FC236}">
                  <a16:creationId xmlns:a16="http://schemas.microsoft.com/office/drawing/2014/main" id="{00000000-0008-0000-0500-000020000000}"/>
                </a:ext>
              </a:extLst>
            </xdr:cNvPr>
            <xdr:cNvGrpSpPr/>
          </xdr:nvGrpSpPr>
          <xdr:grpSpPr>
            <a:xfrm>
              <a:off x="224118" y="40498059"/>
              <a:ext cx="7983070" cy="481853"/>
              <a:chOff x="228600" y="40357478"/>
              <a:chExt cx="7981950" cy="476251"/>
            </a:xfrm>
          </xdr:grpSpPr>
          <xdr:sp macro="" textlink="">
            <xdr:nvSpPr>
              <xdr:cNvPr id="23673" name="Group Box 121" hidden="1">
                <a:extLst>
                  <a:ext uri="{63B3BB69-23CF-44E3-9099-C40C66FF867C}">
                    <a14:compatExt spid="_x0000_s23673"/>
                  </a:ext>
                  <a:ext uri="{FF2B5EF4-FFF2-40B4-BE49-F238E27FC236}">
                    <a16:creationId xmlns:a16="http://schemas.microsoft.com/office/drawing/2014/main" id="{00000000-0008-0000-0500-0000795C0000}"/>
                  </a:ext>
                </a:extLst>
              </xdr:cNvPr>
              <xdr:cNvSpPr/>
            </xdr:nvSpPr>
            <xdr:spPr bwMode="auto">
              <a:xfrm>
                <a:off x="228600" y="4035747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74" name="Option Button 122" hidden="1">
                <a:extLst>
                  <a:ext uri="{63B3BB69-23CF-44E3-9099-C40C66FF867C}">
                    <a14:compatExt spid="_x0000_s23674"/>
                  </a:ext>
                  <a:ext uri="{FF2B5EF4-FFF2-40B4-BE49-F238E27FC236}">
                    <a16:creationId xmlns:a16="http://schemas.microsoft.com/office/drawing/2014/main" id="{00000000-0008-0000-0500-00007A5C0000}"/>
                  </a:ext>
                </a:extLst>
              </xdr:cNvPr>
              <xdr:cNvSpPr/>
            </xdr:nvSpPr>
            <xdr:spPr bwMode="auto">
              <a:xfrm>
                <a:off x="7429500" y="40557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75" name="Option Button 123" hidden="1">
                <a:extLst>
                  <a:ext uri="{63B3BB69-23CF-44E3-9099-C40C66FF867C}">
                    <a14:compatExt spid="_x0000_s23675"/>
                  </a:ext>
                  <a:ext uri="{FF2B5EF4-FFF2-40B4-BE49-F238E27FC236}">
                    <a16:creationId xmlns:a16="http://schemas.microsoft.com/office/drawing/2014/main" id="{00000000-0008-0000-0500-00007B5C0000}"/>
                  </a:ext>
                </a:extLst>
              </xdr:cNvPr>
              <xdr:cNvSpPr/>
            </xdr:nvSpPr>
            <xdr:spPr bwMode="auto">
              <a:xfrm>
                <a:off x="733425" y="40557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76" name="Option Button 124" hidden="1">
                <a:extLst>
                  <a:ext uri="{63B3BB69-23CF-44E3-9099-C40C66FF867C}">
                    <a14:compatExt spid="_x0000_s23676"/>
                  </a:ext>
                  <a:ext uri="{FF2B5EF4-FFF2-40B4-BE49-F238E27FC236}">
                    <a16:creationId xmlns:a16="http://schemas.microsoft.com/office/drawing/2014/main" id="{00000000-0008-0000-0500-00007C5C0000}"/>
                  </a:ext>
                </a:extLst>
              </xdr:cNvPr>
              <xdr:cNvSpPr/>
            </xdr:nvSpPr>
            <xdr:spPr bwMode="auto">
              <a:xfrm>
                <a:off x="285750" y="40557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106</xdr:row>
          <xdr:rowOff>0</xdr:rowOff>
        </xdr:from>
        <xdr:to>
          <xdr:col>5</xdr:col>
          <xdr:colOff>800100</xdr:colOff>
          <xdr:row>107</xdr:row>
          <xdr:rowOff>0</xdr:rowOff>
        </xdr:to>
        <xdr:grpSp>
          <xdr:nvGrpSpPr>
            <xdr:cNvPr id="33" name="グループ化 32">
              <a:extLst>
                <a:ext uri="{FF2B5EF4-FFF2-40B4-BE49-F238E27FC236}">
                  <a16:creationId xmlns:a16="http://schemas.microsoft.com/office/drawing/2014/main" id="{00000000-0008-0000-0500-000021000000}"/>
                </a:ext>
              </a:extLst>
            </xdr:cNvPr>
            <xdr:cNvGrpSpPr/>
          </xdr:nvGrpSpPr>
          <xdr:grpSpPr>
            <a:xfrm>
              <a:off x="224118" y="41797941"/>
              <a:ext cx="7983070" cy="481853"/>
              <a:chOff x="228600" y="41652880"/>
              <a:chExt cx="7981950" cy="476251"/>
            </a:xfrm>
          </xdr:grpSpPr>
          <xdr:sp macro="" textlink="">
            <xdr:nvSpPr>
              <xdr:cNvPr id="23677" name="Group Box 125" hidden="1">
                <a:extLst>
                  <a:ext uri="{63B3BB69-23CF-44E3-9099-C40C66FF867C}">
                    <a14:compatExt spid="_x0000_s23677"/>
                  </a:ext>
                  <a:ext uri="{FF2B5EF4-FFF2-40B4-BE49-F238E27FC236}">
                    <a16:creationId xmlns:a16="http://schemas.microsoft.com/office/drawing/2014/main" id="{00000000-0008-0000-0500-00007D5C0000}"/>
                  </a:ext>
                </a:extLst>
              </xdr:cNvPr>
              <xdr:cNvSpPr/>
            </xdr:nvSpPr>
            <xdr:spPr bwMode="auto">
              <a:xfrm>
                <a:off x="228600" y="4165288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78" name="Option Button 126" hidden="1">
                <a:extLst>
                  <a:ext uri="{63B3BB69-23CF-44E3-9099-C40C66FF867C}">
                    <a14:compatExt spid="_x0000_s23678"/>
                  </a:ext>
                  <a:ext uri="{FF2B5EF4-FFF2-40B4-BE49-F238E27FC236}">
                    <a16:creationId xmlns:a16="http://schemas.microsoft.com/office/drawing/2014/main" id="{00000000-0008-0000-0500-00007E5C0000}"/>
                  </a:ext>
                </a:extLst>
              </xdr:cNvPr>
              <xdr:cNvSpPr/>
            </xdr:nvSpPr>
            <xdr:spPr bwMode="auto">
              <a:xfrm>
                <a:off x="7429500" y="418528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79" name="Option Button 127" hidden="1">
                <a:extLst>
                  <a:ext uri="{63B3BB69-23CF-44E3-9099-C40C66FF867C}">
                    <a14:compatExt spid="_x0000_s23679"/>
                  </a:ext>
                  <a:ext uri="{FF2B5EF4-FFF2-40B4-BE49-F238E27FC236}">
                    <a16:creationId xmlns:a16="http://schemas.microsoft.com/office/drawing/2014/main" id="{00000000-0008-0000-0500-00007F5C0000}"/>
                  </a:ext>
                </a:extLst>
              </xdr:cNvPr>
              <xdr:cNvSpPr/>
            </xdr:nvSpPr>
            <xdr:spPr bwMode="auto">
              <a:xfrm>
                <a:off x="733425" y="418528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80" name="Option Button 128" hidden="1">
                <a:extLst>
                  <a:ext uri="{63B3BB69-23CF-44E3-9099-C40C66FF867C}">
                    <a14:compatExt spid="_x0000_s23680"/>
                  </a:ext>
                  <a:ext uri="{FF2B5EF4-FFF2-40B4-BE49-F238E27FC236}">
                    <a16:creationId xmlns:a16="http://schemas.microsoft.com/office/drawing/2014/main" id="{00000000-0008-0000-0500-0000805C0000}"/>
                  </a:ext>
                </a:extLst>
              </xdr:cNvPr>
              <xdr:cNvSpPr/>
            </xdr:nvSpPr>
            <xdr:spPr bwMode="auto">
              <a:xfrm>
                <a:off x="285750" y="418528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107</xdr:row>
          <xdr:rowOff>0</xdr:rowOff>
        </xdr:from>
        <xdr:to>
          <xdr:col>5</xdr:col>
          <xdr:colOff>800100</xdr:colOff>
          <xdr:row>108</xdr:row>
          <xdr:rowOff>0</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224118" y="42279794"/>
              <a:ext cx="7983070" cy="481853"/>
              <a:chOff x="228600" y="42129131"/>
              <a:chExt cx="7981950" cy="476251"/>
            </a:xfrm>
          </xdr:grpSpPr>
          <xdr:sp macro="" textlink="">
            <xdr:nvSpPr>
              <xdr:cNvPr id="23681" name="Group Box 129" hidden="1">
                <a:extLst>
                  <a:ext uri="{63B3BB69-23CF-44E3-9099-C40C66FF867C}">
                    <a14:compatExt spid="_x0000_s23681"/>
                  </a:ext>
                  <a:ext uri="{FF2B5EF4-FFF2-40B4-BE49-F238E27FC236}">
                    <a16:creationId xmlns:a16="http://schemas.microsoft.com/office/drawing/2014/main" id="{00000000-0008-0000-0500-0000815C0000}"/>
                  </a:ext>
                </a:extLst>
              </xdr:cNvPr>
              <xdr:cNvSpPr/>
            </xdr:nvSpPr>
            <xdr:spPr bwMode="auto">
              <a:xfrm>
                <a:off x="228600" y="4212913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82" name="Option Button 130" hidden="1">
                <a:extLst>
                  <a:ext uri="{63B3BB69-23CF-44E3-9099-C40C66FF867C}">
                    <a14:compatExt spid="_x0000_s23682"/>
                  </a:ext>
                  <a:ext uri="{FF2B5EF4-FFF2-40B4-BE49-F238E27FC236}">
                    <a16:creationId xmlns:a16="http://schemas.microsoft.com/office/drawing/2014/main" id="{00000000-0008-0000-0500-0000825C0000}"/>
                  </a:ext>
                </a:extLst>
              </xdr:cNvPr>
              <xdr:cNvSpPr/>
            </xdr:nvSpPr>
            <xdr:spPr bwMode="auto">
              <a:xfrm>
                <a:off x="7429500" y="42329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83" name="Option Button 131" hidden="1">
                <a:extLst>
                  <a:ext uri="{63B3BB69-23CF-44E3-9099-C40C66FF867C}">
                    <a14:compatExt spid="_x0000_s23683"/>
                  </a:ext>
                  <a:ext uri="{FF2B5EF4-FFF2-40B4-BE49-F238E27FC236}">
                    <a16:creationId xmlns:a16="http://schemas.microsoft.com/office/drawing/2014/main" id="{00000000-0008-0000-0500-0000835C0000}"/>
                  </a:ext>
                </a:extLst>
              </xdr:cNvPr>
              <xdr:cNvSpPr/>
            </xdr:nvSpPr>
            <xdr:spPr bwMode="auto">
              <a:xfrm>
                <a:off x="733425" y="42329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84" name="Option Button 132" hidden="1">
                <a:extLst>
                  <a:ext uri="{63B3BB69-23CF-44E3-9099-C40C66FF867C}">
                    <a14:compatExt spid="_x0000_s23684"/>
                  </a:ext>
                  <a:ext uri="{FF2B5EF4-FFF2-40B4-BE49-F238E27FC236}">
                    <a16:creationId xmlns:a16="http://schemas.microsoft.com/office/drawing/2014/main" id="{00000000-0008-0000-0500-0000845C0000}"/>
                  </a:ext>
                </a:extLst>
              </xdr:cNvPr>
              <xdr:cNvSpPr/>
            </xdr:nvSpPr>
            <xdr:spPr bwMode="auto">
              <a:xfrm>
                <a:off x="285750" y="42329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123</xdr:row>
          <xdr:rowOff>0</xdr:rowOff>
        </xdr:from>
        <xdr:to>
          <xdr:col>5</xdr:col>
          <xdr:colOff>800100</xdr:colOff>
          <xdr:row>124</xdr:row>
          <xdr:rowOff>0</xdr:rowOff>
        </xdr:to>
        <xdr:grpSp>
          <xdr:nvGrpSpPr>
            <xdr:cNvPr id="35" name="グループ化 34">
              <a:extLst>
                <a:ext uri="{FF2B5EF4-FFF2-40B4-BE49-F238E27FC236}">
                  <a16:creationId xmlns:a16="http://schemas.microsoft.com/office/drawing/2014/main" id="{00000000-0008-0000-0500-000023000000}"/>
                </a:ext>
              </a:extLst>
            </xdr:cNvPr>
            <xdr:cNvGrpSpPr/>
          </xdr:nvGrpSpPr>
          <xdr:grpSpPr>
            <a:xfrm>
              <a:off x="224118" y="48252529"/>
              <a:ext cx="7983070" cy="481853"/>
              <a:chOff x="228600" y="48091789"/>
              <a:chExt cx="7981950" cy="476251"/>
            </a:xfrm>
          </xdr:grpSpPr>
          <xdr:sp macro="" textlink="">
            <xdr:nvSpPr>
              <xdr:cNvPr id="23685" name="Group Box 133" hidden="1">
                <a:extLst>
                  <a:ext uri="{63B3BB69-23CF-44E3-9099-C40C66FF867C}">
                    <a14:compatExt spid="_x0000_s23685"/>
                  </a:ext>
                  <a:ext uri="{FF2B5EF4-FFF2-40B4-BE49-F238E27FC236}">
                    <a16:creationId xmlns:a16="http://schemas.microsoft.com/office/drawing/2014/main" id="{00000000-0008-0000-0500-0000855C0000}"/>
                  </a:ext>
                </a:extLst>
              </xdr:cNvPr>
              <xdr:cNvSpPr/>
            </xdr:nvSpPr>
            <xdr:spPr bwMode="auto">
              <a:xfrm>
                <a:off x="228600" y="4809178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86" name="Option Button 134" hidden="1">
                <a:extLst>
                  <a:ext uri="{63B3BB69-23CF-44E3-9099-C40C66FF867C}">
                    <a14:compatExt spid="_x0000_s23686"/>
                  </a:ext>
                  <a:ext uri="{FF2B5EF4-FFF2-40B4-BE49-F238E27FC236}">
                    <a16:creationId xmlns:a16="http://schemas.microsoft.com/office/drawing/2014/main" id="{00000000-0008-0000-0500-0000865C0000}"/>
                  </a:ext>
                </a:extLst>
              </xdr:cNvPr>
              <xdr:cNvSpPr/>
            </xdr:nvSpPr>
            <xdr:spPr bwMode="auto">
              <a:xfrm>
                <a:off x="7429500" y="48291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87" name="Option Button 135" hidden="1">
                <a:extLst>
                  <a:ext uri="{63B3BB69-23CF-44E3-9099-C40C66FF867C}">
                    <a14:compatExt spid="_x0000_s23687"/>
                  </a:ext>
                  <a:ext uri="{FF2B5EF4-FFF2-40B4-BE49-F238E27FC236}">
                    <a16:creationId xmlns:a16="http://schemas.microsoft.com/office/drawing/2014/main" id="{00000000-0008-0000-0500-0000875C0000}"/>
                  </a:ext>
                </a:extLst>
              </xdr:cNvPr>
              <xdr:cNvSpPr/>
            </xdr:nvSpPr>
            <xdr:spPr bwMode="auto">
              <a:xfrm>
                <a:off x="733425" y="48291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88" name="Option Button 136" hidden="1">
                <a:extLst>
                  <a:ext uri="{63B3BB69-23CF-44E3-9099-C40C66FF867C}">
                    <a14:compatExt spid="_x0000_s23688"/>
                  </a:ext>
                  <a:ext uri="{FF2B5EF4-FFF2-40B4-BE49-F238E27FC236}">
                    <a16:creationId xmlns:a16="http://schemas.microsoft.com/office/drawing/2014/main" id="{00000000-0008-0000-0500-0000885C0000}"/>
                  </a:ext>
                </a:extLst>
              </xdr:cNvPr>
              <xdr:cNvSpPr/>
            </xdr:nvSpPr>
            <xdr:spPr bwMode="auto">
              <a:xfrm>
                <a:off x="285750" y="48291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124</xdr:row>
          <xdr:rowOff>0</xdr:rowOff>
        </xdr:from>
        <xdr:to>
          <xdr:col>5</xdr:col>
          <xdr:colOff>800100</xdr:colOff>
          <xdr:row>125</xdr:row>
          <xdr:rowOff>0</xdr:rowOff>
        </xdr:to>
        <xdr:grpSp>
          <xdr:nvGrpSpPr>
            <xdr:cNvPr id="36" name="グループ化 35">
              <a:extLst>
                <a:ext uri="{FF2B5EF4-FFF2-40B4-BE49-F238E27FC236}">
                  <a16:creationId xmlns:a16="http://schemas.microsoft.com/office/drawing/2014/main" id="{00000000-0008-0000-0500-000024000000}"/>
                </a:ext>
              </a:extLst>
            </xdr:cNvPr>
            <xdr:cNvGrpSpPr/>
          </xdr:nvGrpSpPr>
          <xdr:grpSpPr>
            <a:xfrm>
              <a:off x="224118" y="48734382"/>
              <a:ext cx="7983070" cy="481853"/>
              <a:chOff x="228600" y="48568039"/>
              <a:chExt cx="7981950" cy="476251"/>
            </a:xfrm>
          </xdr:grpSpPr>
          <xdr:sp macro="" textlink="">
            <xdr:nvSpPr>
              <xdr:cNvPr id="23689" name="Group Box 137" hidden="1">
                <a:extLst>
                  <a:ext uri="{63B3BB69-23CF-44E3-9099-C40C66FF867C}">
                    <a14:compatExt spid="_x0000_s23689"/>
                  </a:ext>
                  <a:ext uri="{FF2B5EF4-FFF2-40B4-BE49-F238E27FC236}">
                    <a16:creationId xmlns:a16="http://schemas.microsoft.com/office/drawing/2014/main" id="{00000000-0008-0000-0500-0000895C0000}"/>
                  </a:ext>
                </a:extLst>
              </xdr:cNvPr>
              <xdr:cNvSpPr/>
            </xdr:nvSpPr>
            <xdr:spPr bwMode="auto">
              <a:xfrm>
                <a:off x="228600" y="4856803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90" name="Option Button 138" hidden="1">
                <a:extLst>
                  <a:ext uri="{63B3BB69-23CF-44E3-9099-C40C66FF867C}">
                    <a14:compatExt spid="_x0000_s23690"/>
                  </a:ext>
                  <a:ext uri="{FF2B5EF4-FFF2-40B4-BE49-F238E27FC236}">
                    <a16:creationId xmlns:a16="http://schemas.microsoft.com/office/drawing/2014/main" id="{00000000-0008-0000-0500-00008A5C0000}"/>
                  </a:ext>
                </a:extLst>
              </xdr:cNvPr>
              <xdr:cNvSpPr/>
            </xdr:nvSpPr>
            <xdr:spPr bwMode="auto">
              <a:xfrm>
                <a:off x="7429500" y="48768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91" name="Option Button 139" hidden="1">
                <a:extLst>
                  <a:ext uri="{63B3BB69-23CF-44E3-9099-C40C66FF867C}">
                    <a14:compatExt spid="_x0000_s23691"/>
                  </a:ext>
                  <a:ext uri="{FF2B5EF4-FFF2-40B4-BE49-F238E27FC236}">
                    <a16:creationId xmlns:a16="http://schemas.microsoft.com/office/drawing/2014/main" id="{00000000-0008-0000-0500-00008B5C0000}"/>
                  </a:ext>
                </a:extLst>
              </xdr:cNvPr>
              <xdr:cNvSpPr/>
            </xdr:nvSpPr>
            <xdr:spPr bwMode="auto">
              <a:xfrm>
                <a:off x="733425" y="48768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92" name="Option Button 140" hidden="1">
                <a:extLst>
                  <a:ext uri="{63B3BB69-23CF-44E3-9099-C40C66FF867C}">
                    <a14:compatExt spid="_x0000_s23692"/>
                  </a:ext>
                  <a:ext uri="{FF2B5EF4-FFF2-40B4-BE49-F238E27FC236}">
                    <a16:creationId xmlns:a16="http://schemas.microsoft.com/office/drawing/2014/main" id="{00000000-0008-0000-0500-00008C5C0000}"/>
                  </a:ext>
                </a:extLst>
              </xdr:cNvPr>
              <xdr:cNvSpPr/>
            </xdr:nvSpPr>
            <xdr:spPr bwMode="auto">
              <a:xfrm>
                <a:off x="285750" y="48768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125</xdr:row>
          <xdr:rowOff>0</xdr:rowOff>
        </xdr:from>
        <xdr:to>
          <xdr:col>5</xdr:col>
          <xdr:colOff>800100</xdr:colOff>
          <xdr:row>126</xdr:row>
          <xdr:rowOff>0</xdr:rowOff>
        </xdr:to>
        <xdr:grpSp>
          <xdr:nvGrpSpPr>
            <xdr:cNvPr id="37" name="グループ化 36">
              <a:extLst>
                <a:ext uri="{FF2B5EF4-FFF2-40B4-BE49-F238E27FC236}">
                  <a16:creationId xmlns:a16="http://schemas.microsoft.com/office/drawing/2014/main" id="{00000000-0008-0000-0500-000025000000}"/>
                </a:ext>
              </a:extLst>
            </xdr:cNvPr>
            <xdr:cNvGrpSpPr/>
          </xdr:nvGrpSpPr>
          <xdr:grpSpPr>
            <a:xfrm>
              <a:off x="224118" y="49216235"/>
              <a:ext cx="7983070" cy="481853"/>
              <a:chOff x="228600" y="49044290"/>
              <a:chExt cx="7981950" cy="476251"/>
            </a:xfrm>
          </xdr:grpSpPr>
          <xdr:sp macro="" textlink="">
            <xdr:nvSpPr>
              <xdr:cNvPr id="23693" name="Group Box 141" hidden="1">
                <a:extLst>
                  <a:ext uri="{63B3BB69-23CF-44E3-9099-C40C66FF867C}">
                    <a14:compatExt spid="_x0000_s23693"/>
                  </a:ext>
                  <a:ext uri="{FF2B5EF4-FFF2-40B4-BE49-F238E27FC236}">
                    <a16:creationId xmlns:a16="http://schemas.microsoft.com/office/drawing/2014/main" id="{00000000-0008-0000-0500-00008D5C0000}"/>
                  </a:ext>
                </a:extLst>
              </xdr:cNvPr>
              <xdr:cNvSpPr/>
            </xdr:nvSpPr>
            <xdr:spPr bwMode="auto">
              <a:xfrm>
                <a:off x="228600" y="4904429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94" name="Option Button 142" hidden="1">
                <a:extLst>
                  <a:ext uri="{63B3BB69-23CF-44E3-9099-C40C66FF867C}">
                    <a14:compatExt spid="_x0000_s23694"/>
                  </a:ext>
                  <a:ext uri="{FF2B5EF4-FFF2-40B4-BE49-F238E27FC236}">
                    <a16:creationId xmlns:a16="http://schemas.microsoft.com/office/drawing/2014/main" id="{00000000-0008-0000-0500-00008E5C0000}"/>
                  </a:ext>
                </a:extLst>
              </xdr:cNvPr>
              <xdr:cNvSpPr/>
            </xdr:nvSpPr>
            <xdr:spPr bwMode="auto">
              <a:xfrm>
                <a:off x="7429500" y="49244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95" name="Option Button 143" hidden="1">
                <a:extLst>
                  <a:ext uri="{63B3BB69-23CF-44E3-9099-C40C66FF867C}">
                    <a14:compatExt spid="_x0000_s23695"/>
                  </a:ext>
                  <a:ext uri="{FF2B5EF4-FFF2-40B4-BE49-F238E27FC236}">
                    <a16:creationId xmlns:a16="http://schemas.microsoft.com/office/drawing/2014/main" id="{00000000-0008-0000-0500-00008F5C0000}"/>
                  </a:ext>
                </a:extLst>
              </xdr:cNvPr>
              <xdr:cNvSpPr/>
            </xdr:nvSpPr>
            <xdr:spPr bwMode="auto">
              <a:xfrm>
                <a:off x="733425" y="49244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696" name="Option Button 144" hidden="1">
                <a:extLst>
                  <a:ext uri="{63B3BB69-23CF-44E3-9099-C40C66FF867C}">
                    <a14:compatExt spid="_x0000_s23696"/>
                  </a:ext>
                  <a:ext uri="{FF2B5EF4-FFF2-40B4-BE49-F238E27FC236}">
                    <a16:creationId xmlns:a16="http://schemas.microsoft.com/office/drawing/2014/main" id="{00000000-0008-0000-0500-0000905C0000}"/>
                  </a:ext>
                </a:extLst>
              </xdr:cNvPr>
              <xdr:cNvSpPr/>
            </xdr:nvSpPr>
            <xdr:spPr bwMode="auto">
              <a:xfrm>
                <a:off x="285750" y="49244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126</xdr:row>
          <xdr:rowOff>0</xdr:rowOff>
        </xdr:from>
        <xdr:to>
          <xdr:col>5</xdr:col>
          <xdr:colOff>800100</xdr:colOff>
          <xdr:row>127</xdr:row>
          <xdr:rowOff>0</xdr:rowOff>
        </xdr:to>
        <xdr:grpSp>
          <xdr:nvGrpSpPr>
            <xdr:cNvPr id="38" name="グループ化 37">
              <a:extLst>
                <a:ext uri="{FF2B5EF4-FFF2-40B4-BE49-F238E27FC236}">
                  <a16:creationId xmlns:a16="http://schemas.microsoft.com/office/drawing/2014/main" id="{00000000-0008-0000-0500-000026000000}"/>
                </a:ext>
              </a:extLst>
            </xdr:cNvPr>
            <xdr:cNvGrpSpPr/>
          </xdr:nvGrpSpPr>
          <xdr:grpSpPr>
            <a:xfrm>
              <a:off x="224118" y="49698088"/>
              <a:ext cx="7983070" cy="481853"/>
              <a:chOff x="228600" y="49520541"/>
              <a:chExt cx="7981950" cy="476251"/>
            </a:xfrm>
          </xdr:grpSpPr>
          <xdr:sp macro="" textlink="">
            <xdr:nvSpPr>
              <xdr:cNvPr id="23697" name="Group Box 145" hidden="1">
                <a:extLst>
                  <a:ext uri="{63B3BB69-23CF-44E3-9099-C40C66FF867C}">
                    <a14:compatExt spid="_x0000_s23697"/>
                  </a:ext>
                  <a:ext uri="{FF2B5EF4-FFF2-40B4-BE49-F238E27FC236}">
                    <a16:creationId xmlns:a16="http://schemas.microsoft.com/office/drawing/2014/main" id="{00000000-0008-0000-0500-0000915C0000}"/>
                  </a:ext>
                </a:extLst>
              </xdr:cNvPr>
              <xdr:cNvSpPr/>
            </xdr:nvSpPr>
            <xdr:spPr bwMode="auto">
              <a:xfrm>
                <a:off x="228600" y="4952054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698" name="Option Button 146" hidden="1">
                <a:extLst>
                  <a:ext uri="{63B3BB69-23CF-44E3-9099-C40C66FF867C}">
                    <a14:compatExt spid="_x0000_s23698"/>
                  </a:ext>
                  <a:ext uri="{FF2B5EF4-FFF2-40B4-BE49-F238E27FC236}">
                    <a16:creationId xmlns:a16="http://schemas.microsoft.com/office/drawing/2014/main" id="{00000000-0008-0000-0500-0000925C0000}"/>
                  </a:ext>
                </a:extLst>
              </xdr:cNvPr>
              <xdr:cNvSpPr/>
            </xdr:nvSpPr>
            <xdr:spPr bwMode="auto">
              <a:xfrm>
                <a:off x="7429500" y="49720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699" name="Option Button 147" hidden="1">
                <a:extLst>
                  <a:ext uri="{63B3BB69-23CF-44E3-9099-C40C66FF867C}">
                    <a14:compatExt spid="_x0000_s23699"/>
                  </a:ext>
                  <a:ext uri="{FF2B5EF4-FFF2-40B4-BE49-F238E27FC236}">
                    <a16:creationId xmlns:a16="http://schemas.microsoft.com/office/drawing/2014/main" id="{00000000-0008-0000-0500-0000935C0000}"/>
                  </a:ext>
                </a:extLst>
              </xdr:cNvPr>
              <xdr:cNvSpPr/>
            </xdr:nvSpPr>
            <xdr:spPr bwMode="auto">
              <a:xfrm>
                <a:off x="733425" y="49720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00" name="Option Button 148" hidden="1">
                <a:extLst>
                  <a:ext uri="{63B3BB69-23CF-44E3-9099-C40C66FF867C}">
                    <a14:compatExt spid="_x0000_s23700"/>
                  </a:ext>
                  <a:ext uri="{FF2B5EF4-FFF2-40B4-BE49-F238E27FC236}">
                    <a16:creationId xmlns:a16="http://schemas.microsoft.com/office/drawing/2014/main" id="{00000000-0008-0000-0500-0000945C0000}"/>
                  </a:ext>
                </a:extLst>
              </xdr:cNvPr>
              <xdr:cNvSpPr/>
            </xdr:nvSpPr>
            <xdr:spPr bwMode="auto">
              <a:xfrm>
                <a:off x="285750" y="49720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127</xdr:row>
          <xdr:rowOff>0</xdr:rowOff>
        </xdr:from>
        <xdr:to>
          <xdr:col>5</xdr:col>
          <xdr:colOff>800100</xdr:colOff>
          <xdr:row>128</xdr:row>
          <xdr:rowOff>0</xdr:rowOff>
        </xdr:to>
        <xdr:grpSp>
          <xdr:nvGrpSpPr>
            <xdr:cNvPr id="39" name="グループ化 38">
              <a:extLst>
                <a:ext uri="{FF2B5EF4-FFF2-40B4-BE49-F238E27FC236}">
                  <a16:creationId xmlns:a16="http://schemas.microsoft.com/office/drawing/2014/main" id="{00000000-0008-0000-0500-000027000000}"/>
                </a:ext>
              </a:extLst>
            </xdr:cNvPr>
            <xdr:cNvGrpSpPr/>
          </xdr:nvGrpSpPr>
          <xdr:grpSpPr>
            <a:xfrm>
              <a:off x="224118" y="50179941"/>
              <a:ext cx="7983070" cy="481853"/>
              <a:chOff x="228600" y="49996792"/>
              <a:chExt cx="7981950" cy="476251"/>
            </a:xfrm>
          </xdr:grpSpPr>
          <xdr:sp macro="" textlink="">
            <xdr:nvSpPr>
              <xdr:cNvPr id="23701" name="Group Box 149" hidden="1">
                <a:extLst>
                  <a:ext uri="{63B3BB69-23CF-44E3-9099-C40C66FF867C}">
                    <a14:compatExt spid="_x0000_s23701"/>
                  </a:ext>
                  <a:ext uri="{FF2B5EF4-FFF2-40B4-BE49-F238E27FC236}">
                    <a16:creationId xmlns:a16="http://schemas.microsoft.com/office/drawing/2014/main" id="{00000000-0008-0000-0500-0000955C0000}"/>
                  </a:ext>
                </a:extLst>
              </xdr:cNvPr>
              <xdr:cNvSpPr/>
            </xdr:nvSpPr>
            <xdr:spPr bwMode="auto">
              <a:xfrm>
                <a:off x="228600" y="4999679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02" name="Option Button 150" hidden="1">
                <a:extLst>
                  <a:ext uri="{63B3BB69-23CF-44E3-9099-C40C66FF867C}">
                    <a14:compatExt spid="_x0000_s23702"/>
                  </a:ext>
                  <a:ext uri="{FF2B5EF4-FFF2-40B4-BE49-F238E27FC236}">
                    <a16:creationId xmlns:a16="http://schemas.microsoft.com/office/drawing/2014/main" id="{00000000-0008-0000-0500-0000965C0000}"/>
                  </a:ext>
                </a:extLst>
              </xdr:cNvPr>
              <xdr:cNvSpPr/>
            </xdr:nvSpPr>
            <xdr:spPr bwMode="auto">
              <a:xfrm>
                <a:off x="7429500" y="50196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03" name="Option Button 151" hidden="1">
                <a:extLst>
                  <a:ext uri="{63B3BB69-23CF-44E3-9099-C40C66FF867C}">
                    <a14:compatExt spid="_x0000_s23703"/>
                  </a:ext>
                  <a:ext uri="{FF2B5EF4-FFF2-40B4-BE49-F238E27FC236}">
                    <a16:creationId xmlns:a16="http://schemas.microsoft.com/office/drawing/2014/main" id="{00000000-0008-0000-0500-0000975C0000}"/>
                  </a:ext>
                </a:extLst>
              </xdr:cNvPr>
              <xdr:cNvSpPr/>
            </xdr:nvSpPr>
            <xdr:spPr bwMode="auto">
              <a:xfrm>
                <a:off x="733425" y="50196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04" name="Option Button 152" hidden="1">
                <a:extLst>
                  <a:ext uri="{63B3BB69-23CF-44E3-9099-C40C66FF867C}">
                    <a14:compatExt spid="_x0000_s23704"/>
                  </a:ext>
                  <a:ext uri="{FF2B5EF4-FFF2-40B4-BE49-F238E27FC236}">
                    <a16:creationId xmlns:a16="http://schemas.microsoft.com/office/drawing/2014/main" id="{00000000-0008-0000-0500-0000985C0000}"/>
                  </a:ext>
                </a:extLst>
              </xdr:cNvPr>
              <xdr:cNvSpPr/>
            </xdr:nvSpPr>
            <xdr:spPr bwMode="auto">
              <a:xfrm>
                <a:off x="285750" y="50196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128</xdr:row>
          <xdr:rowOff>0</xdr:rowOff>
        </xdr:from>
        <xdr:to>
          <xdr:col>5</xdr:col>
          <xdr:colOff>800100</xdr:colOff>
          <xdr:row>129</xdr:row>
          <xdr:rowOff>0</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224118" y="50661794"/>
              <a:ext cx="7983070" cy="481853"/>
              <a:chOff x="228600" y="50473042"/>
              <a:chExt cx="7981950" cy="476251"/>
            </a:xfrm>
          </xdr:grpSpPr>
          <xdr:sp macro="" textlink="">
            <xdr:nvSpPr>
              <xdr:cNvPr id="23705" name="Group Box 153" hidden="1">
                <a:extLst>
                  <a:ext uri="{63B3BB69-23CF-44E3-9099-C40C66FF867C}">
                    <a14:compatExt spid="_x0000_s23705"/>
                  </a:ext>
                  <a:ext uri="{FF2B5EF4-FFF2-40B4-BE49-F238E27FC236}">
                    <a16:creationId xmlns:a16="http://schemas.microsoft.com/office/drawing/2014/main" id="{00000000-0008-0000-0500-0000995C0000}"/>
                  </a:ext>
                </a:extLst>
              </xdr:cNvPr>
              <xdr:cNvSpPr/>
            </xdr:nvSpPr>
            <xdr:spPr bwMode="auto">
              <a:xfrm>
                <a:off x="228600" y="5047304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06" name="Option Button 154" hidden="1">
                <a:extLst>
                  <a:ext uri="{63B3BB69-23CF-44E3-9099-C40C66FF867C}">
                    <a14:compatExt spid="_x0000_s23706"/>
                  </a:ext>
                  <a:ext uri="{FF2B5EF4-FFF2-40B4-BE49-F238E27FC236}">
                    <a16:creationId xmlns:a16="http://schemas.microsoft.com/office/drawing/2014/main" id="{00000000-0008-0000-0500-00009A5C0000}"/>
                  </a:ext>
                </a:extLst>
              </xdr:cNvPr>
              <xdr:cNvSpPr/>
            </xdr:nvSpPr>
            <xdr:spPr bwMode="auto">
              <a:xfrm>
                <a:off x="7429500" y="50673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07" name="Option Button 155" hidden="1">
                <a:extLst>
                  <a:ext uri="{63B3BB69-23CF-44E3-9099-C40C66FF867C}">
                    <a14:compatExt spid="_x0000_s23707"/>
                  </a:ext>
                  <a:ext uri="{FF2B5EF4-FFF2-40B4-BE49-F238E27FC236}">
                    <a16:creationId xmlns:a16="http://schemas.microsoft.com/office/drawing/2014/main" id="{00000000-0008-0000-0500-00009B5C0000}"/>
                  </a:ext>
                </a:extLst>
              </xdr:cNvPr>
              <xdr:cNvSpPr/>
            </xdr:nvSpPr>
            <xdr:spPr bwMode="auto">
              <a:xfrm>
                <a:off x="733425" y="50673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08" name="Option Button 156" hidden="1">
                <a:extLst>
                  <a:ext uri="{63B3BB69-23CF-44E3-9099-C40C66FF867C}">
                    <a14:compatExt spid="_x0000_s23708"/>
                  </a:ext>
                  <a:ext uri="{FF2B5EF4-FFF2-40B4-BE49-F238E27FC236}">
                    <a16:creationId xmlns:a16="http://schemas.microsoft.com/office/drawing/2014/main" id="{00000000-0008-0000-0500-00009C5C0000}"/>
                  </a:ext>
                </a:extLst>
              </xdr:cNvPr>
              <xdr:cNvSpPr/>
            </xdr:nvSpPr>
            <xdr:spPr bwMode="auto">
              <a:xfrm>
                <a:off x="285750" y="50673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139</xdr:row>
          <xdr:rowOff>0</xdr:rowOff>
        </xdr:from>
        <xdr:to>
          <xdr:col>5</xdr:col>
          <xdr:colOff>800100</xdr:colOff>
          <xdr:row>140</xdr:row>
          <xdr:rowOff>0</xdr:rowOff>
        </xdr:to>
        <xdr:grpSp>
          <xdr:nvGrpSpPr>
            <xdr:cNvPr id="41" name="グループ化 40">
              <a:extLst>
                <a:ext uri="{FF2B5EF4-FFF2-40B4-BE49-F238E27FC236}">
                  <a16:creationId xmlns:a16="http://schemas.microsoft.com/office/drawing/2014/main" id="{00000000-0008-0000-0500-000029000000}"/>
                </a:ext>
              </a:extLst>
            </xdr:cNvPr>
            <xdr:cNvGrpSpPr/>
          </xdr:nvGrpSpPr>
          <xdr:grpSpPr>
            <a:xfrm>
              <a:off x="224118" y="55491529"/>
              <a:ext cx="7983070" cy="481853"/>
              <a:chOff x="228600" y="55292699"/>
              <a:chExt cx="7981950" cy="476251"/>
            </a:xfrm>
          </xdr:grpSpPr>
          <xdr:sp macro="" textlink="">
            <xdr:nvSpPr>
              <xdr:cNvPr id="23709" name="Group Box 157" hidden="1">
                <a:extLst>
                  <a:ext uri="{63B3BB69-23CF-44E3-9099-C40C66FF867C}">
                    <a14:compatExt spid="_x0000_s23709"/>
                  </a:ext>
                  <a:ext uri="{FF2B5EF4-FFF2-40B4-BE49-F238E27FC236}">
                    <a16:creationId xmlns:a16="http://schemas.microsoft.com/office/drawing/2014/main" id="{00000000-0008-0000-0500-00009D5C0000}"/>
                  </a:ext>
                </a:extLst>
              </xdr:cNvPr>
              <xdr:cNvSpPr/>
            </xdr:nvSpPr>
            <xdr:spPr bwMode="auto">
              <a:xfrm>
                <a:off x="228600" y="5529269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10" name="Option Button 158" hidden="1">
                <a:extLst>
                  <a:ext uri="{63B3BB69-23CF-44E3-9099-C40C66FF867C}">
                    <a14:compatExt spid="_x0000_s23710"/>
                  </a:ext>
                  <a:ext uri="{FF2B5EF4-FFF2-40B4-BE49-F238E27FC236}">
                    <a16:creationId xmlns:a16="http://schemas.microsoft.com/office/drawing/2014/main" id="{00000000-0008-0000-0500-00009E5C0000}"/>
                  </a:ext>
                </a:extLst>
              </xdr:cNvPr>
              <xdr:cNvSpPr/>
            </xdr:nvSpPr>
            <xdr:spPr bwMode="auto">
              <a:xfrm>
                <a:off x="7429500" y="55492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11" name="Option Button 159" hidden="1">
                <a:extLst>
                  <a:ext uri="{63B3BB69-23CF-44E3-9099-C40C66FF867C}">
                    <a14:compatExt spid="_x0000_s23711"/>
                  </a:ext>
                  <a:ext uri="{FF2B5EF4-FFF2-40B4-BE49-F238E27FC236}">
                    <a16:creationId xmlns:a16="http://schemas.microsoft.com/office/drawing/2014/main" id="{00000000-0008-0000-0500-00009F5C0000}"/>
                  </a:ext>
                </a:extLst>
              </xdr:cNvPr>
              <xdr:cNvSpPr/>
            </xdr:nvSpPr>
            <xdr:spPr bwMode="auto">
              <a:xfrm>
                <a:off x="733425" y="55492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12" name="Option Button 160" hidden="1">
                <a:extLst>
                  <a:ext uri="{63B3BB69-23CF-44E3-9099-C40C66FF867C}">
                    <a14:compatExt spid="_x0000_s23712"/>
                  </a:ext>
                  <a:ext uri="{FF2B5EF4-FFF2-40B4-BE49-F238E27FC236}">
                    <a16:creationId xmlns:a16="http://schemas.microsoft.com/office/drawing/2014/main" id="{00000000-0008-0000-0500-0000A05C0000}"/>
                  </a:ext>
                </a:extLst>
              </xdr:cNvPr>
              <xdr:cNvSpPr/>
            </xdr:nvSpPr>
            <xdr:spPr bwMode="auto">
              <a:xfrm>
                <a:off x="285750" y="55492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140</xdr:row>
          <xdr:rowOff>0</xdr:rowOff>
        </xdr:from>
        <xdr:to>
          <xdr:col>5</xdr:col>
          <xdr:colOff>800100</xdr:colOff>
          <xdr:row>141</xdr:row>
          <xdr:rowOff>0</xdr:rowOff>
        </xdr:to>
        <xdr:grpSp>
          <xdr:nvGrpSpPr>
            <xdr:cNvPr id="42" name="グループ化 41">
              <a:extLst>
                <a:ext uri="{FF2B5EF4-FFF2-40B4-BE49-F238E27FC236}">
                  <a16:creationId xmlns:a16="http://schemas.microsoft.com/office/drawing/2014/main" id="{00000000-0008-0000-0500-00002A000000}"/>
                </a:ext>
              </a:extLst>
            </xdr:cNvPr>
            <xdr:cNvGrpSpPr/>
          </xdr:nvGrpSpPr>
          <xdr:grpSpPr>
            <a:xfrm>
              <a:off x="224118" y="55973382"/>
              <a:ext cx="7983070" cy="481853"/>
              <a:chOff x="228600" y="55768950"/>
              <a:chExt cx="7981950" cy="476251"/>
            </a:xfrm>
          </xdr:grpSpPr>
          <xdr:sp macro="" textlink="">
            <xdr:nvSpPr>
              <xdr:cNvPr id="23713" name="Group Box 161" hidden="1">
                <a:extLst>
                  <a:ext uri="{63B3BB69-23CF-44E3-9099-C40C66FF867C}">
                    <a14:compatExt spid="_x0000_s23713"/>
                  </a:ext>
                  <a:ext uri="{FF2B5EF4-FFF2-40B4-BE49-F238E27FC236}">
                    <a16:creationId xmlns:a16="http://schemas.microsoft.com/office/drawing/2014/main" id="{00000000-0008-0000-0500-0000A15C0000}"/>
                  </a:ext>
                </a:extLst>
              </xdr:cNvPr>
              <xdr:cNvSpPr/>
            </xdr:nvSpPr>
            <xdr:spPr bwMode="auto">
              <a:xfrm>
                <a:off x="228600" y="5576895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14" name="Option Button 162" hidden="1">
                <a:extLst>
                  <a:ext uri="{63B3BB69-23CF-44E3-9099-C40C66FF867C}">
                    <a14:compatExt spid="_x0000_s23714"/>
                  </a:ext>
                  <a:ext uri="{FF2B5EF4-FFF2-40B4-BE49-F238E27FC236}">
                    <a16:creationId xmlns:a16="http://schemas.microsoft.com/office/drawing/2014/main" id="{00000000-0008-0000-0500-0000A25C0000}"/>
                  </a:ext>
                </a:extLst>
              </xdr:cNvPr>
              <xdr:cNvSpPr/>
            </xdr:nvSpPr>
            <xdr:spPr bwMode="auto">
              <a:xfrm>
                <a:off x="7429500" y="55968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15" name="Option Button 163" hidden="1">
                <a:extLst>
                  <a:ext uri="{63B3BB69-23CF-44E3-9099-C40C66FF867C}">
                    <a14:compatExt spid="_x0000_s23715"/>
                  </a:ext>
                  <a:ext uri="{FF2B5EF4-FFF2-40B4-BE49-F238E27FC236}">
                    <a16:creationId xmlns:a16="http://schemas.microsoft.com/office/drawing/2014/main" id="{00000000-0008-0000-0500-0000A35C0000}"/>
                  </a:ext>
                </a:extLst>
              </xdr:cNvPr>
              <xdr:cNvSpPr/>
            </xdr:nvSpPr>
            <xdr:spPr bwMode="auto">
              <a:xfrm>
                <a:off x="733425" y="55968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16" name="Option Button 164" hidden="1">
                <a:extLst>
                  <a:ext uri="{63B3BB69-23CF-44E3-9099-C40C66FF867C}">
                    <a14:compatExt spid="_x0000_s23716"/>
                  </a:ext>
                  <a:ext uri="{FF2B5EF4-FFF2-40B4-BE49-F238E27FC236}">
                    <a16:creationId xmlns:a16="http://schemas.microsoft.com/office/drawing/2014/main" id="{00000000-0008-0000-0500-0000A45C0000}"/>
                  </a:ext>
                </a:extLst>
              </xdr:cNvPr>
              <xdr:cNvSpPr/>
            </xdr:nvSpPr>
            <xdr:spPr bwMode="auto">
              <a:xfrm>
                <a:off x="285750" y="55968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141</xdr:row>
          <xdr:rowOff>0</xdr:rowOff>
        </xdr:from>
        <xdr:to>
          <xdr:col>5</xdr:col>
          <xdr:colOff>800100</xdr:colOff>
          <xdr:row>142</xdr:row>
          <xdr:rowOff>0</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224118" y="56455235"/>
              <a:ext cx="7983070" cy="481853"/>
              <a:chOff x="228600" y="56245200"/>
              <a:chExt cx="7981950" cy="476251"/>
            </a:xfrm>
          </xdr:grpSpPr>
          <xdr:sp macro="" textlink="">
            <xdr:nvSpPr>
              <xdr:cNvPr id="23717" name="Group Box 165" hidden="1">
                <a:extLst>
                  <a:ext uri="{63B3BB69-23CF-44E3-9099-C40C66FF867C}">
                    <a14:compatExt spid="_x0000_s23717"/>
                  </a:ext>
                  <a:ext uri="{FF2B5EF4-FFF2-40B4-BE49-F238E27FC236}">
                    <a16:creationId xmlns:a16="http://schemas.microsoft.com/office/drawing/2014/main" id="{00000000-0008-0000-0500-0000A55C0000}"/>
                  </a:ext>
                </a:extLst>
              </xdr:cNvPr>
              <xdr:cNvSpPr/>
            </xdr:nvSpPr>
            <xdr:spPr bwMode="auto">
              <a:xfrm>
                <a:off x="228600" y="5624520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18" name="Option Button 166" hidden="1">
                <a:extLst>
                  <a:ext uri="{63B3BB69-23CF-44E3-9099-C40C66FF867C}">
                    <a14:compatExt spid="_x0000_s23718"/>
                  </a:ext>
                  <a:ext uri="{FF2B5EF4-FFF2-40B4-BE49-F238E27FC236}">
                    <a16:creationId xmlns:a16="http://schemas.microsoft.com/office/drawing/2014/main" id="{00000000-0008-0000-0500-0000A65C0000}"/>
                  </a:ext>
                </a:extLst>
              </xdr:cNvPr>
              <xdr:cNvSpPr/>
            </xdr:nvSpPr>
            <xdr:spPr bwMode="auto">
              <a:xfrm>
                <a:off x="7429500" y="56445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19" name="Option Button 167" hidden="1">
                <a:extLst>
                  <a:ext uri="{63B3BB69-23CF-44E3-9099-C40C66FF867C}">
                    <a14:compatExt spid="_x0000_s23719"/>
                  </a:ext>
                  <a:ext uri="{FF2B5EF4-FFF2-40B4-BE49-F238E27FC236}">
                    <a16:creationId xmlns:a16="http://schemas.microsoft.com/office/drawing/2014/main" id="{00000000-0008-0000-0500-0000A75C0000}"/>
                  </a:ext>
                </a:extLst>
              </xdr:cNvPr>
              <xdr:cNvSpPr/>
            </xdr:nvSpPr>
            <xdr:spPr bwMode="auto">
              <a:xfrm>
                <a:off x="733425" y="56445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20" name="Option Button 168" hidden="1">
                <a:extLst>
                  <a:ext uri="{63B3BB69-23CF-44E3-9099-C40C66FF867C}">
                    <a14:compatExt spid="_x0000_s23720"/>
                  </a:ext>
                  <a:ext uri="{FF2B5EF4-FFF2-40B4-BE49-F238E27FC236}">
                    <a16:creationId xmlns:a16="http://schemas.microsoft.com/office/drawing/2014/main" id="{00000000-0008-0000-0500-0000A85C0000}"/>
                  </a:ext>
                </a:extLst>
              </xdr:cNvPr>
              <xdr:cNvSpPr/>
            </xdr:nvSpPr>
            <xdr:spPr bwMode="auto">
              <a:xfrm>
                <a:off x="285750" y="56445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142</xdr:row>
          <xdr:rowOff>0</xdr:rowOff>
        </xdr:from>
        <xdr:to>
          <xdr:col>5</xdr:col>
          <xdr:colOff>800100</xdr:colOff>
          <xdr:row>143</xdr:row>
          <xdr:rowOff>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224118" y="56937088"/>
              <a:ext cx="7983070" cy="481853"/>
              <a:chOff x="228600" y="56721450"/>
              <a:chExt cx="7981950" cy="476251"/>
            </a:xfrm>
          </xdr:grpSpPr>
          <xdr:sp macro="" textlink="">
            <xdr:nvSpPr>
              <xdr:cNvPr id="23721" name="Group Box 169" hidden="1">
                <a:extLst>
                  <a:ext uri="{63B3BB69-23CF-44E3-9099-C40C66FF867C}">
                    <a14:compatExt spid="_x0000_s23721"/>
                  </a:ext>
                  <a:ext uri="{FF2B5EF4-FFF2-40B4-BE49-F238E27FC236}">
                    <a16:creationId xmlns:a16="http://schemas.microsoft.com/office/drawing/2014/main" id="{00000000-0008-0000-0500-0000A95C0000}"/>
                  </a:ext>
                </a:extLst>
              </xdr:cNvPr>
              <xdr:cNvSpPr/>
            </xdr:nvSpPr>
            <xdr:spPr bwMode="auto">
              <a:xfrm>
                <a:off x="228600" y="5672145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22" name="Option Button 170" hidden="1">
                <a:extLst>
                  <a:ext uri="{63B3BB69-23CF-44E3-9099-C40C66FF867C}">
                    <a14:compatExt spid="_x0000_s23722"/>
                  </a:ext>
                  <a:ext uri="{FF2B5EF4-FFF2-40B4-BE49-F238E27FC236}">
                    <a16:creationId xmlns:a16="http://schemas.microsoft.com/office/drawing/2014/main" id="{00000000-0008-0000-0500-0000AA5C0000}"/>
                  </a:ext>
                </a:extLst>
              </xdr:cNvPr>
              <xdr:cNvSpPr/>
            </xdr:nvSpPr>
            <xdr:spPr bwMode="auto">
              <a:xfrm>
                <a:off x="7429500" y="56921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23" name="Option Button 171" hidden="1">
                <a:extLst>
                  <a:ext uri="{63B3BB69-23CF-44E3-9099-C40C66FF867C}">
                    <a14:compatExt spid="_x0000_s23723"/>
                  </a:ext>
                  <a:ext uri="{FF2B5EF4-FFF2-40B4-BE49-F238E27FC236}">
                    <a16:creationId xmlns:a16="http://schemas.microsoft.com/office/drawing/2014/main" id="{00000000-0008-0000-0500-0000AB5C0000}"/>
                  </a:ext>
                </a:extLst>
              </xdr:cNvPr>
              <xdr:cNvSpPr/>
            </xdr:nvSpPr>
            <xdr:spPr bwMode="auto">
              <a:xfrm>
                <a:off x="733425" y="56921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24" name="Option Button 172" hidden="1">
                <a:extLst>
                  <a:ext uri="{63B3BB69-23CF-44E3-9099-C40C66FF867C}">
                    <a14:compatExt spid="_x0000_s23724"/>
                  </a:ext>
                  <a:ext uri="{FF2B5EF4-FFF2-40B4-BE49-F238E27FC236}">
                    <a16:creationId xmlns:a16="http://schemas.microsoft.com/office/drawing/2014/main" id="{00000000-0008-0000-0500-0000AC5C0000}"/>
                  </a:ext>
                </a:extLst>
              </xdr:cNvPr>
              <xdr:cNvSpPr/>
            </xdr:nvSpPr>
            <xdr:spPr bwMode="auto">
              <a:xfrm>
                <a:off x="285750" y="56921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153</xdr:row>
          <xdr:rowOff>0</xdr:rowOff>
        </xdr:from>
        <xdr:to>
          <xdr:col>5</xdr:col>
          <xdr:colOff>800100</xdr:colOff>
          <xdr:row>154</xdr:row>
          <xdr:rowOff>0</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224118" y="61766824"/>
              <a:ext cx="7983070" cy="481852"/>
              <a:chOff x="228600" y="61540980"/>
              <a:chExt cx="7981950" cy="476250"/>
            </a:xfrm>
          </xdr:grpSpPr>
          <xdr:sp macro="" textlink="">
            <xdr:nvSpPr>
              <xdr:cNvPr id="23725" name="Group Box 173" hidden="1">
                <a:extLst>
                  <a:ext uri="{63B3BB69-23CF-44E3-9099-C40C66FF867C}">
                    <a14:compatExt spid="_x0000_s23725"/>
                  </a:ext>
                  <a:ext uri="{FF2B5EF4-FFF2-40B4-BE49-F238E27FC236}">
                    <a16:creationId xmlns:a16="http://schemas.microsoft.com/office/drawing/2014/main" id="{00000000-0008-0000-0500-0000AD5C0000}"/>
                  </a:ext>
                </a:extLst>
              </xdr:cNvPr>
              <xdr:cNvSpPr/>
            </xdr:nvSpPr>
            <xdr:spPr bwMode="auto">
              <a:xfrm>
                <a:off x="228600" y="61540980"/>
                <a:ext cx="7981950" cy="476250"/>
              </a:xfrm>
              <a:prstGeom prst="rect">
                <a:avLst/>
              </a:prstGeom>
              <a:noFill/>
              <a:ln w="9525">
                <a:miter lim="800000"/>
                <a:headEnd/>
                <a:tailEnd/>
              </a:ln>
              <a:extLst>
                <a:ext uri="{909E8E84-426E-40DD-AFC4-6F175D3DCCD1}">
                  <a14:hiddenFill>
                    <a:noFill/>
                  </a14:hiddenFill>
                </a:ext>
              </a:extLst>
            </xdr:spPr>
          </xdr:sp>
          <xdr:sp macro="" textlink="">
            <xdr:nvSpPr>
              <xdr:cNvPr id="23726" name="Option Button 174" hidden="1">
                <a:extLst>
                  <a:ext uri="{63B3BB69-23CF-44E3-9099-C40C66FF867C}">
                    <a14:compatExt spid="_x0000_s23726"/>
                  </a:ext>
                  <a:ext uri="{FF2B5EF4-FFF2-40B4-BE49-F238E27FC236}">
                    <a16:creationId xmlns:a16="http://schemas.microsoft.com/office/drawing/2014/main" id="{00000000-0008-0000-0500-0000AE5C0000}"/>
                  </a:ext>
                </a:extLst>
              </xdr:cNvPr>
              <xdr:cNvSpPr/>
            </xdr:nvSpPr>
            <xdr:spPr bwMode="auto">
              <a:xfrm>
                <a:off x="7429500" y="61741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27" name="Option Button 175" hidden="1">
                <a:extLst>
                  <a:ext uri="{63B3BB69-23CF-44E3-9099-C40C66FF867C}">
                    <a14:compatExt spid="_x0000_s23727"/>
                  </a:ext>
                  <a:ext uri="{FF2B5EF4-FFF2-40B4-BE49-F238E27FC236}">
                    <a16:creationId xmlns:a16="http://schemas.microsoft.com/office/drawing/2014/main" id="{00000000-0008-0000-0500-0000AF5C0000}"/>
                  </a:ext>
                </a:extLst>
              </xdr:cNvPr>
              <xdr:cNvSpPr/>
            </xdr:nvSpPr>
            <xdr:spPr bwMode="auto">
              <a:xfrm>
                <a:off x="733425" y="61741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28" name="Option Button 176" hidden="1">
                <a:extLst>
                  <a:ext uri="{63B3BB69-23CF-44E3-9099-C40C66FF867C}">
                    <a14:compatExt spid="_x0000_s23728"/>
                  </a:ext>
                  <a:ext uri="{FF2B5EF4-FFF2-40B4-BE49-F238E27FC236}">
                    <a16:creationId xmlns:a16="http://schemas.microsoft.com/office/drawing/2014/main" id="{00000000-0008-0000-0500-0000B05C0000}"/>
                  </a:ext>
                </a:extLst>
              </xdr:cNvPr>
              <xdr:cNvSpPr/>
            </xdr:nvSpPr>
            <xdr:spPr bwMode="auto">
              <a:xfrm>
                <a:off x="285750" y="61741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154</xdr:row>
          <xdr:rowOff>0</xdr:rowOff>
        </xdr:from>
        <xdr:to>
          <xdr:col>5</xdr:col>
          <xdr:colOff>800100</xdr:colOff>
          <xdr:row>155</xdr:row>
          <xdr:rowOff>0</xdr:rowOff>
        </xdr:to>
        <xdr:grpSp>
          <xdr:nvGrpSpPr>
            <xdr:cNvPr id="46" name="グループ化 45">
              <a:extLst>
                <a:ext uri="{FF2B5EF4-FFF2-40B4-BE49-F238E27FC236}">
                  <a16:creationId xmlns:a16="http://schemas.microsoft.com/office/drawing/2014/main" id="{00000000-0008-0000-0500-00002E000000}"/>
                </a:ext>
              </a:extLst>
            </xdr:cNvPr>
            <xdr:cNvGrpSpPr/>
          </xdr:nvGrpSpPr>
          <xdr:grpSpPr>
            <a:xfrm>
              <a:off x="224118" y="62248676"/>
              <a:ext cx="7983070" cy="481853"/>
              <a:chOff x="228600" y="62017358"/>
              <a:chExt cx="7981950" cy="476251"/>
            </a:xfrm>
          </xdr:grpSpPr>
          <xdr:sp macro="" textlink="">
            <xdr:nvSpPr>
              <xdr:cNvPr id="23729" name="Group Box 177" hidden="1">
                <a:extLst>
                  <a:ext uri="{63B3BB69-23CF-44E3-9099-C40C66FF867C}">
                    <a14:compatExt spid="_x0000_s23729"/>
                  </a:ext>
                  <a:ext uri="{FF2B5EF4-FFF2-40B4-BE49-F238E27FC236}">
                    <a16:creationId xmlns:a16="http://schemas.microsoft.com/office/drawing/2014/main" id="{00000000-0008-0000-0500-0000B15C0000}"/>
                  </a:ext>
                </a:extLst>
              </xdr:cNvPr>
              <xdr:cNvSpPr/>
            </xdr:nvSpPr>
            <xdr:spPr bwMode="auto">
              <a:xfrm>
                <a:off x="228600" y="620173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30" name="Option Button 178" hidden="1">
                <a:extLst>
                  <a:ext uri="{63B3BB69-23CF-44E3-9099-C40C66FF867C}">
                    <a14:compatExt spid="_x0000_s23730"/>
                  </a:ext>
                  <a:ext uri="{FF2B5EF4-FFF2-40B4-BE49-F238E27FC236}">
                    <a16:creationId xmlns:a16="http://schemas.microsoft.com/office/drawing/2014/main" id="{00000000-0008-0000-0500-0000B25C0000}"/>
                  </a:ext>
                </a:extLst>
              </xdr:cNvPr>
              <xdr:cNvSpPr/>
            </xdr:nvSpPr>
            <xdr:spPr bwMode="auto">
              <a:xfrm>
                <a:off x="7429500" y="62217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31" name="Option Button 179" hidden="1">
                <a:extLst>
                  <a:ext uri="{63B3BB69-23CF-44E3-9099-C40C66FF867C}">
                    <a14:compatExt spid="_x0000_s23731"/>
                  </a:ext>
                  <a:ext uri="{FF2B5EF4-FFF2-40B4-BE49-F238E27FC236}">
                    <a16:creationId xmlns:a16="http://schemas.microsoft.com/office/drawing/2014/main" id="{00000000-0008-0000-0500-0000B35C0000}"/>
                  </a:ext>
                </a:extLst>
              </xdr:cNvPr>
              <xdr:cNvSpPr/>
            </xdr:nvSpPr>
            <xdr:spPr bwMode="auto">
              <a:xfrm>
                <a:off x="733425" y="62217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32" name="Option Button 180" hidden="1">
                <a:extLst>
                  <a:ext uri="{63B3BB69-23CF-44E3-9099-C40C66FF867C}">
                    <a14:compatExt spid="_x0000_s23732"/>
                  </a:ext>
                  <a:ext uri="{FF2B5EF4-FFF2-40B4-BE49-F238E27FC236}">
                    <a16:creationId xmlns:a16="http://schemas.microsoft.com/office/drawing/2014/main" id="{00000000-0008-0000-0500-0000B45C0000}"/>
                  </a:ext>
                </a:extLst>
              </xdr:cNvPr>
              <xdr:cNvSpPr/>
            </xdr:nvSpPr>
            <xdr:spPr bwMode="auto">
              <a:xfrm>
                <a:off x="285750" y="62217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155</xdr:row>
          <xdr:rowOff>0</xdr:rowOff>
        </xdr:from>
        <xdr:to>
          <xdr:col>5</xdr:col>
          <xdr:colOff>800100</xdr:colOff>
          <xdr:row>156</xdr:row>
          <xdr:rowOff>0</xdr:rowOff>
        </xdr:to>
        <xdr:grpSp>
          <xdr:nvGrpSpPr>
            <xdr:cNvPr id="47" name="グループ化 46">
              <a:extLst>
                <a:ext uri="{FF2B5EF4-FFF2-40B4-BE49-F238E27FC236}">
                  <a16:creationId xmlns:a16="http://schemas.microsoft.com/office/drawing/2014/main" id="{00000000-0008-0000-0500-00002F000000}"/>
                </a:ext>
              </a:extLst>
            </xdr:cNvPr>
            <xdr:cNvGrpSpPr/>
          </xdr:nvGrpSpPr>
          <xdr:grpSpPr>
            <a:xfrm>
              <a:off x="224118" y="62730529"/>
              <a:ext cx="7983070" cy="481853"/>
              <a:chOff x="228600" y="62493608"/>
              <a:chExt cx="7981950" cy="476251"/>
            </a:xfrm>
          </xdr:grpSpPr>
          <xdr:sp macro="" textlink="">
            <xdr:nvSpPr>
              <xdr:cNvPr id="23733" name="Group Box 181" hidden="1">
                <a:extLst>
                  <a:ext uri="{63B3BB69-23CF-44E3-9099-C40C66FF867C}">
                    <a14:compatExt spid="_x0000_s23733"/>
                  </a:ext>
                  <a:ext uri="{FF2B5EF4-FFF2-40B4-BE49-F238E27FC236}">
                    <a16:creationId xmlns:a16="http://schemas.microsoft.com/office/drawing/2014/main" id="{00000000-0008-0000-0500-0000B55C0000}"/>
                  </a:ext>
                </a:extLst>
              </xdr:cNvPr>
              <xdr:cNvSpPr/>
            </xdr:nvSpPr>
            <xdr:spPr bwMode="auto">
              <a:xfrm>
                <a:off x="228600" y="6249360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34" name="Option Button 182" hidden="1">
                <a:extLst>
                  <a:ext uri="{63B3BB69-23CF-44E3-9099-C40C66FF867C}">
                    <a14:compatExt spid="_x0000_s23734"/>
                  </a:ext>
                  <a:ext uri="{FF2B5EF4-FFF2-40B4-BE49-F238E27FC236}">
                    <a16:creationId xmlns:a16="http://schemas.microsoft.com/office/drawing/2014/main" id="{00000000-0008-0000-0500-0000B65C0000}"/>
                  </a:ext>
                </a:extLst>
              </xdr:cNvPr>
              <xdr:cNvSpPr/>
            </xdr:nvSpPr>
            <xdr:spPr bwMode="auto">
              <a:xfrm>
                <a:off x="7429500" y="62693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35" name="Option Button 183" hidden="1">
                <a:extLst>
                  <a:ext uri="{63B3BB69-23CF-44E3-9099-C40C66FF867C}">
                    <a14:compatExt spid="_x0000_s23735"/>
                  </a:ext>
                  <a:ext uri="{FF2B5EF4-FFF2-40B4-BE49-F238E27FC236}">
                    <a16:creationId xmlns:a16="http://schemas.microsoft.com/office/drawing/2014/main" id="{00000000-0008-0000-0500-0000B75C0000}"/>
                  </a:ext>
                </a:extLst>
              </xdr:cNvPr>
              <xdr:cNvSpPr/>
            </xdr:nvSpPr>
            <xdr:spPr bwMode="auto">
              <a:xfrm>
                <a:off x="733425" y="62693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36" name="Option Button 184" hidden="1">
                <a:extLst>
                  <a:ext uri="{63B3BB69-23CF-44E3-9099-C40C66FF867C}">
                    <a14:compatExt spid="_x0000_s23736"/>
                  </a:ext>
                  <a:ext uri="{FF2B5EF4-FFF2-40B4-BE49-F238E27FC236}">
                    <a16:creationId xmlns:a16="http://schemas.microsoft.com/office/drawing/2014/main" id="{00000000-0008-0000-0500-0000B85C0000}"/>
                  </a:ext>
                </a:extLst>
              </xdr:cNvPr>
              <xdr:cNvSpPr/>
            </xdr:nvSpPr>
            <xdr:spPr bwMode="auto">
              <a:xfrm>
                <a:off x="285750" y="62693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156</xdr:row>
          <xdr:rowOff>0</xdr:rowOff>
        </xdr:from>
        <xdr:to>
          <xdr:col>5</xdr:col>
          <xdr:colOff>800100</xdr:colOff>
          <xdr:row>157</xdr:row>
          <xdr:rowOff>0</xdr:rowOff>
        </xdr:to>
        <xdr:grpSp>
          <xdr:nvGrpSpPr>
            <xdr:cNvPr id="48" name="グループ化 47">
              <a:extLst>
                <a:ext uri="{FF2B5EF4-FFF2-40B4-BE49-F238E27FC236}">
                  <a16:creationId xmlns:a16="http://schemas.microsoft.com/office/drawing/2014/main" id="{00000000-0008-0000-0500-000030000000}"/>
                </a:ext>
              </a:extLst>
            </xdr:cNvPr>
            <xdr:cNvGrpSpPr/>
          </xdr:nvGrpSpPr>
          <xdr:grpSpPr>
            <a:xfrm>
              <a:off x="224118" y="63212382"/>
              <a:ext cx="7983070" cy="481853"/>
              <a:chOff x="228600" y="62969859"/>
              <a:chExt cx="7981950" cy="476251"/>
            </a:xfrm>
          </xdr:grpSpPr>
          <xdr:sp macro="" textlink="">
            <xdr:nvSpPr>
              <xdr:cNvPr id="23737" name="Group Box 185" hidden="1">
                <a:extLst>
                  <a:ext uri="{63B3BB69-23CF-44E3-9099-C40C66FF867C}">
                    <a14:compatExt spid="_x0000_s23737"/>
                  </a:ext>
                  <a:ext uri="{FF2B5EF4-FFF2-40B4-BE49-F238E27FC236}">
                    <a16:creationId xmlns:a16="http://schemas.microsoft.com/office/drawing/2014/main" id="{00000000-0008-0000-0500-0000B95C0000}"/>
                  </a:ext>
                </a:extLst>
              </xdr:cNvPr>
              <xdr:cNvSpPr/>
            </xdr:nvSpPr>
            <xdr:spPr bwMode="auto">
              <a:xfrm>
                <a:off x="228600" y="6296985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38" name="Option Button 186" hidden="1">
                <a:extLst>
                  <a:ext uri="{63B3BB69-23CF-44E3-9099-C40C66FF867C}">
                    <a14:compatExt spid="_x0000_s23738"/>
                  </a:ext>
                  <a:ext uri="{FF2B5EF4-FFF2-40B4-BE49-F238E27FC236}">
                    <a16:creationId xmlns:a16="http://schemas.microsoft.com/office/drawing/2014/main" id="{00000000-0008-0000-0500-0000BA5C0000}"/>
                  </a:ext>
                </a:extLst>
              </xdr:cNvPr>
              <xdr:cNvSpPr/>
            </xdr:nvSpPr>
            <xdr:spPr bwMode="auto">
              <a:xfrm>
                <a:off x="7429500" y="63169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39" name="Option Button 187" hidden="1">
                <a:extLst>
                  <a:ext uri="{63B3BB69-23CF-44E3-9099-C40C66FF867C}">
                    <a14:compatExt spid="_x0000_s23739"/>
                  </a:ext>
                  <a:ext uri="{FF2B5EF4-FFF2-40B4-BE49-F238E27FC236}">
                    <a16:creationId xmlns:a16="http://schemas.microsoft.com/office/drawing/2014/main" id="{00000000-0008-0000-0500-0000BB5C0000}"/>
                  </a:ext>
                </a:extLst>
              </xdr:cNvPr>
              <xdr:cNvSpPr/>
            </xdr:nvSpPr>
            <xdr:spPr bwMode="auto">
              <a:xfrm>
                <a:off x="733425" y="63169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40" name="Option Button 188" hidden="1">
                <a:extLst>
                  <a:ext uri="{63B3BB69-23CF-44E3-9099-C40C66FF867C}">
                    <a14:compatExt spid="_x0000_s23740"/>
                  </a:ext>
                  <a:ext uri="{FF2B5EF4-FFF2-40B4-BE49-F238E27FC236}">
                    <a16:creationId xmlns:a16="http://schemas.microsoft.com/office/drawing/2014/main" id="{00000000-0008-0000-0500-0000BC5C0000}"/>
                  </a:ext>
                </a:extLst>
              </xdr:cNvPr>
              <xdr:cNvSpPr/>
            </xdr:nvSpPr>
            <xdr:spPr bwMode="auto">
              <a:xfrm>
                <a:off x="285750" y="63169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157</xdr:row>
          <xdr:rowOff>0</xdr:rowOff>
        </xdr:from>
        <xdr:to>
          <xdr:col>5</xdr:col>
          <xdr:colOff>800100</xdr:colOff>
          <xdr:row>158</xdr:row>
          <xdr:rowOff>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224118" y="63694235"/>
              <a:ext cx="7983070" cy="481853"/>
              <a:chOff x="228600" y="63446110"/>
              <a:chExt cx="7981950" cy="476251"/>
            </a:xfrm>
          </xdr:grpSpPr>
          <xdr:sp macro="" textlink="">
            <xdr:nvSpPr>
              <xdr:cNvPr id="23741" name="Group Box 189" hidden="1">
                <a:extLst>
                  <a:ext uri="{63B3BB69-23CF-44E3-9099-C40C66FF867C}">
                    <a14:compatExt spid="_x0000_s23741"/>
                  </a:ext>
                  <a:ext uri="{FF2B5EF4-FFF2-40B4-BE49-F238E27FC236}">
                    <a16:creationId xmlns:a16="http://schemas.microsoft.com/office/drawing/2014/main" id="{00000000-0008-0000-0500-0000BD5C0000}"/>
                  </a:ext>
                </a:extLst>
              </xdr:cNvPr>
              <xdr:cNvSpPr/>
            </xdr:nvSpPr>
            <xdr:spPr bwMode="auto">
              <a:xfrm>
                <a:off x="228600" y="6344611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42" name="Option Button 190" hidden="1">
                <a:extLst>
                  <a:ext uri="{63B3BB69-23CF-44E3-9099-C40C66FF867C}">
                    <a14:compatExt spid="_x0000_s23742"/>
                  </a:ext>
                  <a:ext uri="{FF2B5EF4-FFF2-40B4-BE49-F238E27FC236}">
                    <a16:creationId xmlns:a16="http://schemas.microsoft.com/office/drawing/2014/main" id="{00000000-0008-0000-0500-0000BE5C0000}"/>
                  </a:ext>
                </a:extLst>
              </xdr:cNvPr>
              <xdr:cNvSpPr/>
            </xdr:nvSpPr>
            <xdr:spPr bwMode="auto">
              <a:xfrm>
                <a:off x="7429500" y="63646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43" name="Option Button 191" hidden="1">
                <a:extLst>
                  <a:ext uri="{63B3BB69-23CF-44E3-9099-C40C66FF867C}">
                    <a14:compatExt spid="_x0000_s23743"/>
                  </a:ext>
                  <a:ext uri="{FF2B5EF4-FFF2-40B4-BE49-F238E27FC236}">
                    <a16:creationId xmlns:a16="http://schemas.microsoft.com/office/drawing/2014/main" id="{00000000-0008-0000-0500-0000BF5C0000}"/>
                  </a:ext>
                </a:extLst>
              </xdr:cNvPr>
              <xdr:cNvSpPr/>
            </xdr:nvSpPr>
            <xdr:spPr bwMode="auto">
              <a:xfrm>
                <a:off x="733425" y="63646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44" name="Option Button 192" hidden="1">
                <a:extLst>
                  <a:ext uri="{63B3BB69-23CF-44E3-9099-C40C66FF867C}">
                    <a14:compatExt spid="_x0000_s23744"/>
                  </a:ext>
                  <a:ext uri="{FF2B5EF4-FFF2-40B4-BE49-F238E27FC236}">
                    <a16:creationId xmlns:a16="http://schemas.microsoft.com/office/drawing/2014/main" id="{00000000-0008-0000-0500-0000C05C0000}"/>
                  </a:ext>
                </a:extLst>
              </xdr:cNvPr>
              <xdr:cNvSpPr/>
            </xdr:nvSpPr>
            <xdr:spPr bwMode="auto">
              <a:xfrm>
                <a:off x="285750" y="63646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158</xdr:row>
          <xdr:rowOff>0</xdr:rowOff>
        </xdr:from>
        <xdr:to>
          <xdr:col>5</xdr:col>
          <xdr:colOff>800100</xdr:colOff>
          <xdr:row>159</xdr:row>
          <xdr:rowOff>0</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224118" y="64176088"/>
              <a:ext cx="7983070" cy="481853"/>
              <a:chOff x="228600" y="63922361"/>
              <a:chExt cx="7981950" cy="476251"/>
            </a:xfrm>
          </xdr:grpSpPr>
          <xdr:sp macro="" textlink="">
            <xdr:nvSpPr>
              <xdr:cNvPr id="23745" name="Group Box 193" hidden="1">
                <a:extLst>
                  <a:ext uri="{63B3BB69-23CF-44E3-9099-C40C66FF867C}">
                    <a14:compatExt spid="_x0000_s23745"/>
                  </a:ext>
                  <a:ext uri="{FF2B5EF4-FFF2-40B4-BE49-F238E27FC236}">
                    <a16:creationId xmlns:a16="http://schemas.microsoft.com/office/drawing/2014/main" id="{00000000-0008-0000-0500-0000C15C0000}"/>
                  </a:ext>
                </a:extLst>
              </xdr:cNvPr>
              <xdr:cNvSpPr/>
            </xdr:nvSpPr>
            <xdr:spPr bwMode="auto">
              <a:xfrm>
                <a:off x="228600" y="6392236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46" name="Option Button 194" hidden="1">
                <a:extLst>
                  <a:ext uri="{63B3BB69-23CF-44E3-9099-C40C66FF867C}">
                    <a14:compatExt spid="_x0000_s23746"/>
                  </a:ext>
                  <a:ext uri="{FF2B5EF4-FFF2-40B4-BE49-F238E27FC236}">
                    <a16:creationId xmlns:a16="http://schemas.microsoft.com/office/drawing/2014/main" id="{00000000-0008-0000-0500-0000C25C0000}"/>
                  </a:ext>
                </a:extLst>
              </xdr:cNvPr>
              <xdr:cNvSpPr/>
            </xdr:nvSpPr>
            <xdr:spPr bwMode="auto">
              <a:xfrm>
                <a:off x="7429500" y="64122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47" name="Option Button 195" hidden="1">
                <a:extLst>
                  <a:ext uri="{63B3BB69-23CF-44E3-9099-C40C66FF867C}">
                    <a14:compatExt spid="_x0000_s23747"/>
                  </a:ext>
                  <a:ext uri="{FF2B5EF4-FFF2-40B4-BE49-F238E27FC236}">
                    <a16:creationId xmlns:a16="http://schemas.microsoft.com/office/drawing/2014/main" id="{00000000-0008-0000-0500-0000C35C0000}"/>
                  </a:ext>
                </a:extLst>
              </xdr:cNvPr>
              <xdr:cNvSpPr/>
            </xdr:nvSpPr>
            <xdr:spPr bwMode="auto">
              <a:xfrm>
                <a:off x="733425" y="64122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48" name="Option Button 196" hidden="1">
                <a:extLst>
                  <a:ext uri="{63B3BB69-23CF-44E3-9099-C40C66FF867C}">
                    <a14:compatExt spid="_x0000_s23748"/>
                  </a:ext>
                  <a:ext uri="{FF2B5EF4-FFF2-40B4-BE49-F238E27FC236}">
                    <a16:creationId xmlns:a16="http://schemas.microsoft.com/office/drawing/2014/main" id="{00000000-0008-0000-0500-0000C45C0000}"/>
                  </a:ext>
                </a:extLst>
              </xdr:cNvPr>
              <xdr:cNvSpPr/>
            </xdr:nvSpPr>
            <xdr:spPr bwMode="auto">
              <a:xfrm>
                <a:off x="285750" y="64122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169</xdr:row>
          <xdr:rowOff>0</xdr:rowOff>
        </xdr:from>
        <xdr:to>
          <xdr:col>5</xdr:col>
          <xdr:colOff>800100</xdr:colOff>
          <xdr:row>170</xdr:row>
          <xdr:rowOff>0</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224118" y="69005824"/>
              <a:ext cx="7983070" cy="481852"/>
              <a:chOff x="228600" y="68741875"/>
              <a:chExt cx="7981950" cy="476250"/>
            </a:xfrm>
          </xdr:grpSpPr>
          <xdr:sp macro="" textlink="">
            <xdr:nvSpPr>
              <xdr:cNvPr id="23749" name="Group Box 197" hidden="1">
                <a:extLst>
                  <a:ext uri="{63B3BB69-23CF-44E3-9099-C40C66FF867C}">
                    <a14:compatExt spid="_x0000_s23749"/>
                  </a:ext>
                  <a:ext uri="{FF2B5EF4-FFF2-40B4-BE49-F238E27FC236}">
                    <a16:creationId xmlns:a16="http://schemas.microsoft.com/office/drawing/2014/main" id="{00000000-0008-0000-0500-0000C55C0000}"/>
                  </a:ext>
                </a:extLst>
              </xdr:cNvPr>
              <xdr:cNvSpPr/>
            </xdr:nvSpPr>
            <xdr:spPr bwMode="auto">
              <a:xfrm>
                <a:off x="228600" y="68741875"/>
                <a:ext cx="7981950" cy="476250"/>
              </a:xfrm>
              <a:prstGeom prst="rect">
                <a:avLst/>
              </a:prstGeom>
              <a:noFill/>
              <a:ln w="9525">
                <a:miter lim="800000"/>
                <a:headEnd/>
                <a:tailEnd/>
              </a:ln>
              <a:extLst>
                <a:ext uri="{909E8E84-426E-40DD-AFC4-6F175D3DCCD1}">
                  <a14:hiddenFill>
                    <a:noFill/>
                  </a14:hiddenFill>
                </a:ext>
              </a:extLst>
            </xdr:spPr>
          </xdr:sp>
          <xdr:sp macro="" textlink="">
            <xdr:nvSpPr>
              <xdr:cNvPr id="23750" name="Option Button 198" hidden="1">
                <a:extLst>
                  <a:ext uri="{63B3BB69-23CF-44E3-9099-C40C66FF867C}">
                    <a14:compatExt spid="_x0000_s23750"/>
                  </a:ext>
                  <a:ext uri="{FF2B5EF4-FFF2-40B4-BE49-F238E27FC236}">
                    <a16:creationId xmlns:a16="http://schemas.microsoft.com/office/drawing/2014/main" id="{00000000-0008-0000-0500-0000C65C0000}"/>
                  </a:ext>
                </a:extLst>
              </xdr:cNvPr>
              <xdr:cNvSpPr/>
            </xdr:nvSpPr>
            <xdr:spPr bwMode="auto">
              <a:xfrm>
                <a:off x="7429500" y="68941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51" name="Option Button 199" hidden="1">
                <a:extLst>
                  <a:ext uri="{63B3BB69-23CF-44E3-9099-C40C66FF867C}">
                    <a14:compatExt spid="_x0000_s23751"/>
                  </a:ext>
                  <a:ext uri="{FF2B5EF4-FFF2-40B4-BE49-F238E27FC236}">
                    <a16:creationId xmlns:a16="http://schemas.microsoft.com/office/drawing/2014/main" id="{00000000-0008-0000-0500-0000C75C0000}"/>
                  </a:ext>
                </a:extLst>
              </xdr:cNvPr>
              <xdr:cNvSpPr/>
            </xdr:nvSpPr>
            <xdr:spPr bwMode="auto">
              <a:xfrm>
                <a:off x="733425" y="68941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52" name="Option Button 200" hidden="1">
                <a:extLst>
                  <a:ext uri="{63B3BB69-23CF-44E3-9099-C40C66FF867C}">
                    <a14:compatExt spid="_x0000_s23752"/>
                  </a:ext>
                  <a:ext uri="{FF2B5EF4-FFF2-40B4-BE49-F238E27FC236}">
                    <a16:creationId xmlns:a16="http://schemas.microsoft.com/office/drawing/2014/main" id="{00000000-0008-0000-0500-0000C85C0000}"/>
                  </a:ext>
                </a:extLst>
              </xdr:cNvPr>
              <xdr:cNvSpPr/>
            </xdr:nvSpPr>
            <xdr:spPr bwMode="auto">
              <a:xfrm>
                <a:off x="285750" y="68941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170</xdr:row>
          <xdr:rowOff>0</xdr:rowOff>
        </xdr:from>
        <xdr:to>
          <xdr:col>5</xdr:col>
          <xdr:colOff>800100</xdr:colOff>
          <xdr:row>171</xdr:row>
          <xdr:rowOff>0</xdr:rowOff>
        </xdr:to>
        <xdr:grpSp>
          <xdr:nvGrpSpPr>
            <xdr:cNvPr id="52" name="グループ化 51">
              <a:extLst>
                <a:ext uri="{FF2B5EF4-FFF2-40B4-BE49-F238E27FC236}">
                  <a16:creationId xmlns:a16="http://schemas.microsoft.com/office/drawing/2014/main" id="{00000000-0008-0000-0500-000034000000}"/>
                </a:ext>
              </a:extLst>
            </xdr:cNvPr>
            <xdr:cNvGrpSpPr/>
          </xdr:nvGrpSpPr>
          <xdr:grpSpPr>
            <a:xfrm>
              <a:off x="224118" y="69487676"/>
              <a:ext cx="7983070" cy="481853"/>
              <a:chOff x="228600" y="69218268"/>
              <a:chExt cx="7981950" cy="476251"/>
            </a:xfrm>
          </xdr:grpSpPr>
          <xdr:sp macro="" textlink="">
            <xdr:nvSpPr>
              <xdr:cNvPr id="23753" name="Group Box 201" hidden="1">
                <a:extLst>
                  <a:ext uri="{63B3BB69-23CF-44E3-9099-C40C66FF867C}">
                    <a14:compatExt spid="_x0000_s23753"/>
                  </a:ext>
                  <a:ext uri="{FF2B5EF4-FFF2-40B4-BE49-F238E27FC236}">
                    <a16:creationId xmlns:a16="http://schemas.microsoft.com/office/drawing/2014/main" id="{00000000-0008-0000-0500-0000C95C0000}"/>
                  </a:ext>
                </a:extLst>
              </xdr:cNvPr>
              <xdr:cNvSpPr/>
            </xdr:nvSpPr>
            <xdr:spPr bwMode="auto">
              <a:xfrm>
                <a:off x="228600" y="6921826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54" name="Option Button 202" hidden="1">
                <a:extLst>
                  <a:ext uri="{63B3BB69-23CF-44E3-9099-C40C66FF867C}">
                    <a14:compatExt spid="_x0000_s23754"/>
                  </a:ext>
                  <a:ext uri="{FF2B5EF4-FFF2-40B4-BE49-F238E27FC236}">
                    <a16:creationId xmlns:a16="http://schemas.microsoft.com/office/drawing/2014/main" id="{00000000-0008-0000-0500-0000CA5C0000}"/>
                  </a:ext>
                </a:extLst>
              </xdr:cNvPr>
              <xdr:cNvSpPr/>
            </xdr:nvSpPr>
            <xdr:spPr bwMode="auto">
              <a:xfrm>
                <a:off x="7429500" y="69418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55" name="Option Button 203" hidden="1">
                <a:extLst>
                  <a:ext uri="{63B3BB69-23CF-44E3-9099-C40C66FF867C}">
                    <a14:compatExt spid="_x0000_s23755"/>
                  </a:ext>
                  <a:ext uri="{FF2B5EF4-FFF2-40B4-BE49-F238E27FC236}">
                    <a16:creationId xmlns:a16="http://schemas.microsoft.com/office/drawing/2014/main" id="{00000000-0008-0000-0500-0000CB5C0000}"/>
                  </a:ext>
                </a:extLst>
              </xdr:cNvPr>
              <xdr:cNvSpPr/>
            </xdr:nvSpPr>
            <xdr:spPr bwMode="auto">
              <a:xfrm>
                <a:off x="733425" y="69418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56" name="Option Button 204" hidden="1">
                <a:extLst>
                  <a:ext uri="{63B3BB69-23CF-44E3-9099-C40C66FF867C}">
                    <a14:compatExt spid="_x0000_s23756"/>
                  </a:ext>
                  <a:ext uri="{FF2B5EF4-FFF2-40B4-BE49-F238E27FC236}">
                    <a16:creationId xmlns:a16="http://schemas.microsoft.com/office/drawing/2014/main" id="{00000000-0008-0000-0500-0000CC5C0000}"/>
                  </a:ext>
                </a:extLst>
              </xdr:cNvPr>
              <xdr:cNvSpPr/>
            </xdr:nvSpPr>
            <xdr:spPr bwMode="auto">
              <a:xfrm>
                <a:off x="285750" y="69418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171</xdr:row>
          <xdr:rowOff>0</xdr:rowOff>
        </xdr:from>
        <xdr:to>
          <xdr:col>5</xdr:col>
          <xdr:colOff>800100</xdr:colOff>
          <xdr:row>172</xdr:row>
          <xdr:rowOff>0</xdr:rowOff>
        </xdr:to>
        <xdr:grpSp>
          <xdr:nvGrpSpPr>
            <xdr:cNvPr id="53" name="グループ化 52">
              <a:extLst>
                <a:ext uri="{FF2B5EF4-FFF2-40B4-BE49-F238E27FC236}">
                  <a16:creationId xmlns:a16="http://schemas.microsoft.com/office/drawing/2014/main" id="{00000000-0008-0000-0500-000035000000}"/>
                </a:ext>
              </a:extLst>
            </xdr:cNvPr>
            <xdr:cNvGrpSpPr/>
          </xdr:nvGrpSpPr>
          <xdr:grpSpPr>
            <a:xfrm>
              <a:off x="224118" y="69969529"/>
              <a:ext cx="7983070" cy="481853"/>
              <a:chOff x="228600" y="69694519"/>
              <a:chExt cx="7981950" cy="476251"/>
            </a:xfrm>
          </xdr:grpSpPr>
          <xdr:sp macro="" textlink="">
            <xdr:nvSpPr>
              <xdr:cNvPr id="23757" name="Group Box 205" hidden="1">
                <a:extLst>
                  <a:ext uri="{63B3BB69-23CF-44E3-9099-C40C66FF867C}">
                    <a14:compatExt spid="_x0000_s23757"/>
                  </a:ext>
                  <a:ext uri="{FF2B5EF4-FFF2-40B4-BE49-F238E27FC236}">
                    <a16:creationId xmlns:a16="http://schemas.microsoft.com/office/drawing/2014/main" id="{00000000-0008-0000-0500-0000CD5C0000}"/>
                  </a:ext>
                </a:extLst>
              </xdr:cNvPr>
              <xdr:cNvSpPr/>
            </xdr:nvSpPr>
            <xdr:spPr bwMode="auto">
              <a:xfrm>
                <a:off x="228600" y="6969451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58" name="Option Button 206" hidden="1">
                <a:extLst>
                  <a:ext uri="{63B3BB69-23CF-44E3-9099-C40C66FF867C}">
                    <a14:compatExt spid="_x0000_s23758"/>
                  </a:ext>
                  <a:ext uri="{FF2B5EF4-FFF2-40B4-BE49-F238E27FC236}">
                    <a16:creationId xmlns:a16="http://schemas.microsoft.com/office/drawing/2014/main" id="{00000000-0008-0000-0500-0000CE5C0000}"/>
                  </a:ext>
                </a:extLst>
              </xdr:cNvPr>
              <xdr:cNvSpPr/>
            </xdr:nvSpPr>
            <xdr:spPr bwMode="auto">
              <a:xfrm>
                <a:off x="7429500" y="698944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59" name="Option Button 207" hidden="1">
                <a:extLst>
                  <a:ext uri="{63B3BB69-23CF-44E3-9099-C40C66FF867C}">
                    <a14:compatExt spid="_x0000_s23759"/>
                  </a:ext>
                  <a:ext uri="{FF2B5EF4-FFF2-40B4-BE49-F238E27FC236}">
                    <a16:creationId xmlns:a16="http://schemas.microsoft.com/office/drawing/2014/main" id="{00000000-0008-0000-0500-0000CF5C0000}"/>
                  </a:ext>
                </a:extLst>
              </xdr:cNvPr>
              <xdr:cNvSpPr/>
            </xdr:nvSpPr>
            <xdr:spPr bwMode="auto">
              <a:xfrm>
                <a:off x="733425" y="698944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60" name="Option Button 208" hidden="1">
                <a:extLst>
                  <a:ext uri="{63B3BB69-23CF-44E3-9099-C40C66FF867C}">
                    <a14:compatExt spid="_x0000_s23760"/>
                  </a:ext>
                  <a:ext uri="{FF2B5EF4-FFF2-40B4-BE49-F238E27FC236}">
                    <a16:creationId xmlns:a16="http://schemas.microsoft.com/office/drawing/2014/main" id="{00000000-0008-0000-0500-0000D05C0000}"/>
                  </a:ext>
                </a:extLst>
              </xdr:cNvPr>
              <xdr:cNvSpPr/>
            </xdr:nvSpPr>
            <xdr:spPr bwMode="auto">
              <a:xfrm>
                <a:off x="285750" y="698944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182</xdr:row>
          <xdr:rowOff>0</xdr:rowOff>
        </xdr:from>
        <xdr:to>
          <xdr:col>5</xdr:col>
          <xdr:colOff>800100</xdr:colOff>
          <xdr:row>183</xdr:row>
          <xdr:rowOff>0</xdr:rowOff>
        </xdr:to>
        <xdr:grpSp>
          <xdr:nvGrpSpPr>
            <xdr:cNvPr id="54" name="グループ化 53">
              <a:extLst>
                <a:ext uri="{FF2B5EF4-FFF2-40B4-BE49-F238E27FC236}">
                  <a16:creationId xmlns:a16="http://schemas.microsoft.com/office/drawing/2014/main" id="{00000000-0008-0000-0500-000036000000}"/>
                </a:ext>
              </a:extLst>
            </xdr:cNvPr>
            <xdr:cNvGrpSpPr/>
          </xdr:nvGrpSpPr>
          <xdr:grpSpPr>
            <a:xfrm>
              <a:off x="224118" y="74799265"/>
              <a:ext cx="7983070" cy="481853"/>
              <a:chOff x="228600" y="74514174"/>
              <a:chExt cx="7981950" cy="476251"/>
            </a:xfrm>
          </xdr:grpSpPr>
          <xdr:sp macro="" textlink="">
            <xdr:nvSpPr>
              <xdr:cNvPr id="23761" name="Group Box 209" hidden="1">
                <a:extLst>
                  <a:ext uri="{63B3BB69-23CF-44E3-9099-C40C66FF867C}">
                    <a14:compatExt spid="_x0000_s23761"/>
                  </a:ext>
                  <a:ext uri="{FF2B5EF4-FFF2-40B4-BE49-F238E27FC236}">
                    <a16:creationId xmlns:a16="http://schemas.microsoft.com/office/drawing/2014/main" id="{00000000-0008-0000-0500-0000D15C0000}"/>
                  </a:ext>
                </a:extLst>
              </xdr:cNvPr>
              <xdr:cNvSpPr/>
            </xdr:nvSpPr>
            <xdr:spPr bwMode="auto">
              <a:xfrm>
                <a:off x="228600" y="7451417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62" name="Option Button 210" hidden="1">
                <a:extLst>
                  <a:ext uri="{63B3BB69-23CF-44E3-9099-C40C66FF867C}">
                    <a14:compatExt spid="_x0000_s23762"/>
                  </a:ext>
                  <a:ext uri="{FF2B5EF4-FFF2-40B4-BE49-F238E27FC236}">
                    <a16:creationId xmlns:a16="http://schemas.microsoft.com/office/drawing/2014/main" id="{00000000-0008-0000-0500-0000D25C0000}"/>
                  </a:ext>
                </a:extLst>
              </xdr:cNvPr>
              <xdr:cNvSpPr/>
            </xdr:nvSpPr>
            <xdr:spPr bwMode="auto">
              <a:xfrm>
                <a:off x="7429500" y="747141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63" name="Option Button 211" hidden="1">
                <a:extLst>
                  <a:ext uri="{63B3BB69-23CF-44E3-9099-C40C66FF867C}">
                    <a14:compatExt spid="_x0000_s23763"/>
                  </a:ext>
                  <a:ext uri="{FF2B5EF4-FFF2-40B4-BE49-F238E27FC236}">
                    <a16:creationId xmlns:a16="http://schemas.microsoft.com/office/drawing/2014/main" id="{00000000-0008-0000-0500-0000D35C0000}"/>
                  </a:ext>
                </a:extLst>
              </xdr:cNvPr>
              <xdr:cNvSpPr/>
            </xdr:nvSpPr>
            <xdr:spPr bwMode="auto">
              <a:xfrm>
                <a:off x="733425" y="747141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64" name="Option Button 212" hidden="1">
                <a:extLst>
                  <a:ext uri="{63B3BB69-23CF-44E3-9099-C40C66FF867C}">
                    <a14:compatExt spid="_x0000_s23764"/>
                  </a:ext>
                  <a:ext uri="{FF2B5EF4-FFF2-40B4-BE49-F238E27FC236}">
                    <a16:creationId xmlns:a16="http://schemas.microsoft.com/office/drawing/2014/main" id="{00000000-0008-0000-0500-0000D45C0000}"/>
                  </a:ext>
                </a:extLst>
              </xdr:cNvPr>
              <xdr:cNvSpPr/>
            </xdr:nvSpPr>
            <xdr:spPr bwMode="auto">
              <a:xfrm>
                <a:off x="285750" y="747141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183</xdr:row>
          <xdr:rowOff>0</xdr:rowOff>
        </xdr:from>
        <xdr:to>
          <xdr:col>5</xdr:col>
          <xdr:colOff>800100</xdr:colOff>
          <xdr:row>184</xdr:row>
          <xdr:rowOff>0</xdr:rowOff>
        </xdr:to>
        <xdr:grpSp>
          <xdr:nvGrpSpPr>
            <xdr:cNvPr id="55" name="グループ化 54">
              <a:extLst>
                <a:ext uri="{FF2B5EF4-FFF2-40B4-BE49-F238E27FC236}">
                  <a16:creationId xmlns:a16="http://schemas.microsoft.com/office/drawing/2014/main" id="{00000000-0008-0000-0500-000037000000}"/>
                </a:ext>
              </a:extLst>
            </xdr:cNvPr>
            <xdr:cNvGrpSpPr/>
          </xdr:nvGrpSpPr>
          <xdr:grpSpPr>
            <a:xfrm>
              <a:off x="224118" y="75281118"/>
              <a:ext cx="7983070" cy="481853"/>
              <a:chOff x="228600" y="74990425"/>
              <a:chExt cx="7981950" cy="476251"/>
            </a:xfrm>
          </xdr:grpSpPr>
          <xdr:sp macro="" textlink="">
            <xdr:nvSpPr>
              <xdr:cNvPr id="23765" name="Group Box 213" hidden="1">
                <a:extLst>
                  <a:ext uri="{63B3BB69-23CF-44E3-9099-C40C66FF867C}">
                    <a14:compatExt spid="_x0000_s23765"/>
                  </a:ext>
                  <a:ext uri="{FF2B5EF4-FFF2-40B4-BE49-F238E27FC236}">
                    <a16:creationId xmlns:a16="http://schemas.microsoft.com/office/drawing/2014/main" id="{00000000-0008-0000-0500-0000D55C0000}"/>
                  </a:ext>
                </a:extLst>
              </xdr:cNvPr>
              <xdr:cNvSpPr/>
            </xdr:nvSpPr>
            <xdr:spPr bwMode="auto">
              <a:xfrm>
                <a:off x="228600" y="74990425"/>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66" name="Option Button 214" hidden="1">
                <a:extLst>
                  <a:ext uri="{63B3BB69-23CF-44E3-9099-C40C66FF867C}">
                    <a14:compatExt spid="_x0000_s23766"/>
                  </a:ext>
                  <a:ext uri="{FF2B5EF4-FFF2-40B4-BE49-F238E27FC236}">
                    <a16:creationId xmlns:a16="http://schemas.microsoft.com/office/drawing/2014/main" id="{00000000-0008-0000-0500-0000D65C0000}"/>
                  </a:ext>
                </a:extLst>
              </xdr:cNvPr>
              <xdr:cNvSpPr/>
            </xdr:nvSpPr>
            <xdr:spPr bwMode="auto">
              <a:xfrm>
                <a:off x="7429500" y="751903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67" name="Option Button 215" hidden="1">
                <a:extLst>
                  <a:ext uri="{63B3BB69-23CF-44E3-9099-C40C66FF867C}">
                    <a14:compatExt spid="_x0000_s23767"/>
                  </a:ext>
                  <a:ext uri="{FF2B5EF4-FFF2-40B4-BE49-F238E27FC236}">
                    <a16:creationId xmlns:a16="http://schemas.microsoft.com/office/drawing/2014/main" id="{00000000-0008-0000-0500-0000D75C0000}"/>
                  </a:ext>
                </a:extLst>
              </xdr:cNvPr>
              <xdr:cNvSpPr/>
            </xdr:nvSpPr>
            <xdr:spPr bwMode="auto">
              <a:xfrm>
                <a:off x="733425" y="751903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68" name="Option Button 216" hidden="1">
                <a:extLst>
                  <a:ext uri="{63B3BB69-23CF-44E3-9099-C40C66FF867C}">
                    <a14:compatExt spid="_x0000_s23768"/>
                  </a:ext>
                  <a:ext uri="{FF2B5EF4-FFF2-40B4-BE49-F238E27FC236}">
                    <a16:creationId xmlns:a16="http://schemas.microsoft.com/office/drawing/2014/main" id="{00000000-0008-0000-0500-0000D85C0000}"/>
                  </a:ext>
                </a:extLst>
              </xdr:cNvPr>
              <xdr:cNvSpPr/>
            </xdr:nvSpPr>
            <xdr:spPr bwMode="auto">
              <a:xfrm>
                <a:off x="285750" y="751903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184</xdr:row>
          <xdr:rowOff>0</xdr:rowOff>
        </xdr:from>
        <xdr:to>
          <xdr:col>5</xdr:col>
          <xdr:colOff>800100</xdr:colOff>
          <xdr:row>185</xdr:row>
          <xdr:rowOff>0</xdr:rowOff>
        </xdr:to>
        <xdr:grpSp>
          <xdr:nvGrpSpPr>
            <xdr:cNvPr id="56" name="グループ化 55">
              <a:extLst>
                <a:ext uri="{FF2B5EF4-FFF2-40B4-BE49-F238E27FC236}">
                  <a16:creationId xmlns:a16="http://schemas.microsoft.com/office/drawing/2014/main" id="{00000000-0008-0000-0500-000038000000}"/>
                </a:ext>
              </a:extLst>
            </xdr:cNvPr>
            <xdr:cNvGrpSpPr/>
          </xdr:nvGrpSpPr>
          <xdr:grpSpPr>
            <a:xfrm>
              <a:off x="224118" y="75762971"/>
              <a:ext cx="7983070" cy="481853"/>
              <a:chOff x="228600" y="75466676"/>
              <a:chExt cx="7981950" cy="476251"/>
            </a:xfrm>
          </xdr:grpSpPr>
          <xdr:sp macro="" textlink="">
            <xdr:nvSpPr>
              <xdr:cNvPr id="23769" name="Group Box 217" hidden="1">
                <a:extLst>
                  <a:ext uri="{63B3BB69-23CF-44E3-9099-C40C66FF867C}">
                    <a14:compatExt spid="_x0000_s23769"/>
                  </a:ext>
                  <a:ext uri="{FF2B5EF4-FFF2-40B4-BE49-F238E27FC236}">
                    <a16:creationId xmlns:a16="http://schemas.microsoft.com/office/drawing/2014/main" id="{00000000-0008-0000-0500-0000D95C0000}"/>
                  </a:ext>
                </a:extLst>
              </xdr:cNvPr>
              <xdr:cNvSpPr/>
            </xdr:nvSpPr>
            <xdr:spPr bwMode="auto">
              <a:xfrm>
                <a:off x="228600" y="75466676"/>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70" name="Option Button 218" hidden="1">
                <a:extLst>
                  <a:ext uri="{63B3BB69-23CF-44E3-9099-C40C66FF867C}">
                    <a14:compatExt spid="_x0000_s23770"/>
                  </a:ext>
                  <a:ext uri="{FF2B5EF4-FFF2-40B4-BE49-F238E27FC236}">
                    <a16:creationId xmlns:a16="http://schemas.microsoft.com/office/drawing/2014/main" id="{00000000-0008-0000-0500-0000DA5C0000}"/>
                  </a:ext>
                </a:extLst>
              </xdr:cNvPr>
              <xdr:cNvSpPr/>
            </xdr:nvSpPr>
            <xdr:spPr bwMode="auto">
              <a:xfrm>
                <a:off x="7429500" y="756666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71" name="Option Button 219" hidden="1">
                <a:extLst>
                  <a:ext uri="{63B3BB69-23CF-44E3-9099-C40C66FF867C}">
                    <a14:compatExt spid="_x0000_s23771"/>
                  </a:ext>
                  <a:ext uri="{FF2B5EF4-FFF2-40B4-BE49-F238E27FC236}">
                    <a16:creationId xmlns:a16="http://schemas.microsoft.com/office/drawing/2014/main" id="{00000000-0008-0000-0500-0000DB5C0000}"/>
                  </a:ext>
                </a:extLst>
              </xdr:cNvPr>
              <xdr:cNvSpPr/>
            </xdr:nvSpPr>
            <xdr:spPr bwMode="auto">
              <a:xfrm>
                <a:off x="733425" y="756666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72" name="Option Button 220" hidden="1">
                <a:extLst>
                  <a:ext uri="{63B3BB69-23CF-44E3-9099-C40C66FF867C}">
                    <a14:compatExt spid="_x0000_s23772"/>
                  </a:ext>
                  <a:ext uri="{FF2B5EF4-FFF2-40B4-BE49-F238E27FC236}">
                    <a16:creationId xmlns:a16="http://schemas.microsoft.com/office/drawing/2014/main" id="{00000000-0008-0000-0500-0000DC5C0000}"/>
                  </a:ext>
                </a:extLst>
              </xdr:cNvPr>
              <xdr:cNvSpPr/>
            </xdr:nvSpPr>
            <xdr:spPr bwMode="auto">
              <a:xfrm>
                <a:off x="285750" y="756666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195</xdr:row>
          <xdr:rowOff>0</xdr:rowOff>
        </xdr:from>
        <xdr:to>
          <xdr:col>5</xdr:col>
          <xdr:colOff>800100</xdr:colOff>
          <xdr:row>196</xdr:row>
          <xdr:rowOff>0</xdr:rowOff>
        </xdr:to>
        <xdr:grpSp>
          <xdr:nvGrpSpPr>
            <xdr:cNvPr id="57" name="グループ化 56">
              <a:extLst>
                <a:ext uri="{FF2B5EF4-FFF2-40B4-BE49-F238E27FC236}">
                  <a16:creationId xmlns:a16="http://schemas.microsoft.com/office/drawing/2014/main" id="{00000000-0008-0000-0500-000039000000}"/>
                </a:ext>
              </a:extLst>
            </xdr:cNvPr>
            <xdr:cNvGrpSpPr/>
          </xdr:nvGrpSpPr>
          <xdr:grpSpPr>
            <a:xfrm>
              <a:off x="224118" y="80592706"/>
              <a:ext cx="7983070" cy="481853"/>
              <a:chOff x="228600" y="80286331"/>
              <a:chExt cx="7981950" cy="476251"/>
            </a:xfrm>
          </xdr:grpSpPr>
          <xdr:sp macro="" textlink="">
            <xdr:nvSpPr>
              <xdr:cNvPr id="23773" name="Group Box 221" hidden="1">
                <a:extLst>
                  <a:ext uri="{63B3BB69-23CF-44E3-9099-C40C66FF867C}">
                    <a14:compatExt spid="_x0000_s23773"/>
                  </a:ext>
                  <a:ext uri="{FF2B5EF4-FFF2-40B4-BE49-F238E27FC236}">
                    <a16:creationId xmlns:a16="http://schemas.microsoft.com/office/drawing/2014/main" id="{00000000-0008-0000-0500-0000DD5C0000}"/>
                  </a:ext>
                </a:extLst>
              </xdr:cNvPr>
              <xdr:cNvSpPr/>
            </xdr:nvSpPr>
            <xdr:spPr bwMode="auto">
              <a:xfrm>
                <a:off x="228600" y="8028633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74" name="Option Button 222" hidden="1">
                <a:extLst>
                  <a:ext uri="{63B3BB69-23CF-44E3-9099-C40C66FF867C}">
                    <a14:compatExt spid="_x0000_s23774"/>
                  </a:ext>
                  <a:ext uri="{FF2B5EF4-FFF2-40B4-BE49-F238E27FC236}">
                    <a16:creationId xmlns:a16="http://schemas.microsoft.com/office/drawing/2014/main" id="{00000000-0008-0000-0500-0000DE5C0000}"/>
                  </a:ext>
                </a:extLst>
              </xdr:cNvPr>
              <xdr:cNvSpPr/>
            </xdr:nvSpPr>
            <xdr:spPr bwMode="auto">
              <a:xfrm>
                <a:off x="7429500" y="80486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75" name="Option Button 223" hidden="1">
                <a:extLst>
                  <a:ext uri="{63B3BB69-23CF-44E3-9099-C40C66FF867C}">
                    <a14:compatExt spid="_x0000_s23775"/>
                  </a:ext>
                  <a:ext uri="{FF2B5EF4-FFF2-40B4-BE49-F238E27FC236}">
                    <a16:creationId xmlns:a16="http://schemas.microsoft.com/office/drawing/2014/main" id="{00000000-0008-0000-0500-0000DF5C0000}"/>
                  </a:ext>
                </a:extLst>
              </xdr:cNvPr>
              <xdr:cNvSpPr/>
            </xdr:nvSpPr>
            <xdr:spPr bwMode="auto">
              <a:xfrm>
                <a:off x="733425" y="80486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76" name="Option Button 224" hidden="1">
                <a:extLst>
                  <a:ext uri="{63B3BB69-23CF-44E3-9099-C40C66FF867C}">
                    <a14:compatExt spid="_x0000_s23776"/>
                  </a:ext>
                  <a:ext uri="{FF2B5EF4-FFF2-40B4-BE49-F238E27FC236}">
                    <a16:creationId xmlns:a16="http://schemas.microsoft.com/office/drawing/2014/main" id="{00000000-0008-0000-0500-0000E05C0000}"/>
                  </a:ext>
                </a:extLst>
              </xdr:cNvPr>
              <xdr:cNvSpPr/>
            </xdr:nvSpPr>
            <xdr:spPr bwMode="auto">
              <a:xfrm>
                <a:off x="285750" y="80486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196</xdr:row>
          <xdr:rowOff>0</xdr:rowOff>
        </xdr:from>
        <xdr:to>
          <xdr:col>5</xdr:col>
          <xdr:colOff>800100</xdr:colOff>
          <xdr:row>197</xdr:row>
          <xdr:rowOff>0</xdr:rowOff>
        </xdr:to>
        <xdr:grpSp>
          <xdr:nvGrpSpPr>
            <xdr:cNvPr id="58" name="グループ化 57">
              <a:extLst>
                <a:ext uri="{FF2B5EF4-FFF2-40B4-BE49-F238E27FC236}">
                  <a16:creationId xmlns:a16="http://schemas.microsoft.com/office/drawing/2014/main" id="{00000000-0008-0000-0500-00003A000000}"/>
                </a:ext>
              </a:extLst>
            </xdr:cNvPr>
            <xdr:cNvGrpSpPr/>
          </xdr:nvGrpSpPr>
          <xdr:grpSpPr>
            <a:xfrm>
              <a:off x="224118" y="81074559"/>
              <a:ext cx="7983070" cy="481853"/>
              <a:chOff x="228600" y="80762582"/>
              <a:chExt cx="7981950" cy="476251"/>
            </a:xfrm>
          </xdr:grpSpPr>
          <xdr:sp macro="" textlink="">
            <xdr:nvSpPr>
              <xdr:cNvPr id="23777" name="Group Box 225" hidden="1">
                <a:extLst>
                  <a:ext uri="{63B3BB69-23CF-44E3-9099-C40C66FF867C}">
                    <a14:compatExt spid="_x0000_s23777"/>
                  </a:ext>
                  <a:ext uri="{FF2B5EF4-FFF2-40B4-BE49-F238E27FC236}">
                    <a16:creationId xmlns:a16="http://schemas.microsoft.com/office/drawing/2014/main" id="{00000000-0008-0000-0500-0000E15C0000}"/>
                  </a:ext>
                </a:extLst>
              </xdr:cNvPr>
              <xdr:cNvSpPr/>
            </xdr:nvSpPr>
            <xdr:spPr bwMode="auto">
              <a:xfrm>
                <a:off x="228600" y="8076258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78" name="Option Button 226" hidden="1">
                <a:extLst>
                  <a:ext uri="{63B3BB69-23CF-44E3-9099-C40C66FF867C}">
                    <a14:compatExt spid="_x0000_s23778"/>
                  </a:ext>
                  <a:ext uri="{FF2B5EF4-FFF2-40B4-BE49-F238E27FC236}">
                    <a16:creationId xmlns:a16="http://schemas.microsoft.com/office/drawing/2014/main" id="{00000000-0008-0000-0500-0000E25C0000}"/>
                  </a:ext>
                </a:extLst>
              </xdr:cNvPr>
              <xdr:cNvSpPr/>
            </xdr:nvSpPr>
            <xdr:spPr bwMode="auto">
              <a:xfrm>
                <a:off x="7429500" y="809625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79" name="Option Button 227" hidden="1">
                <a:extLst>
                  <a:ext uri="{63B3BB69-23CF-44E3-9099-C40C66FF867C}">
                    <a14:compatExt spid="_x0000_s23779"/>
                  </a:ext>
                  <a:ext uri="{FF2B5EF4-FFF2-40B4-BE49-F238E27FC236}">
                    <a16:creationId xmlns:a16="http://schemas.microsoft.com/office/drawing/2014/main" id="{00000000-0008-0000-0500-0000E35C0000}"/>
                  </a:ext>
                </a:extLst>
              </xdr:cNvPr>
              <xdr:cNvSpPr/>
            </xdr:nvSpPr>
            <xdr:spPr bwMode="auto">
              <a:xfrm>
                <a:off x="733425" y="809625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80" name="Option Button 228" hidden="1">
                <a:extLst>
                  <a:ext uri="{63B3BB69-23CF-44E3-9099-C40C66FF867C}">
                    <a14:compatExt spid="_x0000_s23780"/>
                  </a:ext>
                  <a:ext uri="{FF2B5EF4-FFF2-40B4-BE49-F238E27FC236}">
                    <a16:creationId xmlns:a16="http://schemas.microsoft.com/office/drawing/2014/main" id="{00000000-0008-0000-0500-0000E45C0000}"/>
                  </a:ext>
                </a:extLst>
              </xdr:cNvPr>
              <xdr:cNvSpPr/>
            </xdr:nvSpPr>
            <xdr:spPr bwMode="auto">
              <a:xfrm>
                <a:off x="285750" y="809625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197</xdr:row>
          <xdr:rowOff>0</xdr:rowOff>
        </xdr:from>
        <xdr:to>
          <xdr:col>5</xdr:col>
          <xdr:colOff>800100</xdr:colOff>
          <xdr:row>198</xdr:row>
          <xdr:rowOff>0</xdr:rowOff>
        </xdr:to>
        <xdr:grpSp>
          <xdr:nvGrpSpPr>
            <xdr:cNvPr id="59" name="グループ化 58">
              <a:extLst>
                <a:ext uri="{FF2B5EF4-FFF2-40B4-BE49-F238E27FC236}">
                  <a16:creationId xmlns:a16="http://schemas.microsoft.com/office/drawing/2014/main" id="{00000000-0008-0000-0500-00003B000000}"/>
                </a:ext>
              </a:extLst>
            </xdr:cNvPr>
            <xdr:cNvGrpSpPr/>
          </xdr:nvGrpSpPr>
          <xdr:grpSpPr>
            <a:xfrm>
              <a:off x="224118" y="81556412"/>
              <a:ext cx="7983070" cy="481853"/>
              <a:chOff x="228600" y="81238833"/>
              <a:chExt cx="7981950" cy="476251"/>
            </a:xfrm>
          </xdr:grpSpPr>
          <xdr:sp macro="" textlink="">
            <xdr:nvSpPr>
              <xdr:cNvPr id="23781" name="Group Box 229" hidden="1">
                <a:extLst>
                  <a:ext uri="{63B3BB69-23CF-44E3-9099-C40C66FF867C}">
                    <a14:compatExt spid="_x0000_s23781"/>
                  </a:ext>
                  <a:ext uri="{FF2B5EF4-FFF2-40B4-BE49-F238E27FC236}">
                    <a16:creationId xmlns:a16="http://schemas.microsoft.com/office/drawing/2014/main" id="{00000000-0008-0000-0500-0000E55C0000}"/>
                  </a:ext>
                </a:extLst>
              </xdr:cNvPr>
              <xdr:cNvSpPr/>
            </xdr:nvSpPr>
            <xdr:spPr bwMode="auto">
              <a:xfrm>
                <a:off x="228600" y="8123883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82" name="Option Button 230" hidden="1">
                <a:extLst>
                  <a:ext uri="{63B3BB69-23CF-44E3-9099-C40C66FF867C}">
                    <a14:compatExt spid="_x0000_s23782"/>
                  </a:ext>
                  <a:ext uri="{FF2B5EF4-FFF2-40B4-BE49-F238E27FC236}">
                    <a16:creationId xmlns:a16="http://schemas.microsoft.com/office/drawing/2014/main" id="{00000000-0008-0000-0500-0000E65C0000}"/>
                  </a:ext>
                </a:extLst>
              </xdr:cNvPr>
              <xdr:cNvSpPr/>
            </xdr:nvSpPr>
            <xdr:spPr bwMode="auto">
              <a:xfrm>
                <a:off x="7429500" y="814387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83" name="Option Button 231" hidden="1">
                <a:extLst>
                  <a:ext uri="{63B3BB69-23CF-44E3-9099-C40C66FF867C}">
                    <a14:compatExt spid="_x0000_s23783"/>
                  </a:ext>
                  <a:ext uri="{FF2B5EF4-FFF2-40B4-BE49-F238E27FC236}">
                    <a16:creationId xmlns:a16="http://schemas.microsoft.com/office/drawing/2014/main" id="{00000000-0008-0000-0500-0000E75C0000}"/>
                  </a:ext>
                </a:extLst>
              </xdr:cNvPr>
              <xdr:cNvSpPr/>
            </xdr:nvSpPr>
            <xdr:spPr bwMode="auto">
              <a:xfrm>
                <a:off x="733425" y="814387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84" name="Option Button 232" hidden="1">
                <a:extLst>
                  <a:ext uri="{63B3BB69-23CF-44E3-9099-C40C66FF867C}">
                    <a14:compatExt spid="_x0000_s23784"/>
                  </a:ext>
                  <a:ext uri="{FF2B5EF4-FFF2-40B4-BE49-F238E27FC236}">
                    <a16:creationId xmlns:a16="http://schemas.microsoft.com/office/drawing/2014/main" id="{00000000-0008-0000-0500-0000E85C0000}"/>
                  </a:ext>
                </a:extLst>
              </xdr:cNvPr>
              <xdr:cNvSpPr/>
            </xdr:nvSpPr>
            <xdr:spPr bwMode="auto">
              <a:xfrm>
                <a:off x="285750" y="814387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198</xdr:row>
          <xdr:rowOff>0</xdr:rowOff>
        </xdr:from>
        <xdr:to>
          <xdr:col>5</xdr:col>
          <xdr:colOff>800100</xdr:colOff>
          <xdr:row>199</xdr:row>
          <xdr:rowOff>0</xdr:rowOff>
        </xdr:to>
        <xdr:grpSp>
          <xdr:nvGrpSpPr>
            <xdr:cNvPr id="60" name="グループ化 59">
              <a:extLst>
                <a:ext uri="{FF2B5EF4-FFF2-40B4-BE49-F238E27FC236}">
                  <a16:creationId xmlns:a16="http://schemas.microsoft.com/office/drawing/2014/main" id="{00000000-0008-0000-0500-00003C000000}"/>
                </a:ext>
              </a:extLst>
            </xdr:cNvPr>
            <xdr:cNvGrpSpPr/>
          </xdr:nvGrpSpPr>
          <xdr:grpSpPr>
            <a:xfrm>
              <a:off x="224118" y="82038265"/>
              <a:ext cx="7983070" cy="481853"/>
              <a:chOff x="228600" y="81715083"/>
              <a:chExt cx="7981950" cy="476251"/>
            </a:xfrm>
          </xdr:grpSpPr>
          <xdr:sp macro="" textlink="">
            <xdr:nvSpPr>
              <xdr:cNvPr id="23785" name="Group Box 233" hidden="1">
                <a:extLst>
                  <a:ext uri="{63B3BB69-23CF-44E3-9099-C40C66FF867C}">
                    <a14:compatExt spid="_x0000_s23785"/>
                  </a:ext>
                  <a:ext uri="{FF2B5EF4-FFF2-40B4-BE49-F238E27FC236}">
                    <a16:creationId xmlns:a16="http://schemas.microsoft.com/office/drawing/2014/main" id="{00000000-0008-0000-0500-0000E95C0000}"/>
                  </a:ext>
                </a:extLst>
              </xdr:cNvPr>
              <xdr:cNvSpPr/>
            </xdr:nvSpPr>
            <xdr:spPr bwMode="auto">
              <a:xfrm>
                <a:off x="228600" y="81715083"/>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86" name="Option Button 234" hidden="1">
                <a:extLst>
                  <a:ext uri="{63B3BB69-23CF-44E3-9099-C40C66FF867C}">
                    <a14:compatExt spid="_x0000_s23786"/>
                  </a:ext>
                  <a:ext uri="{FF2B5EF4-FFF2-40B4-BE49-F238E27FC236}">
                    <a16:creationId xmlns:a16="http://schemas.microsoft.com/office/drawing/2014/main" id="{00000000-0008-0000-0500-0000EA5C0000}"/>
                  </a:ext>
                </a:extLst>
              </xdr:cNvPr>
              <xdr:cNvSpPr/>
            </xdr:nvSpPr>
            <xdr:spPr bwMode="auto">
              <a:xfrm>
                <a:off x="7429500" y="819150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87" name="Option Button 235" hidden="1">
                <a:extLst>
                  <a:ext uri="{63B3BB69-23CF-44E3-9099-C40C66FF867C}">
                    <a14:compatExt spid="_x0000_s23787"/>
                  </a:ext>
                  <a:ext uri="{FF2B5EF4-FFF2-40B4-BE49-F238E27FC236}">
                    <a16:creationId xmlns:a16="http://schemas.microsoft.com/office/drawing/2014/main" id="{00000000-0008-0000-0500-0000EB5C0000}"/>
                  </a:ext>
                </a:extLst>
              </xdr:cNvPr>
              <xdr:cNvSpPr/>
            </xdr:nvSpPr>
            <xdr:spPr bwMode="auto">
              <a:xfrm>
                <a:off x="733425" y="819150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88" name="Option Button 236" hidden="1">
                <a:extLst>
                  <a:ext uri="{63B3BB69-23CF-44E3-9099-C40C66FF867C}">
                    <a14:compatExt spid="_x0000_s23788"/>
                  </a:ext>
                  <a:ext uri="{FF2B5EF4-FFF2-40B4-BE49-F238E27FC236}">
                    <a16:creationId xmlns:a16="http://schemas.microsoft.com/office/drawing/2014/main" id="{00000000-0008-0000-0500-0000EC5C0000}"/>
                  </a:ext>
                </a:extLst>
              </xdr:cNvPr>
              <xdr:cNvSpPr/>
            </xdr:nvSpPr>
            <xdr:spPr bwMode="auto">
              <a:xfrm>
                <a:off x="285750" y="819150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199</xdr:row>
          <xdr:rowOff>0</xdr:rowOff>
        </xdr:from>
        <xdr:to>
          <xdr:col>5</xdr:col>
          <xdr:colOff>800100</xdr:colOff>
          <xdr:row>200</xdr:row>
          <xdr:rowOff>0</xdr:rowOff>
        </xdr:to>
        <xdr:grpSp>
          <xdr:nvGrpSpPr>
            <xdr:cNvPr id="61" name="グループ化 60">
              <a:extLst>
                <a:ext uri="{FF2B5EF4-FFF2-40B4-BE49-F238E27FC236}">
                  <a16:creationId xmlns:a16="http://schemas.microsoft.com/office/drawing/2014/main" id="{00000000-0008-0000-0500-00003D000000}"/>
                </a:ext>
              </a:extLst>
            </xdr:cNvPr>
            <xdr:cNvGrpSpPr/>
          </xdr:nvGrpSpPr>
          <xdr:grpSpPr>
            <a:xfrm>
              <a:off x="224118" y="82520118"/>
              <a:ext cx="7983070" cy="481853"/>
              <a:chOff x="228600" y="82191334"/>
              <a:chExt cx="7981950" cy="476251"/>
            </a:xfrm>
          </xdr:grpSpPr>
          <xdr:sp macro="" textlink="">
            <xdr:nvSpPr>
              <xdr:cNvPr id="23789" name="Group Box 237" hidden="1">
                <a:extLst>
                  <a:ext uri="{63B3BB69-23CF-44E3-9099-C40C66FF867C}">
                    <a14:compatExt spid="_x0000_s23789"/>
                  </a:ext>
                  <a:ext uri="{FF2B5EF4-FFF2-40B4-BE49-F238E27FC236}">
                    <a16:creationId xmlns:a16="http://schemas.microsoft.com/office/drawing/2014/main" id="{00000000-0008-0000-0500-0000ED5C0000}"/>
                  </a:ext>
                </a:extLst>
              </xdr:cNvPr>
              <xdr:cNvSpPr/>
            </xdr:nvSpPr>
            <xdr:spPr bwMode="auto">
              <a:xfrm>
                <a:off x="228600" y="82191334"/>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90" name="Option Button 238" hidden="1">
                <a:extLst>
                  <a:ext uri="{63B3BB69-23CF-44E3-9099-C40C66FF867C}">
                    <a14:compatExt spid="_x0000_s23790"/>
                  </a:ext>
                  <a:ext uri="{FF2B5EF4-FFF2-40B4-BE49-F238E27FC236}">
                    <a16:creationId xmlns:a16="http://schemas.microsoft.com/office/drawing/2014/main" id="{00000000-0008-0000-0500-0000EE5C0000}"/>
                  </a:ext>
                </a:extLst>
              </xdr:cNvPr>
              <xdr:cNvSpPr/>
            </xdr:nvSpPr>
            <xdr:spPr bwMode="auto">
              <a:xfrm>
                <a:off x="7429500" y="823912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91" name="Option Button 239" hidden="1">
                <a:extLst>
                  <a:ext uri="{63B3BB69-23CF-44E3-9099-C40C66FF867C}">
                    <a14:compatExt spid="_x0000_s23791"/>
                  </a:ext>
                  <a:ext uri="{FF2B5EF4-FFF2-40B4-BE49-F238E27FC236}">
                    <a16:creationId xmlns:a16="http://schemas.microsoft.com/office/drawing/2014/main" id="{00000000-0008-0000-0500-0000EF5C0000}"/>
                  </a:ext>
                </a:extLst>
              </xdr:cNvPr>
              <xdr:cNvSpPr/>
            </xdr:nvSpPr>
            <xdr:spPr bwMode="auto">
              <a:xfrm>
                <a:off x="733425" y="823912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92" name="Option Button 240" hidden="1">
                <a:extLst>
                  <a:ext uri="{63B3BB69-23CF-44E3-9099-C40C66FF867C}">
                    <a14:compatExt spid="_x0000_s23792"/>
                  </a:ext>
                  <a:ext uri="{FF2B5EF4-FFF2-40B4-BE49-F238E27FC236}">
                    <a16:creationId xmlns:a16="http://schemas.microsoft.com/office/drawing/2014/main" id="{00000000-0008-0000-0500-0000F05C0000}"/>
                  </a:ext>
                </a:extLst>
              </xdr:cNvPr>
              <xdr:cNvSpPr/>
            </xdr:nvSpPr>
            <xdr:spPr bwMode="auto">
              <a:xfrm>
                <a:off x="285750" y="823912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210</xdr:row>
          <xdr:rowOff>0</xdr:rowOff>
        </xdr:from>
        <xdr:to>
          <xdr:col>5</xdr:col>
          <xdr:colOff>800100</xdr:colOff>
          <xdr:row>211</xdr:row>
          <xdr:rowOff>0</xdr:rowOff>
        </xdr:to>
        <xdr:grpSp>
          <xdr:nvGrpSpPr>
            <xdr:cNvPr id="62" name="グループ化 61">
              <a:extLst>
                <a:ext uri="{FF2B5EF4-FFF2-40B4-BE49-F238E27FC236}">
                  <a16:creationId xmlns:a16="http://schemas.microsoft.com/office/drawing/2014/main" id="{00000000-0008-0000-0500-00003E000000}"/>
                </a:ext>
              </a:extLst>
            </xdr:cNvPr>
            <xdr:cNvGrpSpPr/>
          </xdr:nvGrpSpPr>
          <xdr:grpSpPr>
            <a:xfrm>
              <a:off x="224118" y="87349853"/>
              <a:ext cx="7983070" cy="481853"/>
              <a:chOff x="228600" y="87010991"/>
              <a:chExt cx="7981950" cy="476251"/>
            </a:xfrm>
          </xdr:grpSpPr>
          <xdr:sp macro="" textlink="">
            <xdr:nvSpPr>
              <xdr:cNvPr id="23793" name="Group Box 241" hidden="1">
                <a:extLst>
                  <a:ext uri="{63B3BB69-23CF-44E3-9099-C40C66FF867C}">
                    <a14:compatExt spid="_x0000_s23793"/>
                  </a:ext>
                  <a:ext uri="{FF2B5EF4-FFF2-40B4-BE49-F238E27FC236}">
                    <a16:creationId xmlns:a16="http://schemas.microsoft.com/office/drawing/2014/main" id="{00000000-0008-0000-0500-0000F15C0000}"/>
                  </a:ext>
                </a:extLst>
              </xdr:cNvPr>
              <xdr:cNvSpPr/>
            </xdr:nvSpPr>
            <xdr:spPr bwMode="auto">
              <a:xfrm>
                <a:off x="228600" y="8701099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94" name="Option Button 242" hidden="1">
                <a:extLst>
                  <a:ext uri="{63B3BB69-23CF-44E3-9099-C40C66FF867C}">
                    <a14:compatExt spid="_x0000_s23794"/>
                  </a:ext>
                  <a:ext uri="{FF2B5EF4-FFF2-40B4-BE49-F238E27FC236}">
                    <a16:creationId xmlns:a16="http://schemas.microsoft.com/office/drawing/2014/main" id="{00000000-0008-0000-0500-0000F25C0000}"/>
                  </a:ext>
                </a:extLst>
              </xdr:cNvPr>
              <xdr:cNvSpPr/>
            </xdr:nvSpPr>
            <xdr:spPr bwMode="auto">
              <a:xfrm>
                <a:off x="7429500" y="872109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95" name="Option Button 243" hidden="1">
                <a:extLst>
                  <a:ext uri="{63B3BB69-23CF-44E3-9099-C40C66FF867C}">
                    <a14:compatExt spid="_x0000_s23795"/>
                  </a:ext>
                  <a:ext uri="{FF2B5EF4-FFF2-40B4-BE49-F238E27FC236}">
                    <a16:creationId xmlns:a16="http://schemas.microsoft.com/office/drawing/2014/main" id="{00000000-0008-0000-0500-0000F35C0000}"/>
                  </a:ext>
                </a:extLst>
              </xdr:cNvPr>
              <xdr:cNvSpPr/>
            </xdr:nvSpPr>
            <xdr:spPr bwMode="auto">
              <a:xfrm>
                <a:off x="733425" y="872109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796" name="Option Button 244" hidden="1">
                <a:extLst>
                  <a:ext uri="{63B3BB69-23CF-44E3-9099-C40C66FF867C}">
                    <a14:compatExt spid="_x0000_s23796"/>
                  </a:ext>
                  <a:ext uri="{FF2B5EF4-FFF2-40B4-BE49-F238E27FC236}">
                    <a16:creationId xmlns:a16="http://schemas.microsoft.com/office/drawing/2014/main" id="{00000000-0008-0000-0500-0000F45C0000}"/>
                  </a:ext>
                </a:extLst>
              </xdr:cNvPr>
              <xdr:cNvSpPr/>
            </xdr:nvSpPr>
            <xdr:spPr bwMode="auto">
              <a:xfrm>
                <a:off x="285750" y="872109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211</xdr:row>
          <xdr:rowOff>0</xdr:rowOff>
        </xdr:from>
        <xdr:to>
          <xdr:col>5</xdr:col>
          <xdr:colOff>800100</xdr:colOff>
          <xdr:row>212</xdr:row>
          <xdr:rowOff>0</xdr:rowOff>
        </xdr:to>
        <xdr:grpSp>
          <xdr:nvGrpSpPr>
            <xdr:cNvPr id="63" name="グループ化 62">
              <a:extLst>
                <a:ext uri="{FF2B5EF4-FFF2-40B4-BE49-F238E27FC236}">
                  <a16:creationId xmlns:a16="http://schemas.microsoft.com/office/drawing/2014/main" id="{00000000-0008-0000-0500-00003F000000}"/>
                </a:ext>
              </a:extLst>
            </xdr:cNvPr>
            <xdr:cNvGrpSpPr/>
          </xdr:nvGrpSpPr>
          <xdr:grpSpPr>
            <a:xfrm>
              <a:off x="224118" y="87831706"/>
              <a:ext cx="7983070" cy="481853"/>
              <a:chOff x="228600" y="87487241"/>
              <a:chExt cx="7981950" cy="476251"/>
            </a:xfrm>
          </xdr:grpSpPr>
          <xdr:sp macro="" textlink="">
            <xdr:nvSpPr>
              <xdr:cNvPr id="23797" name="Group Box 245" hidden="1">
                <a:extLst>
                  <a:ext uri="{63B3BB69-23CF-44E3-9099-C40C66FF867C}">
                    <a14:compatExt spid="_x0000_s23797"/>
                  </a:ext>
                  <a:ext uri="{FF2B5EF4-FFF2-40B4-BE49-F238E27FC236}">
                    <a16:creationId xmlns:a16="http://schemas.microsoft.com/office/drawing/2014/main" id="{00000000-0008-0000-0500-0000F55C0000}"/>
                  </a:ext>
                </a:extLst>
              </xdr:cNvPr>
              <xdr:cNvSpPr/>
            </xdr:nvSpPr>
            <xdr:spPr bwMode="auto">
              <a:xfrm>
                <a:off x="228600" y="8748724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798" name="Option Button 246" hidden="1">
                <a:extLst>
                  <a:ext uri="{63B3BB69-23CF-44E3-9099-C40C66FF867C}">
                    <a14:compatExt spid="_x0000_s23798"/>
                  </a:ext>
                  <a:ext uri="{FF2B5EF4-FFF2-40B4-BE49-F238E27FC236}">
                    <a16:creationId xmlns:a16="http://schemas.microsoft.com/office/drawing/2014/main" id="{00000000-0008-0000-0500-0000F65C0000}"/>
                  </a:ext>
                </a:extLst>
              </xdr:cNvPr>
              <xdr:cNvSpPr/>
            </xdr:nvSpPr>
            <xdr:spPr bwMode="auto">
              <a:xfrm>
                <a:off x="7429500" y="876871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799" name="Option Button 247" hidden="1">
                <a:extLst>
                  <a:ext uri="{63B3BB69-23CF-44E3-9099-C40C66FF867C}">
                    <a14:compatExt spid="_x0000_s23799"/>
                  </a:ext>
                  <a:ext uri="{FF2B5EF4-FFF2-40B4-BE49-F238E27FC236}">
                    <a16:creationId xmlns:a16="http://schemas.microsoft.com/office/drawing/2014/main" id="{00000000-0008-0000-0500-0000F75C0000}"/>
                  </a:ext>
                </a:extLst>
              </xdr:cNvPr>
              <xdr:cNvSpPr/>
            </xdr:nvSpPr>
            <xdr:spPr bwMode="auto">
              <a:xfrm>
                <a:off x="733425" y="876871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800" name="Option Button 248" hidden="1">
                <a:extLst>
                  <a:ext uri="{63B3BB69-23CF-44E3-9099-C40C66FF867C}">
                    <a14:compatExt spid="_x0000_s23800"/>
                  </a:ext>
                  <a:ext uri="{FF2B5EF4-FFF2-40B4-BE49-F238E27FC236}">
                    <a16:creationId xmlns:a16="http://schemas.microsoft.com/office/drawing/2014/main" id="{00000000-0008-0000-0500-0000F85C0000}"/>
                  </a:ext>
                </a:extLst>
              </xdr:cNvPr>
              <xdr:cNvSpPr/>
            </xdr:nvSpPr>
            <xdr:spPr bwMode="auto">
              <a:xfrm>
                <a:off x="285750" y="876871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212</xdr:row>
          <xdr:rowOff>0</xdr:rowOff>
        </xdr:from>
        <xdr:to>
          <xdr:col>5</xdr:col>
          <xdr:colOff>800100</xdr:colOff>
          <xdr:row>213</xdr:row>
          <xdr:rowOff>0</xdr:rowOff>
        </xdr:to>
        <xdr:grpSp>
          <xdr:nvGrpSpPr>
            <xdr:cNvPr id="23805" name="グループ化 23804">
              <a:extLst>
                <a:ext uri="{FF2B5EF4-FFF2-40B4-BE49-F238E27FC236}">
                  <a16:creationId xmlns:a16="http://schemas.microsoft.com/office/drawing/2014/main" id="{00000000-0008-0000-0500-0000FD5C0000}"/>
                </a:ext>
              </a:extLst>
            </xdr:cNvPr>
            <xdr:cNvGrpSpPr/>
          </xdr:nvGrpSpPr>
          <xdr:grpSpPr>
            <a:xfrm>
              <a:off x="224118" y="88313559"/>
              <a:ext cx="7983070" cy="481853"/>
              <a:chOff x="228600" y="87963492"/>
              <a:chExt cx="7981950" cy="476251"/>
            </a:xfrm>
          </xdr:grpSpPr>
          <xdr:sp macro="" textlink="">
            <xdr:nvSpPr>
              <xdr:cNvPr id="23801" name="Group Box 249" hidden="1">
                <a:extLst>
                  <a:ext uri="{63B3BB69-23CF-44E3-9099-C40C66FF867C}">
                    <a14:compatExt spid="_x0000_s23801"/>
                  </a:ext>
                  <a:ext uri="{FF2B5EF4-FFF2-40B4-BE49-F238E27FC236}">
                    <a16:creationId xmlns:a16="http://schemas.microsoft.com/office/drawing/2014/main" id="{00000000-0008-0000-0500-0000F95C0000}"/>
                  </a:ext>
                </a:extLst>
              </xdr:cNvPr>
              <xdr:cNvSpPr/>
            </xdr:nvSpPr>
            <xdr:spPr bwMode="auto">
              <a:xfrm>
                <a:off x="228600" y="8796349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802" name="Option Button 250" hidden="1">
                <a:extLst>
                  <a:ext uri="{63B3BB69-23CF-44E3-9099-C40C66FF867C}">
                    <a14:compatExt spid="_x0000_s23802"/>
                  </a:ext>
                  <a:ext uri="{FF2B5EF4-FFF2-40B4-BE49-F238E27FC236}">
                    <a16:creationId xmlns:a16="http://schemas.microsoft.com/office/drawing/2014/main" id="{00000000-0008-0000-0500-0000FA5C0000}"/>
                  </a:ext>
                </a:extLst>
              </xdr:cNvPr>
              <xdr:cNvSpPr/>
            </xdr:nvSpPr>
            <xdr:spPr bwMode="auto">
              <a:xfrm>
                <a:off x="7429500" y="881634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803" name="Option Button 251" hidden="1">
                <a:extLst>
                  <a:ext uri="{63B3BB69-23CF-44E3-9099-C40C66FF867C}">
                    <a14:compatExt spid="_x0000_s23803"/>
                  </a:ext>
                  <a:ext uri="{FF2B5EF4-FFF2-40B4-BE49-F238E27FC236}">
                    <a16:creationId xmlns:a16="http://schemas.microsoft.com/office/drawing/2014/main" id="{00000000-0008-0000-0500-0000FB5C0000}"/>
                  </a:ext>
                </a:extLst>
              </xdr:cNvPr>
              <xdr:cNvSpPr/>
            </xdr:nvSpPr>
            <xdr:spPr bwMode="auto">
              <a:xfrm>
                <a:off x="733425" y="881634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804" name="Option Button 252" hidden="1">
                <a:extLst>
                  <a:ext uri="{63B3BB69-23CF-44E3-9099-C40C66FF867C}">
                    <a14:compatExt spid="_x0000_s23804"/>
                  </a:ext>
                  <a:ext uri="{FF2B5EF4-FFF2-40B4-BE49-F238E27FC236}">
                    <a16:creationId xmlns:a16="http://schemas.microsoft.com/office/drawing/2014/main" id="{00000000-0008-0000-0500-0000FC5C0000}"/>
                  </a:ext>
                </a:extLst>
              </xdr:cNvPr>
              <xdr:cNvSpPr/>
            </xdr:nvSpPr>
            <xdr:spPr bwMode="auto">
              <a:xfrm>
                <a:off x="285750" y="881634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213</xdr:row>
          <xdr:rowOff>0</xdr:rowOff>
        </xdr:from>
        <xdr:to>
          <xdr:col>5</xdr:col>
          <xdr:colOff>800100</xdr:colOff>
          <xdr:row>214</xdr:row>
          <xdr:rowOff>0</xdr:rowOff>
        </xdr:to>
        <xdr:grpSp>
          <xdr:nvGrpSpPr>
            <xdr:cNvPr id="23809" name="グループ化 23808">
              <a:extLst>
                <a:ext uri="{FF2B5EF4-FFF2-40B4-BE49-F238E27FC236}">
                  <a16:creationId xmlns:a16="http://schemas.microsoft.com/office/drawing/2014/main" id="{00000000-0008-0000-0500-0000015D0000}"/>
                </a:ext>
              </a:extLst>
            </xdr:cNvPr>
            <xdr:cNvGrpSpPr/>
          </xdr:nvGrpSpPr>
          <xdr:grpSpPr>
            <a:xfrm>
              <a:off x="224118" y="88795412"/>
              <a:ext cx="7983070" cy="481853"/>
              <a:chOff x="228600" y="88439742"/>
              <a:chExt cx="7981950" cy="476251"/>
            </a:xfrm>
          </xdr:grpSpPr>
          <xdr:sp macro="" textlink="">
            <xdr:nvSpPr>
              <xdr:cNvPr id="23806" name="Group Box 253" hidden="1">
                <a:extLst>
                  <a:ext uri="{63B3BB69-23CF-44E3-9099-C40C66FF867C}">
                    <a14:compatExt spid="_x0000_s23805"/>
                  </a:ext>
                  <a:ext uri="{FF2B5EF4-FFF2-40B4-BE49-F238E27FC236}">
                    <a16:creationId xmlns:a16="http://schemas.microsoft.com/office/drawing/2014/main" id="{00000000-0008-0000-0500-0000FE5C0000}"/>
                  </a:ext>
                </a:extLst>
              </xdr:cNvPr>
              <xdr:cNvSpPr/>
            </xdr:nvSpPr>
            <xdr:spPr bwMode="auto">
              <a:xfrm>
                <a:off x="228600" y="88439742"/>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807" name="Option Button 254" hidden="1">
                <a:extLst>
                  <a:ext uri="{63B3BB69-23CF-44E3-9099-C40C66FF867C}">
                    <a14:compatExt spid="_x0000_s23806"/>
                  </a:ext>
                  <a:ext uri="{FF2B5EF4-FFF2-40B4-BE49-F238E27FC236}">
                    <a16:creationId xmlns:a16="http://schemas.microsoft.com/office/drawing/2014/main" id="{00000000-0008-0000-0500-0000FF5C0000}"/>
                  </a:ext>
                </a:extLst>
              </xdr:cNvPr>
              <xdr:cNvSpPr/>
            </xdr:nvSpPr>
            <xdr:spPr bwMode="auto">
              <a:xfrm>
                <a:off x="7429500" y="886396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845" name="Option Button 255" hidden="1">
                <a:extLst>
                  <a:ext uri="{63B3BB69-23CF-44E3-9099-C40C66FF867C}">
                    <a14:compatExt spid="_x0000_s23807"/>
                  </a:ext>
                  <a:ext uri="{FF2B5EF4-FFF2-40B4-BE49-F238E27FC236}">
                    <a16:creationId xmlns:a16="http://schemas.microsoft.com/office/drawing/2014/main" id="{00000000-0008-0000-0500-0000255D0000}"/>
                  </a:ext>
                </a:extLst>
              </xdr:cNvPr>
              <xdr:cNvSpPr/>
            </xdr:nvSpPr>
            <xdr:spPr bwMode="auto">
              <a:xfrm>
                <a:off x="733425" y="886396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808" name="Option Button 256" hidden="1">
                <a:extLst>
                  <a:ext uri="{63B3BB69-23CF-44E3-9099-C40C66FF867C}">
                    <a14:compatExt spid="_x0000_s23808"/>
                  </a:ext>
                  <a:ext uri="{FF2B5EF4-FFF2-40B4-BE49-F238E27FC236}">
                    <a16:creationId xmlns:a16="http://schemas.microsoft.com/office/drawing/2014/main" id="{00000000-0008-0000-0500-0000005D0000}"/>
                  </a:ext>
                </a:extLst>
              </xdr:cNvPr>
              <xdr:cNvSpPr/>
            </xdr:nvSpPr>
            <xdr:spPr bwMode="auto">
              <a:xfrm>
                <a:off x="285750" y="886396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224</xdr:row>
          <xdr:rowOff>0</xdr:rowOff>
        </xdr:from>
        <xdr:to>
          <xdr:col>5</xdr:col>
          <xdr:colOff>800100</xdr:colOff>
          <xdr:row>225</xdr:row>
          <xdr:rowOff>0</xdr:rowOff>
        </xdr:to>
        <xdr:grpSp>
          <xdr:nvGrpSpPr>
            <xdr:cNvPr id="23814" name="グループ化 23813">
              <a:extLst>
                <a:ext uri="{FF2B5EF4-FFF2-40B4-BE49-F238E27FC236}">
                  <a16:creationId xmlns:a16="http://schemas.microsoft.com/office/drawing/2014/main" id="{00000000-0008-0000-0500-0000065D0000}"/>
                </a:ext>
              </a:extLst>
            </xdr:cNvPr>
            <xdr:cNvGrpSpPr/>
          </xdr:nvGrpSpPr>
          <xdr:grpSpPr>
            <a:xfrm>
              <a:off x="224118" y="93625147"/>
              <a:ext cx="7983070" cy="481853"/>
              <a:chOff x="228600" y="93259398"/>
              <a:chExt cx="7981950" cy="476251"/>
            </a:xfrm>
          </xdr:grpSpPr>
          <xdr:sp macro="" textlink="">
            <xdr:nvSpPr>
              <xdr:cNvPr id="23810" name="Group Box 257" hidden="1">
                <a:extLst>
                  <a:ext uri="{63B3BB69-23CF-44E3-9099-C40C66FF867C}">
                    <a14:compatExt spid="_x0000_s23809"/>
                  </a:ext>
                  <a:ext uri="{FF2B5EF4-FFF2-40B4-BE49-F238E27FC236}">
                    <a16:creationId xmlns:a16="http://schemas.microsoft.com/office/drawing/2014/main" id="{00000000-0008-0000-0500-0000025D0000}"/>
                  </a:ext>
                </a:extLst>
              </xdr:cNvPr>
              <xdr:cNvSpPr/>
            </xdr:nvSpPr>
            <xdr:spPr bwMode="auto">
              <a:xfrm>
                <a:off x="228600" y="9325939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811" name="Option Button 258" hidden="1">
                <a:extLst>
                  <a:ext uri="{63B3BB69-23CF-44E3-9099-C40C66FF867C}">
                    <a14:compatExt spid="_x0000_s23810"/>
                  </a:ext>
                  <a:ext uri="{FF2B5EF4-FFF2-40B4-BE49-F238E27FC236}">
                    <a16:creationId xmlns:a16="http://schemas.microsoft.com/office/drawing/2014/main" id="{00000000-0008-0000-0500-0000035D0000}"/>
                  </a:ext>
                </a:extLst>
              </xdr:cNvPr>
              <xdr:cNvSpPr/>
            </xdr:nvSpPr>
            <xdr:spPr bwMode="auto">
              <a:xfrm>
                <a:off x="7429500" y="93459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812" name="Option Button 259" hidden="1">
                <a:extLst>
                  <a:ext uri="{63B3BB69-23CF-44E3-9099-C40C66FF867C}">
                    <a14:compatExt spid="_x0000_s23811"/>
                  </a:ext>
                  <a:ext uri="{FF2B5EF4-FFF2-40B4-BE49-F238E27FC236}">
                    <a16:creationId xmlns:a16="http://schemas.microsoft.com/office/drawing/2014/main" id="{00000000-0008-0000-0500-0000045D0000}"/>
                  </a:ext>
                </a:extLst>
              </xdr:cNvPr>
              <xdr:cNvSpPr/>
            </xdr:nvSpPr>
            <xdr:spPr bwMode="auto">
              <a:xfrm>
                <a:off x="733425" y="93459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813" name="Option Button 260" hidden="1">
                <a:extLst>
                  <a:ext uri="{63B3BB69-23CF-44E3-9099-C40C66FF867C}">
                    <a14:compatExt spid="_x0000_s23812"/>
                  </a:ext>
                  <a:ext uri="{FF2B5EF4-FFF2-40B4-BE49-F238E27FC236}">
                    <a16:creationId xmlns:a16="http://schemas.microsoft.com/office/drawing/2014/main" id="{00000000-0008-0000-0500-0000055D0000}"/>
                  </a:ext>
                </a:extLst>
              </xdr:cNvPr>
              <xdr:cNvSpPr/>
            </xdr:nvSpPr>
            <xdr:spPr bwMode="auto">
              <a:xfrm>
                <a:off x="285750" y="93459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225</xdr:row>
          <xdr:rowOff>0</xdr:rowOff>
        </xdr:from>
        <xdr:to>
          <xdr:col>5</xdr:col>
          <xdr:colOff>800100</xdr:colOff>
          <xdr:row>226</xdr:row>
          <xdr:rowOff>0</xdr:rowOff>
        </xdr:to>
        <xdr:grpSp>
          <xdr:nvGrpSpPr>
            <xdr:cNvPr id="23819" name="グループ化 23818">
              <a:extLst>
                <a:ext uri="{FF2B5EF4-FFF2-40B4-BE49-F238E27FC236}">
                  <a16:creationId xmlns:a16="http://schemas.microsoft.com/office/drawing/2014/main" id="{00000000-0008-0000-0500-00000B5D0000}"/>
                </a:ext>
              </a:extLst>
            </xdr:cNvPr>
            <xdr:cNvGrpSpPr/>
          </xdr:nvGrpSpPr>
          <xdr:grpSpPr>
            <a:xfrm>
              <a:off x="224118" y="94107000"/>
              <a:ext cx="7983070" cy="481853"/>
              <a:chOff x="228600" y="93735649"/>
              <a:chExt cx="7981950" cy="476251"/>
            </a:xfrm>
          </xdr:grpSpPr>
          <xdr:sp macro="" textlink="">
            <xdr:nvSpPr>
              <xdr:cNvPr id="23815" name="Group Box 261" hidden="1">
                <a:extLst>
                  <a:ext uri="{63B3BB69-23CF-44E3-9099-C40C66FF867C}">
                    <a14:compatExt spid="_x0000_s23813"/>
                  </a:ext>
                  <a:ext uri="{FF2B5EF4-FFF2-40B4-BE49-F238E27FC236}">
                    <a16:creationId xmlns:a16="http://schemas.microsoft.com/office/drawing/2014/main" id="{00000000-0008-0000-0500-0000075D0000}"/>
                  </a:ext>
                </a:extLst>
              </xdr:cNvPr>
              <xdr:cNvSpPr/>
            </xdr:nvSpPr>
            <xdr:spPr bwMode="auto">
              <a:xfrm>
                <a:off x="228600" y="93735649"/>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816" name="Option Button 262" hidden="1">
                <a:extLst>
                  <a:ext uri="{63B3BB69-23CF-44E3-9099-C40C66FF867C}">
                    <a14:compatExt spid="_x0000_s23814"/>
                  </a:ext>
                  <a:ext uri="{FF2B5EF4-FFF2-40B4-BE49-F238E27FC236}">
                    <a16:creationId xmlns:a16="http://schemas.microsoft.com/office/drawing/2014/main" id="{00000000-0008-0000-0500-0000085D0000}"/>
                  </a:ext>
                </a:extLst>
              </xdr:cNvPr>
              <xdr:cNvSpPr/>
            </xdr:nvSpPr>
            <xdr:spPr bwMode="auto">
              <a:xfrm>
                <a:off x="7429500" y="939355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817" name="Option Button 263" hidden="1">
                <a:extLst>
                  <a:ext uri="{63B3BB69-23CF-44E3-9099-C40C66FF867C}">
                    <a14:compatExt spid="_x0000_s23815"/>
                  </a:ext>
                  <a:ext uri="{FF2B5EF4-FFF2-40B4-BE49-F238E27FC236}">
                    <a16:creationId xmlns:a16="http://schemas.microsoft.com/office/drawing/2014/main" id="{00000000-0008-0000-0500-0000095D0000}"/>
                  </a:ext>
                </a:extLst>
              </xdr:cNvPr>
              <xdr:cNvSpPr/>
            </xdr:nvSpPr>
            <xdr:spPr bwMode="auto">
              <a:xfrm>
                <a:off x="733425" y="939355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818" name="Option Button 264" hidden="1">
                <a:extLst>
                  <a:ext uri="{63B3BB69-23CF-44E3-9099-C40C66FF867C}">
                    <a14:compatExt spid="_x0000_s23816"/>
                  </a:ext>
                  <a:ext uri="{FF2B5EF4-FFF2-40B4-BE49-F238E27FC236}">
                    <a16:creationId xmlns:a16="http://schemas.microsoft.com/office/drawing/2014/main" id="{00000000-0008-0000-0500-00000A5D0000}"/>
                  </a:ext>
                </a:extLst>
              </xdr:cNvPr>
              <xdr:cNvSpPr/>
            </xdr:nvSpPr>
            <xdr:spPr bwMode="auto">
              <a:xfrm>
                <a:off x="285750" y="939355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226</xdr:row>
          <xdr:rowOff>0</xdr:rowOff>
        </xdr:from>
        <xdr:to>
          <xdr:col>5</xdr:col>
          <xdr:colOff>800100</xdr:colOff>
          <xdr:row>227</xdr:row>
          <xdr:rowOff>0</xdr:rowOff>
        </xdr:to>
        <xdr:grpSp>
          <xdr:nvGrpSpPr>
            <xdr:cNvPr id="23824" name="グループ化 23823">
              <a:extLst>
                <a:ext uri="{FF2B5EF4-FFF2-40B4-BE49-F238E27FC236}">
                  <a16:creationId xmlns:a16="http://schemas.microsoft.com/office/drawing/2014/main" id="{00000000-0008-0000-0500-0000105D0000}"/>
                </a:ext>
              </a:extLst>
            </xdr:cNvPr>
            <xdr:cNvGrpSpPr/>
          </xdr:nvGrpSpPr>
          <xdr:grpSpPr>
            <a:xfrm>
              <a:off x="224118" y="94588853"/>
              <a:ext cx="7983070" cy="481853"/>
              <a:chOff x="228600" y="94211900"/>
              <a:chExt cx="7981950" cy="476251"/>
            </a:xfrm>
          </xdr:grpSpPr>
          <xdr:sp macro="" textlink="">
            <xdr:nvSpPr>
              <xdr:cNvPr id="23820" name="Group Box 265" hidden="1">
                <a:extLst>
                  <a:ext uri="{63B3BB69-23CF-44E3-9099-C40C66FF867C}">
                    <a14:compatExt spid="_x0000_s23817"/>
                  </a:ext>
                  <a:ext uri="{FF2B5EF4-FFF2-40B4-BE49-F238E27FC236}">
                    <a16:creationId xmlns:a16="http://schemas.microsoft.com/office/drawing/2014/main" id="{00000000-0008-0000-0500-00000C5D0000}"/>
                  </a:ext>
                </a:extLst>
              </xdr:cNvPr>
              <xdr:cNvSpPr/>
            </xdr:nvSpPr>
            <xdr:spPr bwMode="auto">
              <a:xfrm>
                <a:off x="228600" y="9421190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821" name="Option Button 266" hidden="1">
                <a:extLst>
                  <a:ext uri="{63B3BB69-23CF-44E3-9099-C40C66FF867C}">
                    <a14:compatExt spid="_x0000_s23818"/>
                  </a:ext>
                  <a:ext uri="{FF2B5EF4-FFF2-40B4-BE49-F238E27FC236}">
                    <a16:creationId xmlns:a16="http://schemas.microsoft.com/office/drawing/2014/main" id="{00000000-0008-0000-0500-00000D5D0000}"/>
                  </a:ext>
                </a:extLst>
              </xdr:cNvPr>
              <xdr:cNvSpPr/>
            </xdr:nvSpPr>
            <xdr:spPr bwMode="auto">
              <a:xfrm>
                <a:off x="7429500" y="944118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822" name="Option Button 267" hidden="1">
                <a:extLst>
                  <a:ext uri="{63B3BB69-23CF-44E3-9099-C40C66FF867C}">
                    <a14:compatExt spid="_x0000_s23819"/>
                  </a:ext>
                  <a:ext uri="{FF2B5EF4-FFF2-40B4-BE49-F238E27FC236}">
                    <a16:creationId xmlns:a16="http://schemas.microsoft.com/office/drawing/2014/main" id="{00000000-0008-0000-0500-00000E5D0000}"/>
                  </a:ext>
                </a:extLst>
              </xdr:cNvPr>
              <xdr:cNvSpPr/>
            </xdr:nvSpPr>
            <xdr:spPr bwMode="auto">
              <a:xfrm>
                <a:off x="733425" y="944118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823" name="Option Button 268" hidden="1">
                <a:extLst>
                  <a:ext uri="{63B3BB69-23CF-44E3-9099-C40C66FF867C}">
                    <a14:compatExt spid="_x0000_s23820"/>
                  </a:ext>
                  <a:ext uri="{FF2B5EF4-FFF2-40B4-BE49-F238E27FC236}">
                    <a16:creationId xmlns:a16="http://schemas.microsoft.com/office/drawing/2014/main" id="{00000000-0008-0000-0500-00000F5D0000}"/>
                  </a:ext>
                </a:extLst>
              </xdr:cNvPr>
              <xdr:cNvSpPr/>
            </xdr:nvSpPr>
            <xdr:spPr bwMode="auto">
              <a:xfrm>
                <a:off x="285750" y="944118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227</xdr:row>
          <xdr:rowOff>0</xdr:rowOff>
        </xdr:from>
        <xdr:to>
          <xdr:col>5</xdr:col>
          <xdr:colOff>800100</xdr:colOff>
          <xdr:row>228</xdr:row>
          <xdr:rowOff>0</xdr:rowOff>
        </xdr:to>
        <xdr:grpSp>
          <xdr:nvGrpSpPr>
            <xdr:cNvPr id="23829" name="グループ化 23828">
              <a:extLst>
                <a:ext uri="{FF2B5EF4-FFF2-40B4-BE49-F238E27FC236}">
                  <a16:creationId xmlns:a16="http://schemas.microsoft.com/office/drawing/2014/main" id="{00000000-0008-0000-0500-0000155D0000}"/>
                </a:ext>
              </a:extLst>
            </xdr:cNvPr>
            <xdr:cNvGrpSpPr/>
          </xdr:nvGrpSpPr>
          <xdr:grpSpPr>
            <a:xfrm>
              <a:off x="224118" y="95070706"/>
              <a:ext cx="7983070" cy="481853"/>
              <a:chOff x="228600" y="94688150"/>
              <a:chExt cx="7981950" cy="476251"/>
            </a:xfrm>
          </xdr:grpSpPr>
          <xdr:sp macro="" textlink="">
            <xdr:nvSpPr>
              <xdr:cNvPr id="23825" name="Group Box 269" hidden="1">
                <a:extLst>
                  <a:ext uri="{63B3BB69-23CF-44E3-9099-C40C66FF867C}">
                    <a14:compatExt spid="_x0000_s23821"/>
                  </a:ext>
                  <a:ext uri="{FF2B5EF4-FFF2-40B4-BE49-F238E27FC236}">
                    <a16:creationId xmlns:a16="http://schemas.microsoft.com/office/drawing/2014/main" id="{00000000-0008-0000-0500-0000115D0000}"/>
                  </a:ext>
                </a:extLst>
              </xdr:cNvPr>
              <xdr:cNvSpPr/>
            </xdr:nvSpPr>
            <xdr:spPr bwMode="auto">
              <a:xfrm>
                <a:off x="228600" y="94688150"/>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826" name="Option Button 270" hidden="1">
                <a:extLst>
                  <a:ext uri="{63B3BB69-23CF-44E3-9099-C40C66FF867C}">
                    <a14:compatExt spid="_x0000_s23822"/>
                  </a:ext>
                  <a:ext uri="{FF2B5EF4-FFF2-40B4-BE49-F238E27FC236}">
                    <a16:creationId xmlns:a16="http://schemas.microsoft.com/office/drawing/2014/main" id="{00000000-0008-0000-0500-0000125D0000}"/>
                  </a:ext>
                </a:extLst>
              </xdr:cNvPr>
              <xdr:cNvSpPr/>
            </xdr:nvSpPr>
            <xdr:spPr bwMode="auto">
              <a:xfrm>
                <a:off x="7429500" y="948880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827" name="Option Button 271" hidden="1">
                <a:extLst>
                  <a:ext uri="{63B3BB69-23CF-44E3-9099-C40C66FF867C}">
                    <a14:compatExt spid="_x0000_s23823"/>
                  </a:ext>
                  <a:ext uri="{FF2B5EF4-FFF2-40B4-BE49-F238E27FC236}">
                    <a16:creationId xmlns:a16="http://schemas.microsoft.com/office/drawing/2014/main" id="{00000000-0008-0000-0500-0000135D0000}"/>
                  </a:ext>
                </a:extLst>
              </xdr:cNvPr>
              <xdr:cNvSpPr/>
            </xdr:nvSpPr>
            <xdr:spPr bwMode="auto">
              <a:xfrm>
                <a:off x="733425" y="948880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828" name="Option Button 272" hidden="1">
                <a:extLst>
                  <a:ext uri="{63B3BB69-23CF-44E3-9099-C40C66FF867C}">
                    <a14:compatExt spid="_x0000_s23824"/>
                  </a:ext>
                  <a:ext uri="{FF2B5EF4-FFF2-40B4-BE49-F238E27FC236}">
                    <a16:creationId xmlns:a16="http://schemas.microsoft.com/office/drawing/2014/main" id="{00000000-0008-0000-0500-0000145D0000}"/>
                  </a:ext>
                </a:extLst>
              </xdr:cNvPr>
              <xdr:cNvSpPr/>
            </xdr:nvSpPr>
            <xdr:spPr bwMode="auto">
              <a:xfrm>
                <a:off x="285750" y="948880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228</xdr:row>
          <xdr:rowOff>0</xdr:rowOff>
        </xdr:from>
        <xdr:to>
          <xdr:col>5</xdr:col>
          <xdr:colOff>800100</xdr:colOff>
          <xdr:row>229</xdr:row>
          <xdr:rowOff>0</xdr:rowOff>
        </xdr:to>
        <xdr:grpSp>
          <xdr:nvGrpSpPr>
            <xdr:cNvPr id="23834" name="グループ化 23833">
              <a:extLst>
                <a:ext uri="{FF2B5EF4-FFF2-40B4-BE49-F238E27FC236}">
                  <a16:creationId xmlns:a16="http://schemas.microsoft.com/office/drawing/2014/main" id="{00000000-0008-0000-0500-00001A5D0000}"/>
                </a:ext>
              </a:extLst>
            </xdr:cNvPr>
            <xdr:cNvGrpSpPr/>
          </xdr:nvGrpSpPr>
          <xdr:grpSpPr>
            <a:xfrm>
              <a:off x="224118" y="95552559"/>
              <a:ext cx="7983070" cy="481853"/>
              <a:chOff x="228600" y="95164401"/>
              <a:chExt cx="7981950" cy="476251"/>
            </a:xfrm>
          </xdr:grpSpPr>
          <xdr:sp macro="" textlink="">
            <xdr:nvSpPr>
              <xdr:cNvPr id="23830" name="Group Box 273" hidden="1">
                <a:extLst>
                  <a:ext uri="{63B3BB69-23CF-44E3-9099-C40C66FF867C}">
                    <a14:compatExt spid="_x0000_s23825"/>
                  </a:ext>
                  <a:ext uri="{FF2B5EF4-FFF2-40B4-BE49-F238E27FC236}">
                    <a16:creationId xmlns:a16="http://schemas.microsoft.com/office/drawing/2014/main" id="{00000000-0008-0000-0500-0000165D0000}"/>
                  </a:ext>
                </a:extLst>
              </xdr:cNvPr>
              <xdr:cNvSpPr/>
            </xdr:nvSpPr>
            <xdr:spPr bwMode="auto">
              <a:xfrm>
                <a:off x="228600" y="95164401"/>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831" name="Option Button 274" hidden="1">
                <a:extLst>
                  <a:ext uri="{63B3BB69-23CF-44E3-9099-C40C66FF867C}">
                    <a14:compatExt spid="_x0000_s23826"/>
                  </a:ext>
                  <a:ext uri="{FF2B5EF4-FFF2-40B4-BE49-F238E27FC236}">
                    <a16:creationId xmlns:a16="http://schemas.microsoft.com/office/drawing/2014/main" id="{00000000-0008-0000-0500-0000175D0000}"/>
                  </a:ext>
                </a:extLst>
              </xdr:cNvPr>
              <xdr:cNvSpPr/>
            </xdr:nvSpPr>
            <xdr:spPr bwMode="auto">
              <a:xfrm>
                <a:off x="7429500" y="953643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832" name="Option Button 275" hidden="1">
                <a:extLst>
                  <a:ext uri="{63B3BB69-23CF-44E3-9099-C40C66FF867C}">
                    <a14:compatExt spid="_x0000_s23827"/>
                  </a:ext>
                  <a:ext uri="{FF2B5EF4-FFF2-40B4-BE49-F238E27FC236}">
                    <a16:creationId xmlns:a16="http://schemas.microsoft.com/office/drawing/2014/main" id="{00000000-0008-0000-0500-0000185D0000}"/>
                  </a:ext>
                </a:extLst>
              </xdr:cNvPr>
              <xdr:cNvSpPr/>
            </xdr:nvSpPr>
            <xdr:spPr bwMode="auto">
              <a:xfrm>
                <a:off x="733425" y="953643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833" name="Option Button 276" hidden="1">
                <a:extLst>
                  <a:ext uri="{63B3BB69-23CF-44E3-9099-C40C66FF867C}">
                    <a14:compatExt spid="_x0000_s23828"/>
                  </a:ext>
                  <a:ext uri="{FF2B5EF4-FFF2-40B4-BE49-F238E27FC236}">
                    <a16:creationId xmlns:a16="http://schemas.microsoft.com/office/drawing/2014/main" id="{00000000-0008-0000-0500-0000195D0000}"/>
                  </a:ext>
                </a:extLst>
              </xdr:cNvPr>
              <xdr:cNvSpPr/>
            </xdr:nvSpPr>
            <xdr:spPr bwMode="auto">
              <a:xfrm>
                <a:off x="285750" y="953643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239</xdr:row>
          <xdr:rowOff>0</xdr:rowOff>
        </xdr:from>
        <xdr:to>
          <xdr:col>5</xdr:col>
          <xdr:colOff>800100</xdr:colOff>
          <xdr:row>240</xdr:row>
          <xdr:rowOff>0</xdr:rowOff>
        </xdr:to>
        <xdr:grpSp>
          <xdr:nvGrpSpPr>
            <xdr:cNvPr id="23839" name="グループ化 23838">
              <a:extLst>
                <a:ext uri="{FF2B5EF4-FFF2-40B4-BE49-F238E27FC236}">
                  <a16:creationId xmlns:a16="http://schemas.microsoft.com/office/drawing/2014/main" id="{00000000-0008-0000-0500-00001F5D0000}"/>
                </a:ext>
              </a:extLst>
            </xdr:cNvPr>
            <xdr:cNvGrpSpPr/>
          </xdr:nvGrpSpPr>
          <xdr:grpSpPr>
            <a:xfrm>
              <a:off x="224118" y="100382294"/>
              <a:ext cx="7983070" cy="481853"/>
              <a:chOff x="228600" y="99984058"/>
              <a:chExt cx="7981950" cy="476251"/>
            </a:xfrm>
          </xdr:grpSpPr>
          <xdr:sp macro="" textlink="">
            <xdr:nvSpPr>
              <xdr:cNvPr id="23835" name="Group Box 277" hidden="1">
                <a:extLst>
                  <a:ext uri="{63B3BB69-23CF-44E3-9099-C40C66FF867C}">
                    <a14:compatExt spid="_x0000_s23829"/>
                  </a:ext>
                  <a:ext uri="{FF2B5EF4-FFF2-40B4-BE49-F238E27FC236}">
                    <a16:creationId xmlns:a16="http://schemas.microsoft.com/office/drawing/2014/main" id="{00000000-0008-0000-0500-00001B5D0000}"/>
                  </a:ext>
                </a:extLst>
              </xdr:cNvPr>
              <xdr:cNvSpPr/>
            </xdr:nvSpPr>
            <xdr:spPr bwMode="auto">
              <a:xfrm>
                <a:off x="228600" y="9998405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836" name="Option Button 278" hidden="1">
                <a:extLst>
                  <a:ext uri="{63B3BB69-23CF-44E3-9099-C40C66FF867C}">
                    <a14:compatExt spid="_x0000_s23830"/>
                  </a:ext>
                  <a:ext uri="{FF2B5EF4-FFF2-40B4-BE49-F238E27FC236}">
                    <a16:creationId xmlns:a16="http://schemas.microsoft.com/office/drawing/2014/main" id="{00000000-0008-0000-0500-00001C5D0000}"/>
                  </a:ext>
                </a:extLst>
              </xdr:cNvPr>
              <xdr:cNvSpPr/>
            </xdr:nvSpPr>
            <xdr:spPr bwMode="auto">
              <a:xfrm>
                <a:off x="7429500" y="10018395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837" name="Option Button 279" hidden="1">
                <a:extLst>
                  <a:ext uri="{63B3BB69-23CF-44E3-9099-C40C66FF867C}">
                    <a14:compatExt spid="_x0000_s23831"/>
                  </a:ext>
                  <a:ext uri="{FF2B5EF4-FFF2-40B4-BE49-F238E27FC236}">
                    <a16:creationId xmlns:a16="http://schemas.microsoft.com/office/drawing/2014/main" id="{00000000-0008-0000-0500-00001D5D0000}"/>
                  </a:ext>
                </a:extLst>
              </xdr:cNvPr>
              <xdr:cNvSpPr/>
            </xdr:nvSpPr>
            <xdr:spPr bwMode="auto">
              <a:xfrm>
                <a:off x="733425" y="10018395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838" name="Option Button 280" hidden="1">
                <a:extLst>
                  <a:ext uri="{63B3BB69-23CF-44E3-9099-C40C66FF867C}">
                    <a14:compatExt spid="_x0000_s23832"/>
                  </a:ext>
                  <a:ext uri="{FF2B5EF4-FFF2-40B4-BE49-F238E27FC236}">
                    <a16:creationId xmlns:a16="http://schemas.microsoft.com/office/drawing/2014/main" id="{00000000-0008-0000-0500-00001E5D0000}"/>
                  </a:ext>
                </a:extLst>
              </xdr:cNvPr>
              <xdr:cNvSpPr/>
            </xdr:nvSpPr>
            <xdr:spPr bwMode="auto">
              <a:xfrm>
                <a:off x="285750" y="10018395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240</xdr:row>
          <xdr:rowOff>0</xdr:rowOff>
        </xdr:from>
        <xdr:to>
          <xdr:col>5</xdr:col>
          <xdr:colOff>800100</xdr:colOff>
          <xdr:row>241</xdr:row>
          <xdr:rowOff>0</xdr:rowOff>
        </xdr:to>
        <xdr:grpSp>
          <xdr:nvGrpSpPr>
            <xdr:cNvPr id="23844" name="グループ化 23843">
              <a:extLst>
                <a:ext uri="{FF2B5EF4-FFF2-40B4-BE49-F238E27FC236}">
                  <a16:creationId xmlns:a16="http://schemas.microsoft.com/office/drawing/2014/main" id="{00000000-0008-0000-0500-0000245D0000}"/>
                </a:ext>
              </a:extLst>
            </xdr:cNvPr>
            <xdr:cNvGrpSpPr/>
          </xdr:nvGrpSpPr>
          <xdr:grpSpPr>
            <a:xfrm>
              <a:off x="224118" y="100864147"/>
              <a:ext cx="7983070" cy="481853"/>
              <a:chOff x="228600" y="100460308"/>
              <a:chExt cx="7981950" cy="476251"/>
            </a:xfrm>
          </xdr:grpSpPr>
          <xdr:sp macro="" textlink="">
            <xdr:nvSpPr>
              <xdr:cNvPr id="23840" name="Group Box 281" hidden="1">
                <a:extLst>
                  <a:ext uri="{63B3BB69-23CF-44E3-9099-C40C66FF867C}">
                    <a14:compatExt spid="_x0000_s23833"/>
                  </a:ext>
                  <a:ext uri="{FF2B5EF4-FFF2-40B4-BE49-F238E27FC236}">
                    <a16:creationId xmlns:a16="http://schemas.microsoft.com/office/drawing/2014/main" id="{00000000-0008-0000-0500-0000205D0000}"/>
                  </a:ext>
                </a:extLst>
              </xdr:cNvPr>
              <xdr:cNvSpPr/>
            </xdr:nvSpPr>
            <xdr:spPr bwMode="auto">
              <a:xfrm>
                <a:off x="228600" y="100460308"/>
                <a:ext cx="7981950" cy="476251"/>
              </a:xfrm>
              <a:prstGeom prst="rect">
                <a:avLst/>
              </a:prstGeom>
              <a:noFill/>
              <a:ln w="9525">
                <a:miter lim="800000"/>
                <a:headEnd/>
                <a:tailEnd/>
              </a:ln>
              <a:extLst>
                <a:ext uri="{909E8E84-426E-40DD-AFC4-6F175D3DCCD1}">
                  <a14:hiddenFill>
                    <a:noFill/>
                  </a14:hiddenFill>
                </a:ext>
              </a:extLst>
            </xdr:spPr>
          </xdr:sp>
          <xdr:sp macro="" textlink="">
            <xdr:nvSpPr>
              <xdr:cNvPr id="23841" name="Option Button 282" hidden="1">
                <a:extLst>
                  <a:ext uri="{63B3BB69-23CF-44E3-9099-C40C66FF867C}">
                    <a14:compatExt spid="_x0000_s23834"/>
                  </a:ext>
                  <a:ext uri="{FF2B5EF4-FFF2-40B4-BE49-F238E27FC236}">
                    <a16:creationId xmlns:a16="http://schemas.microsoft.com/office/drawing/2014/main" id="{00000000-0008-0000-0500-0000215D0000}"/>
                  </a:ext>
                </a:extLst>
              </xdr:cNvPr>
              <xdr:cNvSpPr/>
            </xdr:nvSpPr>
            <xdr:spPr bwMode="auto">
              <a:xfrm>
                <a:off x="7429500" y="100660200"/>
                <a:ext cx="5905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sp macro="" textlink="">
            <xdr:nvSpPr>
              <xdr:cNvPr id="23842" name="Option Button 283" hidden="1">
                <a:extLst>
                  <a:ext uri="{63B3BB69-23CF-44E3-9099-C40C66FF867C}">
                    <a14:compatExt spid="_x0000_s23835"/>
                  </a:ext>
                  <a:ext uri="{FF2B5EF4-FFF2-40B4-BE49-F238E27FC236}">
                    <a16:creationId xmlns:a16="http://schemas.microsoft.com/office/drawing/2014/main" id="{00000000-0008-0000-0500-0000225D0000}"/>
                  </a:ext>
                </a:extLst>
              </xdr:cNvPr>
              <xdr:cNvSpPr/>
            </xdr:nvSpPr>
            <xdr:spPr bwMode="auto">
              <a:xfrm>
                <a:off x="733425" y="100660200"/>
                <a:ext cx="4000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3843" name="Option Button 284" hidden="1">
                <a:extLst>
                  <a:ext uri="{63B3BB69-23CF-44E3-9099-C40C66FF867C}">
                    <a14:compatExt spid="_x0000_s23836"/>
                  </a:ext>
                  <a:ext uri="{FF2B5EF4-FFF2-40B4-BE49-F238E27FC236}">
                    <a16:creationId xmlns:a16="http://schemas.microsoft.com/office/drawing/2014/main" id="{00000000-0008-0000-0500-0000235D0000}"/>
                  </a:ext>
                </a:extLst>
              </xdr:cNvPr>
              <xdr:cNvSpPr/>
            </xdr:nvSpPr>
            <xdr:spPr bwMode="auto">
              <a:xfrm>
                <a:off x="285750" y="100660200"/>
                <a:ext cx="4095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57150</xdr:colOff>
          <xdr:row>4</xdr:row>
          <xdr:rowOff>209550</xdr:rowOff>
        </xdr:from>
        <xdr:to>
          <xdr:col>10</xdr:col>
          <xdr:colOff>171450</xdr:colOff>
          <xdr:row>14</xdr:row>
          <xdr:rowOff>533400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1247775" y="1057275"/>
              <a:ext cx="1304925" cy="7048500"/>
              <a:chOff x="1247775" y="1057275"/>
              <a:chExt cx="1304925" cy="7048500"/>
            </a:xfrm>
          </xdr:grpSpPr>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1247775" y="1057275"/>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1247775" y="4419600"/>
                <a:ext cx="1304925" cy="323850"/>
              </a:xfrm>
              <a:prstGeom prst="rect">
                <a:avLst/>
              </a:prstGeom>
              <a:noFill/>
              <a:ln>
                <a:noFill/>
              </a:ln>
              <a:extLst>
                <a:ext uri="{91240B29-F687-4F45-9708-019B960494DF}">
                  <a14:hiddenLine w="9525">
                    <a:noFill/>
                    <a:miter lim="800000"/>
                    <a:headEnd/>
                    <a:tailEnd/>
                  </a14:hiddenLine>
                </a:ext>
              </a:extLst>
            </xdr:spPr>
          </xdr:sp>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1247775" y="7781925"/>
                <a:ext cx="1304925" cy="323850"/>
              </a:xfrm>
              <a:prstGeom prst="rect">
                <a:avLst/>
              </a:prstGeom>
              <a:noFill/>
              <a:ln>
                <a:noFill/>
              </a:ln>
              <a:extLst>
                <a:ext uri="{91240B29-F687-4F45-9708-019B960494DF}">
                  <a14:hiddenLine w="9525">
                    <a:noFill/>
                    <a:miter lim="800000"/>
                    <a:headEnd/>
                    <a:tailEnd/>
                  </a14:hiddenLine>
                </a:ext>
              </a:extLst>
            </xdr:spPr>
          </xdr:sp>
        </xdr:grp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39.xml"/><Relationship Id="rId21" Type="http://schemas.openxmlformats.org/officeDocument/2006/relationships/ctrlProp" Target="../ctrlProps/ctrlProp43.xml"/><Relationship Id="rId42" Type="http://schemas.openxmlformats.org/officeDocument/2006/relationships/ctrlProp" Target="../ctrlProps/ctrlProp64.xml"/><Relationship Id="rId63" Type="http://schemas.openxmlformats.org/officeDocument/2006/relationships/ctrlProp" Target="../ctrlProps/ctrlProp85.xml"/><Relationship Id="rId84" Type="http://schemas.openxmlformats.org/officeDocument/2006/relationships/ctrlProp" Target="../ctrlProps/ctrlProp106.xml"/><Relationship Id="rId138" Type="http://schemas.openxmlformats.org/officeDocument/2006/relationships/ctrlProp" Target="../ctrlProps/ctrlProp160.xml"/><Relationship Id="rId159" Type="http://schemas.openxmlformats.org/officeDocument/2006/relationships/ctrlProp" Target="../ctrlProps/ctrlProp181.xml"/><Relationship Id="rId170" Type="http://schemas.openxmlformats.org/officeDocument/2006/relationships/ctrlProp" Target="../ctrlProps/ctrlProp192.xml"/><Relationship Id="rId191" Type="http://schemas.openxmlformats.org/officeDocument/2006/relationships/ctrlProp" Target="../ctrlProps/ctrlProp213.xml"/><Relationship Id="rId205" Type="http://schemas.openxmlformats.org/officeDocument/2006/relationships/ctrlProp" Target="../ctrlProps/ctrlProp227.xml"/><Relationship Id="rId226" Type="http://schemas.openxmlformats.org/officeDocument/2006/relationships/ctrlProp" Target="../ctrlProps/ctrlProp248.xml"/><Relationship Id="rId107" Type="http://schemas.openxmlformats.org/officeDocument/2006/relationships/ctrlProp" Target="../ctrlProps/ctrlProp129.xml"/><Relationship Id="rId11" Type="http://schemas.openxmlformats.org/officeDocument/2006/relationships/ctrlProp" Target="../ctrlProps/ctrlProp33.xml"/><Relationship Id="rId32" Type="http://schemas.openxmlformats.org/officeDocument/2006/relationships/ctrlProp" Target="../ctrlProps/ctrlProp54.xml"/><Relationship Id="rId53" Type="http://schemas.openxmlformats.org/officeDocument/2006/relationships/ctrlProp" Target="../ctrlProps/ctrlProp75.xml"/><Relationship Id="rId74" Type="http://schemas.openxmlformats.org/officeDocument/2006/relationships/ctrlProp" Target="../ctrlProps/ctrlProp96.xml"/><Relationship Id="rId128" Type="http://schemas.openxmlformats.org/officeDocument/2006/relationships/ctrlProp" Target="../ctrlProps/ctrlProp150.xml"/><Relationship Id="rId149" Type="http://schemas.openxmlformats.org/officeDocument/2006/relationships/ctrlProp" Target="../ctrlProps/ctrlProp171.xml"/><Relationship Id="rId5" Type="http://schemas.openxmlformats.org/officeDocument/2006/relationships/ctrlProp" Target="../ctrlProps/ctrlProp27.xml"/><Relationship Id="rId95" Type="http://schemas.openxmlformats.org/officeDocument/2006/relationships/ctrlProp" Target="../ctrlProps/ctrlProp117.xml"/><Relationship Id="rId160" Type="http://schemas.openxmlformats.org/officeDocument/2006/relationships/ctrlProp" Target="../ctrlProps/ctrlProp182.xml"/><Relationship Id="rId181" Type="http://schemas.openxmlformats.org/officeDocument/2006/relationships/ctrlProp" Target="../ctrlProps/ctrlProp203.xml"/><Relationship Id="rId216" Type="http://schemas.openxmlformats.org/officeDocument/2006/relationships/ctrlProp" Target="../ctrlProps/ctrlProp238.xml"/><Relationship Id="rId237" Type="http://schemas.openxmlformats.org/officeDocument/2006/relationships/ctrlProp" Target="../ctrlProps/ctrlProp259.xml"/><Relationship Id="rId22" Type="http://schemas.openxmlformats.org/officeDocument/2006/relationships/ctrlProp" Target="../ctrlProps/ctrlProp44.xml"/><Relationship Id="rId43" Type="http://schemas.openxmlformats.org/officeDocument/2006/relationships/ctrlProp" Target="../ctrlProps/ctrlProp65.xml"/><Relationship Id="rId64" Type="http://schemas.openxmlformats.org/officeDocument/2006/relationships/ctrlProp" Target="../ctrlProps/ctrlProp86.xml"/><Relationship Id="rId118" Type="http://schemas.openxmlformats.org/officeDocument/2006/relationships/ctrlProp" Target="../ctrlProps/ctrlProp140.xml"/><Relationship Id="rId139" Type="http://schemas.openxmlformats.org/officeDocument/2006/relationships/ctrlProp" Target="../ctrlProps/ctrlProp161.xml"/><Relationship Id="rId85" Type="http://schemas.openxmlformats.org/officeDocument/2006/relationships/ctrlProp" Target="../ctrlProps/ctrlProp107.xml"/><Relationship Id="rId150" Type="http://schemas.openxmlformats.org/officeDocument/2006/relationships/ctrlProp" Target="../ctrlProps/ctrlProp172.xml"/><Relationship Id="rId171" Type="http://schemas.openxmlformats.org/officeDocument/2006/relationships/ctrlProp" Target="../ctrlProps/ctrlProp193.xml"/><Relationship Id="rId192" Type="http://schemas.openxmlformats.org/officeDocument/2006/relationships/ctrlProp" Target="../ctrlProps/ctrlProp214.xml"/><Relationship Id="rId206" Type="http://schemas.openxmlformats.org/officeDocument/2006/relationships/ctrlProp" Target="../ctrlProps/ctrlProp228.xml"/><Relationship Id="rId227" Type="http://schemas.openxmlformats.org/officeDocument/2006/relationships/ctrlProp" Target="../ctrlProps/ctrlProp249.xml"/><Relationship Id="rId12" Type="http://schemas.openxmlformats.org/officeDocument/2006/relationships/ctrlProp" Target="../ctrlProps/ctrlProp34.xml"/><Relationship Id="rId33" Type="http://schemas.openxmlformats.org/officeDocument/2006/relationships/ctrlProp" Target="../ctrlProps/ctrlProp55.xml"/><Relationship Id="rId108" Type="http://schemas.openxmlformats.org/officeDocument/2006/relationships/ctrlProp" Target="../ctrlProps/ctrlProp130.xml"/><Relationship Id="rId129" Type="http://schemas.openxmlformats.org/officeDocument/2006/relationships/ctrlProp" Target="../ctrlProps/ctrlProp151.xml"/><Relationship Id="rId54" Type="http://schemas.openxmlformats.org/officeDocument/2006/relationships/ctrlProp" Target="../ctrlProps/ctrlProp76.xml"/><Relationship Id="rId75" Type="http://schemas.openxmlformats.org/officeDocument/2006/relationships/ctrlProp" Target="../ctrlProps/ctrlProp97.xml"/><Relationship Id="rId96" Type="http://schemas.openxmlformats.org/officeDocument/2006/relationships/ctrlProp" Target="../ctrlProps/ctrlProp118.xml"/><Relationship Id="rId140" Type="http://schemas.openxmlformats.org/officeDocument/2006/relationships/ctrlProp" Target="../ctrlProps/ctrlProp162.xml"/><Relationship Id="rId161" Type="http://schemas.openxmlformats.org/officeDocument/2006/relationships/ctrlProp" Target="../ctrlProps/ctrlProp183.xml"/><Relationship Id="rId182" Type="http://schemas.openxmlformats.org/officeDocument/2006/relationships/ctrlProp" Target="../ctrlProps/ctrlProp204.xml"/><Relationship Id="rId217" Type="http://schemas.openxmlformats.org/officeDocument/2006/relationships/ctrlProp" Target="../ctrlProps/ctrlProp239.xml"/><Relationship Id="rId6" Type="http://schemas.openxmlformats.org/officeDocument/2006/relationships/ctrlProp" Target="../ctrlProps/ctrlProp28.xml"/><Relationship Id="rId238" Type="http://schemas.openxmlformats.org/officeDocument/2006/relationships/ctrlProp" Target="../ctrlProps/ctrlProp260.xml"/><Relationship Id="rId23" Type="http://schemas.openxmlformats.org/officeDocument/2006/relationships/ctrlProp" Target="../ctrlProps/ctrlProp45.xml"/><Relationship Id="rId119" Type="http://schemas.openxmlformats.org/officeDocument/2006/relationships/ctrlProp" Target="../ctrlProps/ctrlProp141.xml"/><Relationship Id="rId44" Type="http://schemas.openxmlformats.org/officeDocument/2006/relationships/ctrlProp" Target="../ctrlProps/ctrlProp66.xml"/><Relationship Id="rId65" Type="http://schemas.openxmlformats.org/officeDocument/2006/relationships/ctrlProp" Target="../ctrlProps/ctrlProp87.xml"/><Relationship Id="rId86" Type="http://schemas.openxmlformats.org/officeDocument/2006/relationships/ctrlProp" Target="../ctrlProps/ctrlProp108.xml"/><Relationship Id="rId130" Type="http://schemas.openxmlformats.org/officeDocument/2006/relationships/ctrlProp" Target="../ctrlProps/ctrlProp152.xml"/><Relationship Id="rId151" Type="http://schemas.openxmlformats.org/officeDocument/2006/relationships/ctrlProp" Target="../ctrlProps/ctrlProp173.xml"/><Relationship Id="rId172" Type="http://schemas.openxmlformats.org/officeDocument/2006/relationships/ctrlProp" Target="../ctrlProps/ctrlProp194.xml"/><Relationship Id="rId193" Type="http://schemas.openxmlformats.org/officeDocument/2006/relationships/ctrlProp" Target="../ctrlProps/ctrlProp215.xml"/><Relationship Id="rId207" Type="http://schemas.openxmlformats.org/officeDocument/2006/relationships/ctrlProp" Target="../ctrlProps/ctrlProp229.xml"/><Relationship Id="rId228" Type="http://schemas.openxmlformats.org/officeDocument/2006/relationships/ctrlProp" Target="../ctrlProps/ctrlProp250.xml"/><Relationship Id="rId13" Type="http://schemas.openxmlformats.org/officeDocument/2006/relationships/ctrlProp" Target="../ctrlProps/ctrlProp35.xml"/><Relationship Id="rId109" Type="http://schemas.openxmlformats.org/officeDocument/2006/relationships/ctrlProp" Target="../ctrlProps/ctrlProp131.xml"/><Relationship Id="rId34" Type="http://schemas.openxmlformats.org/officeDocument/2006/relationships/ctrlProp" Target="../ctrlProps/ctrlProp56.xml"/><Relationship Id="rId55" Type="http://schemas.openxmlformats.org/officeDocument/2006/relationships/ctrlProp" Target="../ctrlProps/ctrlProp77.xml"/><Relationship Id="rId76" Type="http://schemas.openxmlformats.org/officeDocument/2006/relationships/ctrlProp" Target="../ctrlProps/ctrlProp98.xml"/><Relationship Id="rId97" Type="http://schemas.openxmlformats.org/officeDocument/2006/relationships/ctrlProp" Target="../ctrlProps/ctrlProp119.xml"/><Relationship Id="rId120" Type="http://schemas.openxmlformats.org/officeDocument/2006/relationships/ctrlProp" Target="../ctrlProps/ctrlProp142.xml"/><Relationship Id="rId141" Type="http://schemas.openxmlformats.org/officeDocument/2006/relationships/ctrlProp" Target="../ctrlProps/ctrlProp163.xml"/><Relationship Id="rId7" Type="http://schemas.openxmlformats.org/officeDocument/2006/relationships/ctrlProp" Target="../ctrlProps/ctrlProp29.xml"/><Relationship Id="rId162" Type="http://schemas.openxmlformats.org/officeDocument/2006/relationships/ctrlProp" Target="../ctrlProps/ctrlProp184.xml"/><Relationship Id="rId183" Type="http://schemas.openxmlformats.org/officeDocument/2006/relationships/ctrlProp" Target="../ctrlProps/ctrlProp205.xml"/><Relationship Id="rId218" Type="http://schemas.openxmlformats.org/officeDocument/2006/relationships/ctrlProp" Target="../ctrlProps/ctrlProp240.xml"/><Relationship Id="rId239" Type="http://schemas.openxmlformats.org/officeDocument/2006/relationships/ctrlProp" Target="../ctrlProps/ctrlProp261.xml"/><Relationship Id="rId24" Type="http://schemas.openxmlformats.org/officeDocument/2006/relationships/ctrlProp" Target="../ctrlProps/ctrlProp46.xml"/><Relationship Id="rId45" Type="http://schemas.openxmlformats.org/officeDocument/2006/relationships/ctrlProp" Target="../ctrlProps/ctrlProp67.xml"/><Relationship Id="rId66" Type="http://schemas.openxmlformats.org/officeDocument/2006/relationships/ctrlProp" Target="../ctrlProps/ctrlProp88.xml"/><Relationship Id="rId87" Type="http://schemas.openxmlformats.org/officeDocument/2006/relationships/ctrlProp" Target="../ctrlProps/ctrlProp109.xml"/><Relationship Id="rId110" Type="http://schemas.openxmlformats.org/officeDocument/2006/relationships/ctrlProp" Target="../ctrlProps/ctrlProp132.xml"/><Relationship Id="rId131" Type="http://schemas.openxmlformats.org/officeDocument/2006/relationships/ctrlProp" Target="../ctrlProps/ctrlProp153.xml"/><Relationship Id="rId152" Type="http://schemas.openxmlformats.org/officeDocument/2006/relationships/ctrlProp" Target="../ctrlProps/ctrlProp174.xml"/><Relationship Id="rId173" Type="http://schemas.openxmlformats.org/officeDocument/2006/relationships/ctrlProp" Target="../ctrlProps/ctrlProp195.xml"/><Relationship Id="rId194" Type="http://schemas.openxmlformats.org/officeDocument/2006/relationships/ctrlProp" Target="../ctrlProps/ctrlProp216.xml"/><Relationship Id="rId208" Type="http://schemas.openxmlformats.org/officeDocument/2006/relationships/ctrlProp" Target="../ctrlProps/ctrlProp230.xml"/><Relationship Id="rId229" Type="http://schemas.openxmlformats.org/officeDocument/2006/relationships/ctrlProp" Target="../ctrlProps/ctrlProp251.xml"/><Relationship Id="rId14" Type="http://schemas.openxmlformats.org/officeDocument/2006/relationships/ctrlProp" Target="../ctrlProps/ctrlProp36.xml"/><Relationship Id="rId35" Type="http://schemas.openxmlformats.org/officeDocument/2006/relationships/ctrlProp" Target="../ctrlProps/ctrlProp57.xml"/><Relationship Id="rId56" Type="http://schemas.openxmlformats.org/officeDocument/2006/relationships/ctrlProp" Target="../ctrlProps/ctrlProp78.xml"/><Relationship Id="rId77" Type="http://schemas.openxmlformats.org/officeDocument/2006/relationships/ctrlProp" Target="../ctrlProps/ctrlProp99.xml"/><Relationship Id="rId100" Type="http://schemas.openxmlformats.org/officeDocument/2006/relationships/ctrlProp" Target="../ctrlProps/ctrlProp122.xml"/><Relationship Id="rId8" Type="http://schemas.openxmlformats.org/officeDocument/2006/relationships/ctrlProp" Target="../ctrlProps/ctrlProp30.xml"/><Relationship Id="rId98" Type="http://schemas.openxmlformats.org/officeDocument/2006/relationships/ctrlProp" Target="../ctrlProps/ctrlProp120.xml"/><Relationship Id="rId121" Type="http://schemas.openxmlformats.org/officeDocument/2006/relationships/ctrlProp" Target="../ctrlProps/ctrlProp143.xml"/><Relationship Id="rId142" Type="http://schemas.openxmlformats.org/officeDocument/2006/relationships/ctrlProp" Target="../ctrlProps/ctrlProp164.xml"/><Relationship Id="rId163" Type="http://schemas.openxmlformats.org/officeDocument/2006/relationships/ctrlProp" Target="../ctrlProps/ctrlProp185.xml"/><Relationship Id="rId184" Type="http://schemas.openxmlformats.org/officeDocument/2006/relationships/ctrlProp" Target="../ctrlProps/ctrlProp206.xml"/><Relationship Id="rId219" Type="http://schemas.openxmlformats.org/officeDocument/2006/relationships/ctrlProp" Target="../ctrlProps/ctrlProp241.xml"/><Relationship Id="rId230" Type="http://schemas.openxmlformats.org/officeDocument/2006/relationships/ctrlProp" Target="../ctrlProps/ctrlProp252.xml"/><Relationship Id="rId25" Type="http://schemas.openxmlformats.org/officeDocument/2006/relationships/ctrlProp" Target="../ctrlProps/ctrlProp47.xml"/><Relationship Id="rId46" Type="http://schemas.openxmlformats.org/officeDocument/2006/relationships/ctrlProp" Target="../ctrlProps/ctrlProp68.xml"/><Relationship Id="rId67" Type="http://schemas.openxmlformats.org/officeDocument/2006/relationships/ctrlProp" Target="../ctrlProps/ctrlProp89.xml"/><Relationship Id="rId88" Type="http://schemas.openxmlformats.org/officeDocument/2006/relationships/ctrlProp" Target="../ctrlProps/ctrlProp110.xml"/><Relationship Id="rId111" Type="http://schemas.openxmlformats.org/officeDocument/2006/relationships/ctrlProp" Target="../ctrlProps/ctrlProp133.xml"/><Relationship Id="rId132" Type="http://schemas.openxmlformats.org/officeDocument/2006/relationships/ctrlProp" Target="../ctrlProps/ctrlProp154.xml"/><Relationship Id="rId153" Type="http://schemas.openxmlformats.org/officeDocument/2006/relationships/ctrlProp" Target="../ctrlProps/ctrlProp175.xml"/><Relationship Id="rId174" Type="http://schemas.openxmlformats.org/officeDocument/2006/relationships/ctrlProp" Target="../ctrlProps/ctrlProp196.xml"/><Relationship Id="rId195" Type="http://schemas.openxmlformats.org/officeDocument/2006/relationships/ctrlProp" Target="../ctrlProps/ctrlProp217.xml"/><Relationship Id="rId209" Type="http://schemas.openxmlformats.org/officeDocument/2006/relationships/ctrlProp" Target="../ctrlProps/ctrlProp231.xml"/><Relationship Id="rId190" Type="http://schemas.openxmlformats.org/officeDocument/2006/relationships/ctrlProp" Target="../ctrlProps/ctrlProp212.xml"/><Relationship Id="rId204" Type="http://schemas.openxmlformats.org/officeDocument/2006/relationships/ctrlProp" Target="../ctrlProps/ctrlProp226.xml"/><Relationship Id="rId220" Type="http://schemas.openxmlformats.org/officeDocument/2006/relationships/ctrlProp" Target="../ctrlProps/ctrlProp242.xml"/><Relationship Id="rId225" Type="http://schemas.openxmlformats.org/officeDocument/2006/relationships/ctrlProp" Target="../ctrlProps/ctrlProp247.xml"/><Relationship Id="rId15" Type="http://schemas.openxmlformats.org/officeDocument/2006/relationships/ctrlProp" Target="../ctrlProps/ctrlProp37.xml"/><Relationship Id="rId36" Type="http://schemas.openxmlformats.org/officeDocument/2006/relationships/ctrlProp" Target="../ctrlProps/ctrlProp58.xml"/><Relationship Id="rId57" Type="http://schemas.openxmlformats.org/officeDocument/2006/relationships/ctrlProp" Target="../ctrlProps/ctrlProp79.xml"/><Relationship Id="rId106" Type="http://schemas.openxmlformats.org/officeDocument/2006/relationships/ctrlProp" Target="../ctrlProps/ctrlProp128.xml"/><Relationship Id="rId127" Type="http://schemas.openxmlformats.org/officeDocument/2006/relationships/ctrlProp" Target="../ctrlProps/ctrlProp149.xml"/><Relationship Id="rId10" Type="http://schemas.openxmlformats.org/officeDocument/2006/relationships/ctrlProp" Target="../ctrlProps/ctrlProp32.xml"/><Relationship Id="rId31" Type="http://schemas.openxmlformats.org/officeDocument/2006/relationships/ctrlProp" Target="../ctrlProps/ctrlProp53.xml"/><Relationship Id="rId52" Type="http://schemas.openxmlformats.org/officeDocument/2006/relationships/ctrlProp" Target="../ctrlProps/ctrlProp74.xml"/><Relationship Id="rId73" Type="http://schemas.openxmlformats.org/officeDocument/2006/relationships/ctrlProp" Target="../ctrlProps/ctrlProp95.xml"/><Relationship Id="rId78" Type="http://schemas.openxmlformats.org/officeDocument/2006/relationships/ctrlProp" Target="../ctrlProps/ctrlProp100.xml"/><Relationship Id="rId94" Type="http://schemas.openxmlformats.org/officeDocument/2006/relationships/ctrlProp" Target="../ctrlProps/ctrlProp116.xml"/><Relationship Id="rId99" Type="http://schemas.openxmlformats.org/officeDocument/2006/relationships/ctrlProp" Target="../ctrlProps/ctrlProp121.xml"/><Relationship Id="rId101" Type="http://schemas.openxmlformats.org/officeDocument/2006/relationships/ctrlProp" Target="../ctrlProps/ctrlProp123.xml"/><Relationship Id="rId122" Type="http://schemas.openxmlformats.org/officeDocument/2006/relationships/ctrlProp" Target="../ctrlProps/ctrlProp144.xml"/><Relationship Id="rId143" Type="http://schemas.openxmlformats.org/officeDocument/2006/relationships/ctrlProp" Target="../ctrlProps/ctrlProp165.xml"/><Relationship Id="rId148" Type="http://schemas.openxmlformats.org/officeDocument/2006/relationships/ctrlProp" Target="../ctrlProps/ctrlProp170.xml"/><Relationship Id="rId164" Type="http://schemas.openxmlformats.org/officeDocument/2006/relationships/ctrlProp" Target="../ctrlProps/ctrlProp186.xml"/><Relationship Id="rId169" Type="http://schemas.openxmlformats.org/officeDocument/2006/relationships/ctrlProp" Target="../ctrlProps/ctrlProp191.xml"/><Relationship Id="rId185" Type="http://schemas.openxmlformats.org/officeDocument/2006/relationships/ctrlProp" Target="../ctrlProps/ctrlProp207.xml"/><Relationship Id="rId4" Type="http://schemas.openxmlformats.org/officeDocument/2006/relationships/ctrlProp" Target="../ctrlProps/ctrlProp26.xml"/><Relationship Id="rId9" Type="http://schemas.openxmlformats.org/officeDocument/2006/relationships/ctrlProp" Target="../ctrlProps/ctrlProp31.xml"/><Relationship Id="rId180" Type="http://schemas.openxmlformats.org/officeDocument/2006/relationships/ctrlProp" Target="../ctrlProps/ctrlProp202.xml"/><Relationship Id="rId210" Type="http://schemas.openxmlformats.org/officeDocument/2006/relationships/ctrlProp" Target="../ctrlProps/ctrlProp232.xml"/><Relationship Id="rId215" Type="http://schemas.openxmlformats.org/officeDocument/2006/relationships/ctrlProp" Target="../ctrlProps/ctrlProp237.xml"/><Relationship Id="rId236" Type="http://schemas.openxmlformats.org/officeDocument/2006/relationships/ctrlProp" Target="../ctrlProps/ctrlProp258.xml"/><Relationship Id="rId26" Type="http://schemas.openxmlformats.org/officeDocument/2006/relationships/ctrlProp" Target="../ctrlProps/ctrlProp48.xml"/><Relationship Id="rId231" Type="http://schemas.openxmlformats.org/officeDocument/2006/relationships/ctrlProp" Target="../ctrlProps/ctrlProp253.xml"/><Relationship Id="rId47" Type="http://schemas.openxmlformats.org/officeDocument/2006/relationships/ctrlProp" Target="../ctrlProps/ctrlProp69.xml"/><Relationship Id="rId68" Type="http://schemas.openxmlformats.org/officeDocument/2006/relationships/ctrlProp" Target="../ctrlProps/ctrlProp90.xml"/><Relationship Id="rId89" Type="http://schemas.openxmlformats.org/officeDocument/2006/relationships/ctrlProp" Target="../ctrlProps/ctrlProp111.xml"/><Relationship Id="rId112" Type="http://schemas.openxmlformats.org/officeDocument/2006/relationships/ctrlProp" Target="../ctrlProps/ctrlProp134.xml"/><Relationship Id="rId133" Type="http://schemas.openxmlformats.org/officeDocument/2006/relationships/ctrlProp" Target="../ctrlProps/ctrlProp155.xml"/><Relationship Id="rId154" Type="http://schemas.openxmlformats.org/officeDocument/2006/relationships/ctrlProp" Target="../ctrlProps/ctrlProp176.xml"/><Relationship Id="rId175" Type="http://schemas.openxmlformats.org/officeDocument/2006/relationships/ctrlProp" Target="../ctrlProps/ctrlProp197.xml"/><Relationship Id="rId196" Type="http://schemas.openxmlformats.org/officeDocument/2006/relationships/ctrlProp" Target="../ctrlProps/ctrlProp218.xml"/><Relationship Id="rId200" Type="http://schemas.openxmlformats.org/officeDocument/2006/relationships/ctrlProp" Target="../ctrlProps/ctrlProp222.xml"/><Relationship Id="rId16" Type="http://schemas.openxmlformats.org/officeDocument/2006/relationships/ctrlProp" Target="../ctrlProps/ctrlProp38.xml"/><Relationship Id="rId221" Type="http://schemas.openxmlformats.org/officeDocument/2006/relationships/ctrlProp" Target="../ctrlProps/ctrlProp243.xml"/><Relationship Id="rId37" Type="http://schemas.openxmlformats.org/officeDocument/2006/relationships/ctrlProp" Target="../ctrlProps/ctrlProp59.xml"/><Relationship Id="rId58" Type="http://schemas.openxmlformats.org/officeDocument/2006/relationships/ctrlProp" Target="../ctrlProps/ctrlProp80.xml"/><Relationship Id="rId79" Type="http://schemas.openxmlformats.org/officeDocument/2006/relationships/ctrlProp" Target="../ctrlProps/ctrlProp101.xml"/><Relationship Id="rId102" Type="http://schemas.openxmlformats.org/officeDocument/2006/relationships/ctrlProp" Target="../ctrlProps/ctrlProp124.xml"/><Relationship Id="rId123" Type="http://schemas.openxmlformats.org/officeDocument/2006/relationships/ctrlProp" Target="../ctrlProps/ctrlProp145.xml"/><Relationship Id="rId144" Type="http://schemas.openxmlformats.org/officeDocument/2006/relationships/ctrlProp" Target="../ctrlProps/ctrlProp166.xml"/><Relationship Id="rId90" Type="http://schemas.openxmlformats.org/officeDocument/2006/relationships/ctrlProp" Target="../ctrlProps/ctrlProp112.xml"/><Relationship Id="rId165" Type="http://schemas.openxmlformats.org/officeDocument/2006/relationships/ctrlProp" Target="../ctrlProps/ctrlProp187.xml"/><Relationship Id="rId186" Type="http://schemas.openxmlformats.org/officeDocument/2006/relationships/ctrlProp" Target="../ctrlProps/ctrlProp208.xml"/><Relationship Id="rId211" Type="http://schemas.openxmlformats.org/officeDocument/2006/relationships/ctrlProp" Target="../ctrlProps/ctrlProp233.xml"/><Relationship Id="rId232" Type="http://schemas.openxmlformats.org/officeDocument/2006/relationships/ctrlProp" Target="../ctrlProps/ctrlProp254.xml"/><Relationship Id="rId27" Type="http://schemas.openxmlformats.org/officeDocument/2006/relationships/ctrlProp" Target="../ctrlProps/ctrlProp49.xml"/><Relationship Id="rId48" Type="http://schemas.openxmlformats.org/officeDocument/2006/relationships/ctrlProp" Target="../ctrlProps/ctrlProp70.xml"/><Relationship Id="rId69" Type="http://schemas.openxmlformats.org/officeDocument/2006/relationships/ctrlProp" Target="../ctrlProps/ctrlProp91.xml"/><Relationship Id="rId113" Type="http://schemas.openxmlformats.org/officeDocument/2006/relationships/ctrlProp" Target="../ctrlProps/ctrlProp135.xml"/><Relationship Id="rId134" Type="http://schemas.openxmlformats.org/officeDocument/2006/relationships/ctrlProp" Target="../ctrlProps/ctrlProp156.xml"/><Relationship Id="rId80" Type="http://schemas.openxmlformats.org/officeDocument/2006/relationships/ctrlProp" Target="../ctrlProps/ctrlProp102.xml"/><Relationship Id="rId155" Type="http://schemas.openxmlformats.org/officeDocument/2006/relationships/ctrlProp" Target="../ctrlProps/ctrlProp177.xml"/><Relationship Id="rId176" Type="http://schemas.openxmlformats.org/officeDocument/2006/relationships/ctrlProp" Target="../ctrlProps/ctrlProp198.xml"/><Relationship Id="rId197" Type="http://schemas.openxmlformats.org/officeDocument/2006/relationships/ctrlProp" Target="../ctrlProps/ctrlProp219.xml"/><Relationship Id="rId201" Type="http://schemas.openxmlformats.org/officeDocument/2006/relationships/ctrlProp" Target="../ctrlProps/ctrlProp223.xml"/><Relationship Id="rId222" Type="http://schemas.openxmlformats.org/officeDocument/2006/relationships/ctrlProp" Target="../ctrlProps/ctrlProp244.xml"/><Relationship Id="rId17" Type="http://schemas.openxmlformats.org/officeDocument/2006/relationships/ctrlProp" Target="../ctrlProps/ctrlProp39.xml"/><Relationship Id="rId38" Type="http://schemas.openxmlformats.org/officeDocument/2006/relationships/ctrlProp" Target="../ctrlProps/ctrlProp60.xml"/><Relationship Id="rId59" Type="http://schemas.openxmlformats.org/officeDocument/2006/relationships/ctrlProp" Target="../ctrlProps/ctrlProp81.xml"/><Relationship Id="rId103" Type="http://schemas.openxmlformats.org/officeDocument/2006/relationships/ctrlProp" Target="../ctrlProps/ctrlProp125.xml"/><Relationship Id="rId124" Type="http://schemas.openxmlformats.org/officeDocument/2006/relationships/ctrlProp" Target="../ctrlProps/ctrlProp146.xml"/><Relationship Id="rId70" Type="http://schemas.openxmlformats.org/officeDocument/2006/relationships/ctrlProp" Target="../ctrlProps/ctrlProp92.xml"/><Relationship Id="rId91" Type="http://schemas.openxmlformats.org/officeDocument/2006/relationships/ctrlProp" Target="../ctrlProps/ctrlProp113.xml"/><Relationship Id="rId145" Type="http://schemas.openxmlformats.org/officeDocument/2006/relationships/ctrlProp" Target="../ctrlProps/ctrlProp167.xml"/><Relationship Id="rId166" Type="http://schemas.openxmlformats.org/officeDocument/2006/relationships/ctrlProp" Target="../ctrlProps/ctrlProp188.xml"/><Relationship Id="rId187" Type="http://schemas.openxmlformats.org/officeDocument/2006/relationships/ctrlProp" Target="../ctrlProps/ctrlProp209.xml"/><Relationship Id="rId1" Type="http://schemas.openxmlformats.org/officeDocument/2006/relationships/printerSettings" Target="../printerSettings/printerSettings5.bin"/><Relationship Id="rId212" Type="http://schemas.openxmlformats.org/officeDocument/2006/relationships/ctrlProp" Target="../ctrlProps/ctrlProp234.xml"/><Relationship Id="rId233" Type="http://schemas.openxmlformats.org/officeDocument/2006/relationships/ctrlProp" Target="../ctrlProps/ctrlProp255.xml"/><Relationship Id="rId28" Type="http://schemas.openxmlformats.org/officeDocument/2006/relationships/ctrlProp" Target="../ctrlProps/ctrlProp50.xml"/><Relationship Id="rId49" Type="http://schemas.openxmlformats.org/officeDocument/2006/relationships/ctrlProp" Target="../ctrlProps/ctrlProp71.xml"/><Relationship Id="rId114" Type="http://schemas.openxmlformats.org/officeDocument/2006/relationships/ctrlProp" Target="../ctrlProps/ctrlProp136.xml"/><Relationship Id="rId60" Type="http://schemas.openxmlformats.org/officeDocument/2006/relationships/ctrlProp" Target="../ctrlProps/ctrlProp82.xml"/><Relationship Id="rId81" Type="http://schemas.openxmlformats.org/officeDocument/2006/relationships/ctrlProp" Target="../ctrlProps/ctrlProp103.xml"/><Relationship Id="rId135" Type="http://schemas.openxmlformats.org/officeDocument/2006/relationships/ctrlProp" Target="../ctrlProps/ctrlProp157.xml"/><Relationship Id="rId156" Type="http://schemas.openxmlformats.org/officeDocument/2006/relationships/ctrlProp" Target="../ctrlProps/ctrlProp178.xml"/><Relationship Id="rId177" Type="http://schemas.openxmlformats.org/officeDocument/2006/relationships/ctrlProp" Target="../ctrlProps/ctrlProp199.xml"/><Relationship Id="rId198" Type="http://schemas.openxmlformats.org/officeDocument/2006/relationships/ctrlProp" Target="../ctrlProps/ctrlProp220.xml"/><Relationship Id="rId202" Type="http://schemas.openxmlformats.org/officeDocument/2006/relationships/ctrlProp" Target="../ctrlProps/ctrlProp224.xml"/><Relationship Id="rId223" Type="http://schemas.openxmlformats.org/officeDocument/2006/relationships/ctrlProp" Target="../ctrlProps/ctrlProp245.xml"/><Relationship Id="rId18" Type="http://schemas.openxmlformats.org/officeDocument/2006/relationships/ctrlProp" Target="../ctrlProps/ctrlProp40.xml"/><Relationship Id="rId39" Type="http://schemas.openxmlformats.org/officeDocument/2006/relationships/ctrlProp" Target="../ctrlProps/ctrlProp61.xml"/><Relationship Id="rId50" Type="http://schemas.openxmlformats.org/officeDocument/2006/relationships/ctrlProp" Target="../ctrlProps/ctrlProp72.xml"/><Relationship Id="rId104" Type="http://schemas.openxmlformats.org/officeDocument/2006/relationships/ctrlProp" Target="../ctrlProps/ctrlProp126.xml"/><Relationship Id="rId125" Type="http://schemas.openxmlformats.org/officeDocument/2006/relationships/ctrlProp" Target="../ctrlProps/ctrlProp147.xml"/><Relationship Id="rId146" Type="http://schemas.openxmlformats.org/officeDocument/2006/relationships/ctrlProp" Target="../ctrlProps/ctrlProp168.xml"/><Relationship Id="rId167" Type="http://schemas.openxmlformats.org/officeDocument/2006/relationships/ctrlProp" Target="../ctrlProps/ctrlProp189.xml"/><Relationship Id="rId188" Type="http://schemas.openxmlformats.org/officeDocument/2006/relationships/ctrlProp" Target="../ctrlProps/ctrlProp210.xml"/><Relationship Id="rId71" Type="http://schemas.openxmlformats.org/officeDocument/2006/relationships/ctrlProp" Target="../ctrlProps/ctrlProp93.xml"/><Relationship Id="rId92" Type="http://schemas.openxmlformats.org/officeDocument/2006/relationships/ctrlProp" Target="../ctrlProps/ctrlProp114.xml"/><Relationship Id="rId213" Type="http://schemas.openxmlformats.org/officeDocument/2006/relationships/ctrlProp" Target="../ctrlProps/ctrlProp235.xml"/><Relationship Id="rId234" Type="http://schemas.openxmlformats.org/officeDocument/2006/relationships/ctrlProp" Target="../ctrlProps/ctrlProp256.xml"/><Relationship Id="rId2" Type="http://schemas.openxmlformats.org/officeDocument/2006/relationships/drawing" Target="../drawings/drawing4.xml"/><Relationship Id="rId29" Type="http://schemas.openxmlformats.org/officeDocument/2006/relationships/ctrlProp" Target="../ctrlProps/ctrlProp51.xml"/><Relationship Id="rId40" Type="http://schemas.openxmlformats.org/officeDocument/2006/relationships/ctrlProp" Target="../ctrlProps/ctrlProp62.xml"/><Relationship Id="rId115" Type="http://schemas.openxmlformats.org/officeDocument/2006/relationships/ctrlProp" Target="../ctrlProps/ctrlProp137.xml"/><Relationship Id="rId136" Type="http://schemas.openxmlformats.org/officeDocument/2006/relationships/ctrlProp" Target="../ctrlProps/ctrlProp158.xml"/><Relationship Id="rId157" Type="http://schemas.openxmlformats.org/officeDocument/2006/relationships/ctrlProp" Target="../ctrlProps/ctrlProp179.xml"/><Relationship Id="rId178" Type="http://schemas.openxmlformats.org/officeDocument/2006/relationships/ctrlProp" Target="../ctrlProps/ctrlProp200.xml"/><Relationship Id="rId61" Type="http://schemas.openxmlformats.org/officeDocument/2006/relationships/ctrlProp" Target="../ctrlProps/ctrlProp83.xml"/><Relationship Id="rId82" Type="http://schemas.openxmlformats.org/officeDocument/2006/relationships/ctrlProp" Target="../ctrlProps/ctrlProp104.xml"/><Relationship Id="rId199" Type="http://schemas.openxmlformats.org/officeDocument/2006/relationships/ctrlProp" Target="../ctrlProps/ctrlProp221.xml"/><Relationship Id="rId203" Type="http://schemas.openxmlformats.org/officeDocument/2006/relationships/ctrlProp" Target="../ctrlProps/ctrlProp225.xml"/><Relationship Id="rId19" Type="http://schemas.openxmlformats.org/officeDocument/2006/relationships/ctrlProp" Target="../ctrlProps/ctrlProp41.xml"/><Relationship Id="rId224" Type="http://schemas.openxmlformats.org/officeDocument/2006/relationships/ctrlProp" Target="../ctrlProps/ctrlProp246.xml"/><Relationship Id="rId30" Type="http://schemas.openxmlformats.org/officeDocument/2006/relationships/ctrlProp" Target="../ctrlProps/ctrlProp52.xml"/><Relationship Id="rId105" Type="http://schemas.openxmlformats.org/officeDocument/2006/relationships/ctrlProp" Target="../ctrlProps/ctrlProp127.xml"/><Relationship Id="rId126" Type="http://schemas.openxmlformats.org/officeDocument/2006/relationships/ctrlProp" Target="../ctrlProps/ctrlProp148.xml"/><Relationship Id="rId147" Type="http://schemas.openxmlformats.org/officeDocument/2006/relationships/ctrlProp" Target="../ctrlProps/ctrlProp169.xml"/><Relationship Id="rId168" Type="http://schemas.openxmlformats.org/officeDocument/2006/relationships/ctrlProp" Target="../ctrlProps/ctrlProp190.xml"/><Relationship Id="rId51" Type="http://schemas.openxmlformats.org/officeDocument/2006/relationships/ctrlProp" Target="../ctrlProps/ctrlProp73.xml"/><Relationship Id="rId72" Type="http://schemas.openxmlformats.org/officeDocument/2006/relationships/ctrlProp" Target="../ctrlProps/ctrlProp94.xml"/><Relationship Id="rId93" Type="http://schemas.openxmlformats.org/officeDocument/2006/relationships/ctrlProp" Target="../ctrlProps/ctrlProp115.xml"/><Relationship Id="rId189" Type="http://schemas.openxmlformats.org/officeDocument/2006/relationships/ctrlProp" Target="../ctrlProps/ctrlProp211.xml"/><Relationship Id="rId3" Type="http://schemas.openxmlformats.org/officeDocument/2006/relationships/vmlDrawing" Target="../drawings/vmlDrawing2.vml"/><Relationship Id="rId214" Type="http://schemas.openxmlformats.org/officeDocument/2006/relationships/ctrlProp" Target="../ctrlProps/ctrlProp236.xml"/><Relationship Id="rId235" Type="http://schemas.openxmlformats.org/officeDocument/2006/relationships/ctrlProp" Target="../ctrlProps/ctrlProp257.xml"/><Relationship Id="rId116" Type="http://schemas.openxmlformats.org/officeDocument/2006/relationships/ctrlProp" Target="../ctrlProps/ctrlProp138.xml"/><Relationship Id="rId137" Type="http://schemas.openxmlformats.org/officeDocument/2006/relationships/ctrlProp" Target="../ctrlProps/ctrlProp159.xml"/><Relationship Id="rId158" Type="http://schemas.openxmlformats.org/officeDocument/2006/relationships/ctrlProp" Target="../ctrlProps/ctrlProp180.xml"/><Relationship Id="rId20" Type="http://schemas.openxmlformats.org/officeDocument/2006/relationships/ctrlProp" Target="../ctrlProps/ctrlProp42.xml"/><Relationship Id="rId41" Type="http://schemas.openxmlformats.org/officeDocument/2006/relationships/ctrlProp" Target="../ctrlProps/ctrlProp63.xml"/><Relationship Id="rId62" Type="http://schemas.openxmlformats.org/officeDocument/2006/relationships/ctrlProp" Target="../ctrlProps/ctrlProp84.xml"/><Relationship Id="rId83" Type="http://schemas.openxmlformats.org/officeDocument/2006/relationships/ctrlProp" Target="../ctrlProps/ctrlProp105.xml"/><Relationship Id="rId179" Type="http://schemas.openxmlformats.org/officeDocument/2006/relationships/ctrlProp" Target="../ctrlProps/ctrlProp201.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375.xml"/><Relationship Id="rId21" Type="http://schemas.openxmlformats.org/officeDocument/2006/relationships/ctrlProp" Target="../ctrlProps/ctrlProp279.xml"/><Relationship Id="rId63" Type="http://schemas.openxmlformats.org/officeDocument/2006/relationships/ctrlProp" Target="../ctrlProps/ctrlProp321.xml"/><Relationship Id="rId159" Type="http://schemas.openxmlformats.org/officeDocument/2006/relationships/ctrlProp" Target="../ctrlProps/ctrlProp417.xml"/><Relationship Id="rId170" Type="http://schemas.openxmlformats.org/officeDocument/2006/relationships/ctrlProp" Target="../ctrlProps/ctrlProp428.xml"/><Relationship Id="rId226" Type="http://schemas.openxmlformats.org/officeDocument/2006/relationships/ctrlProp" Target="../ctrlProps/ctrlProp484.xml"/><Relationship Id="rId268" Type="http://schemas.openxmlformats.org/officeDocument/2006/relationships/ctrlProp" Target="../ctrlProps/ctrlProp526.xml"/><Relationship Id="rId32" Type="http://schemas.openxmlformats.org/officeDocument/2006/relationships/ctrlProp" Target="../ctrlProps/ctrlProp290.xml"/><Relationship Id="rId74" Type="http://schemas.openxmlformats.org/officeDocument/2006/relationships/ctrlProp" Target="../ctrlProps/ctrlProp332.xml"/><Relationship Id="rId128" Type="http://schemas.openxmlformats.org/officeDocument/2006/relationships/ctrlProp" Target="../ctrlProps/ctrlProp386.xml"/><Relationship Id="rId5" Type="http://schemas.openxmlformats.org/officeDocument/2006/relationships/ctrlProp" Target="../ctrlProps/ctrlProp263.xml"/><Relationship Id="rId181" Type="http://schemas.openxmlformats.org/officeDocument/2006/relationships/ctrlProp" Target="../ctrlProps/ctrlProp439.xml"/><Relationship Id="rId237" Type="http://schemas.openxmlformats.org/officeDocument/2006/relationships/ctrlProp" Target="../ctrlProps/ctrlProp495.xml"/><Relationship Id="rId279" Type="http://schemas.openxmlformats.org/officeDocument/2006/relationships/ctrlProp" Target="../ctrlProps/ctrlProp537.xml"/><Relationship Id="rId43" Type="http://schemas.openxmlformats.org/officeDocument/2006/relationships/ctrlProp" Target="../ctrlProps/ctrlProp301.xml"/><Relationship Id="rId139" Type="http://schemas.openxmlformats.org/officeDocument/2006/relationships/ctrlProp" Target="../ctrlProps/ctrlProp397.xml"/><Relationship Id="rId85" Type="http://schemas.openxmlformats.org/officeDocument/2006/relationships/ctrlProp" Target="../ctrlProps/ctrlProp343.xml"/><Relationship Id="rId150" Type="http://schemas.openxmlformats.org/officeDocument/2006/relationships/ctrlProp" Target="../ctrlProps/ctrlProp408.xml"/><Relationship Id="rId171" Type="http://schemas.openxmlformats.org/officeDocument/2006/relationships/ctrlProp" Target="../ctrlProps/ctrlProp429.xml"/><Relationship Id="rId192" Type="http://schemas.openxmlformats.org/officeDocument/2006/relationships/ctrlProp" Target="../ctrlProps/ctrlProp450.xml"/><Relationship Id="rId206" Type="http://schemas.openxmlformats.org/officeDocument/2006/relationships/ctrlProp" Target="../ctrlProps/ctrlProp464.xml"/><Relationship Id="rId227" Type="http://schemas.openxmlformats.org/officeDocument/2006/relationships/ctrlProp" Target="../ctrlProps/ctrlProp485.xml"/><Relationship Id="rId248" Type="http://schemas.openxmlformats.org/officeDocument/2006/relationships/ctrlProp" Target="../ctrlProps/ctrlProp506.xml"/><Relationship Id="rId269" Type="http://schemas.openxmlformats.org/officeDocument/2006/relationships/ctrlProp" Target="../ctrlProps/ctrlProp527.xml"/><Relationship Id="rId12" Type="http://schemas.openxmlformats.org/officeDocument/2006/relationships/ctrlProp" Target="../ctrlProps/ctrlProp270.xml"/><Relationship Id="rId33" Type="http://schemas.openxmlformats.org/officeDocument/2006/relationships/ctrlProp" Target="../ctrlProps/ctrlProp291.xml"/><Relationship Id="rId108" Type="http://schemas.openxmlformats.org/officeDocument/2006/relationships/ctrlProp" Target="../ctrlProps/ctrlProp366.xml"/><Relationship Id="rId129" Type="http://schemas.openxmlformats.org/officeDocument/2006/relationships/ctrlProp" Target="../ctrlProps/ctrlProp387.xml"/><Relationship Id="rId280" Type="http://schemas.openxmlformats.org/officeDocument/2006/relationships/ctrlProp" Target="../ctrlProps/ctrlProp538.xml"/><Relationship Id="rId54" Type="http://schemas.openxmlformats.org/officeDocument/2006/relationships/ctrlProp" Target="../ctrlProps/ctrlProp312.xml"/><Relationship Id="rId75" Type="http://schemas.openxmlformats.org/officeDocument/2006/relationships/ctrlProp" Target="../ctrlProps/ctrlProp333.xml"/><Relationship Id="rId96" Type="http://schemas.openxmlformats.org/officeDocument/2006/relationships/ctrlProp" Target="../ctrlProps/ctrlProp354.xml"/><Relationship Id="rId140" Type="http://schemas.openxmlformats.org/officeDocument/2006/relationships/ctrlProp" Target="../ctrlProps/ctrlProp398.xml"/><Relationship Id="rId161" Type="http://schemas.openxmlformats.org/officeDocument/2006/relationships/ctrlProp" Target="../ctrlProps/ctrlProp419.xml"/><Relationship Id="rId182" Type="http://schemas.openxmlformats.org/officeDocument/2006/relationships/ctrlProp" Target="../ctrlProps/ctrlProp440.xml"/><Relationship Id="rId217" Type="http://schemas.openxmlformats.org/officeDocument/2006/relationships/ctrlProp" Target="../ctrlProps/ctrlProp475.xml"/><Relationship Id="rId6" Type="http://schemas.openxmlformats.org/officeDocument/2006/relationships/ctrlProp" Target="../ctrlProps/ctrlProp264.xml"/><Relationship Id="rId238" Type="http://schemas.openxmlformats.org/officeDocument/2006/relationships/ctrlProp" Target="../ctrlProps/ctrlProp496.xml"/><Relationship Id="rId259" Type="http://schemas.openxmlformats.org/officeDocument/2006/relationships/ctrlProp" Target="../ctrlProps/ctrlProp517.xml"/><Relationship Id="rId23" Type="http://schemas.openxmlformats.org/officeDocument/2006/relationships/ctrlProp" Target="../ctrlProps/ctrlProp281.xml"/><Relationship Id="rId119" Type="http://schemas.openxmlformats.org/officeDocument/2006/relationships/ctrlProp" Target="../ctrlProps/ctrlProp377.xml"/><Relationship Id="rId270" Type="http://schemas.openxmlformats.org/officeDocument/2006/relationships/ctrlProp" Target="../ctrlProps/ctrlProp528.xml"/><Relationship Id="rId44" Type="http://schemas.openxmlformats.org/officeDocument/2006/relationships/ctrlProp" Target="../ctrlProps/ctrlProp302.xml"/><Relationship Id="rId65" Type="http://schemas.openxmlformats.org/officeDocument/2006/relationships/ctrlProp" Target="../ctrlProps/ctrlProp323.xml"/><Relationship Id="rId86" Type="http://schemas.openxmlformats.org/officeDocument/2006/relationships/ctrlProp" Target="../ctrlProps/ctrlProp344.xml"/><Relationship Id="rId130" Type="http://schemas.openxmlformats.org/officeDocument/2006/relationships/ctrlProp" Target="../ctrlProps/ctrlProp388.xml"/><Relationship Id="rId151" Type="http://schemas.openxmlformats.org/officeDocument/2006/relationships/ctrlProp" Target="../ctrlProps/ctrlProp409.xml"/><Relationship Id="rId172" Type="http://schemas.openxmlformats.org/officeDocument/2006/relationships/ctrlProp" Target="../ctrlProps/ctrlProp430.xml"/><Relationship Id="rId193" Type="http://schemas.openxmlformats.org/officeDocument/2006/relationships/ctrlProp" Target="../ctrlProps/ctrlProp451.xml"/><Relationship Id="rId207" Type="http://schemas.openxmlformats.org/officeDocument/2006/relationships/ctrlProp" Target="../ctrlProps/ctrlProp465.xml"/><Relationship Id="rId228" Type="http://schemas.openxmlformats.org/officeDocument/2006/relationships/ctrlProp" Target="../ctrlProps/ctrlProp486.xml"/><Relationship Id="rId249" Type="http://schemas.openxmlformats.org/officeDocument/2006/relationships/ctrlProp" Target="../ctrlProps/ctrlProp507.xml"/><Relationship Id="rId13" Type="http://schemas.openxmlformats.org/officeDocument/2006/relationships/ctrlProp" Target="../ctrlProps/ctrlProp271.xml"/><Relationship Id="rId109" Type="http://schemas.openxmlformats.org/officeDocument/2006/relationships/ctrlProp" Target="../ctrlProps/ctrlProp367.xml"/><Relationship Id="rId260" Type="http://schemas.openxmlformats.org/officeDocument/2006/relationships/ctrlProp" Target="../ctrlProps/ctrlProp518.xml"/><Relationship Id="rId281" Type="http://schemas.openxmlformats.org/officeDocument/2006/relationships/ctrlProp" Target="../ctrlProps/ctrlProp539.xml"/><Relationship Id="rId34" Type="http://schemas.openxmlformats.org/officeDocument/2006/relationships/ctrlProp" Target="../ctrlProps/ctrlProp292.xml"/><Relationship Id="rId55" Type="http://schemas.openxmlformats.org/officeDocument/2006/relationships/ctrlProp" Target="../ctrlProps/ctrlProp313.xml"/><Relationship Id="rId76" Type="http://schemas.openxmlformats.org/officeDocument/2006/relationships/ctrlProp" Target="../ctrlProps/ctrlProp334.xml"/><Relationship Id="rId97" Type="http://schemas.openxmlformats.org/officeDocument/2006/relationships/ctrlProp" Target="../ctrlProps/ctrlProp355.xml"/><Relationship Id="rId120" Type="http://schemas.openxmlformats.org/officeDocument/2006/relationships/ctrlProp" Target="../ctrlProps/ctrlProp378.xml"/><Relationship Id="rId141" Type="http://schemas.openxmlformats.org/officeDocument/2006/relationships/ctrlProp" Target="../ctrlProps/ctrlProp399.xml"/><Relationship Id="rId7" Type="http://schemas.openxmlformats.org/officeDocument/2006/relationships/ctrlProp" Target="../ctrlProps/ctrlProp265.xml"/><Relationship Id="rId162" Type="http://schemas.openxmlformats.org/officeDocument/2006/relationships/ctrlProp" Target="../ctrlProps/ctrlProp420.xml"/><Relationship Id="rId183" Type="http://schemas.openxmlformats.org/officeDocument/2006/relationships/ctrlProp" Target="../ctrlProps/ctrlProp441.xml"/><Relationship Id="rId218" Type="http://schemas.openxmlformats.org/officeDocument/2006/relationships/ctrlProp" Target="../ctrlProps/ctrlProp476.xml"/><Relationship Id="rId239" Type="http://schemas.openxmlformats.org/officeDocument/2006/relationships/ctrlProp" Target="../ctrlProps/ctrlProp497.xml"/><Relationship Id="rId250" Type="http://schemas.openxmlformats.org/officeDocument/2006/relationships/ctrlProp" Target="../ctrlProps/ctrlProp508.xml"/><Relationship Id="rId271" Type="http://schemas.openxmlformats.org/officeDocument/2006/relationships/ctrlProp" Target="../ctrlProps/ctrlProp529.xml"/><Relationship Id="rId24" Type="http://schemas.openxmlformats.org/officeDocument/2006/relationships/ctrlProp" Target="../ctrlProps/ctrlProp282.xml"/><Relationship Id="rId45" Type="http://schemas.openxmlformats.org/officeDocument/2006/relationships/ctrlProp" Target="../ctrlProps/ctrlProp303.xml"/><Relationship Id="rId66" Type="http://schemas.openxmlformats.org/officeDocument/2006/relationships/ctrlProp" Target="../ctrlProps/ctrlProp324.xml"/><Relationship Id="rId87" Type="http://schemas.openxmlformats.org/officeDocument/2006/relationships/ctrlProp" Target="../ctrlProps/ctrlProp345.xml"/><Relationship Id="rId110" Type="http://schemas.openxmlformats.org/officeDocument/2006/relationships/ctrlProp" Target="../ctrlProps/ctrlProp368.xml"/><Relationship Id="rId131" Type="http://schemas.openxmlformats.org/officeDocument/2006/relationships/ctrlProp" Target="../ctrlProps/ctrlProp389.xml"/><Relationship Id="rId152" Type="http://schemas.openxmlformats.org/officeDocument/2006/relationships/ctrlProp" Target="../ctrlProps/ctrlProp410.xml"/><Relationship Id="rId173" Type="http://schemas.openxmlformats.org/officeDocument/2006/relationships/ctrlProp" Target="../ctrlProps/ctrlProp431.xml"/><Relationship Id="rId194" Type="http://schemas.openxmlformats.org/officeDocument/2006/relationships/ctrlProp" Target="../ctrlProps/ctrlProp452.xml"/><Relationship Id="rId208" Type="http://schemas.openxmlformats.org/officeDocument/2006/relationships/ctrlProp" Target="../ctrlProps/ctrlProp466.xml"/><Relationship Id="rId229" Type="http://schemas.openxmlformats.org/officeDocument/2006/relationships/ctrlProp" Target="../ctrlProps/ctrlProp487.xml"/><Relationship Id="rId240" Type="http://schemas.openxmlformats.org/officeDocument/2006/relationships/ctrlProp" Target="../ctrlProps/ctrlProp498.xml"/><Relationship Id="rId261" Type="http://schemas.openxmlformats.org/officeDocument/2006/relationships/ctrlProp" Target="../ctrlProps/ctrlProp519.xml"/><Relationship Id="rId14" Type="http://schemas.openxmlformats.org/officeDocument/2006/relationships/ctrlProp" Target="../ctrlProps/ctrlProp272.xml"/><Relationship Id="rId35" Type="http://schemas.openxmlformats.org/officeDocument/2006/relationships/ctrlProp" Target="../ctrlProps/ctrlProp293.xml"/><Relationship Id="rId56" Type="http://schemas.openxmlformats.org/officeDocument/2006/relationships/ctrlProp" Target="../ctrlProps/ctrlProp314.xml"/><Relationship Id="rId77" Type="http://schemas.openxmlformats.org/officeDocument/2006/relationships/ctrlProp" Target="../ctrlProps/ctrlProp335.xml"/><Relationship Id="rId100" Type="http://schemas.openxmlformats.org/officeDocument/2006/relationships/ctrlProp" Target="../ctrlProps/ctrlProp358.xml"/><Relationship Id="rId282" Type="http://schemas.openxmlformats.org/officeDocument/2006/relationships/ctrlProp" Target="../ctrlProps/ctrlProp540.xml"/><Relationship Id="rId8" Type="http://schemas.openxmlformats.org/officeDocument/2006/relationships/ctrlProp" Target="../ctrlProps/ctrlProp266.xml"/><Relationship Id="rId98" Type="http://schemas.openxmlformats.org/officeDocument/2006/relationships/ctrlProp" Target="../ctrlProps/ctrlProp356.xml"/><Relationship Id="rId121" Type="http://schemas.openxmlformats.org/officeDocument/2006/relationships/ctrlProp" Target="../ctrlProps/ctrlProp379.xml"/><Relationship Id="rId142" Type="http://schemas.openxmlformats.org/officeDocument/2006/relationships/ctrlProp" Target="../ctrlProps/ctrlProp400.xml"/><Relationship Id="rId163" Type="http://schemas.openxmlformats.org/officeDocument/2006/relationships/ctrlProp" Target="../ctrlProps/ctrlProp421.xml"/><Relationship Id="rId184" Type="http://schemas.openxmlformats.org/officeDocument/2006/relationships/ctrlProp" Target="../ctrlProps/ctrlProp442.xml"/><Relationship Id="rId219" Type="http://schemas.openxmlformats.org/officeDocument/2006/relationships/ctrlProp" Target="../ctrlProps/ctrlProp477.xml"/><Relationship Id="rId230" Type="http://schemas.openxmlformats.org/officeDocument/2006/relationships/ctrlProp" Target="../ctrlProps/ctrlProp488.xml"/><Relationship Id="rId251" Type="http://schemas.openxmlformats.org/officeDocument/2006/relationships/ctrlProp" Target="../ctrlProps/ctrlProp509.xml"/><Relationship Id="rId25" Type="http://schemas.openxmlformats.org/officeDocument/2006/relationships/ctrlProp" Target="../ctrlProps/ctrlProp283.xml"/><Relationship Id="rId46" Type="http://schemas.openxmlformats.org/officeDocument/2006/relationships/ctrlProp" Target="../ctrlProps/ctrlProp304.xml"/><Relationship Id="rId67" Type="http://schemas.openxmlformats.org/officeDocument/2006/relationships/ctrlProp" Target="../ctrlProps/ctrlProp325.xml"/><Relationship Id="rId272" Type="http://schemas.openxmlformats.org/officeDocument/2006/relationships/ctrlProp" Target="../ctrlProps/ctrlProp530.xml"/><Relationship Id="rId88" Type="http://schemas.openxmlformats.org/officeDocument/2006/relationships/ctrlProp" Target="../ctrlProps/ctrlProp346.xml"/><Relationship Id="rId111" Type="http://schemas.openxmlformats.org/officeDocument/2006/relationships/ctrlProp" Target="../ctrlProps/ctrlProp369.xml"/><Relationship Id="rId132" Type="http://schemas.openxmlformats.org/officeDocument/2006/relationships/ctrlProp" Target="../ctrlProps/ctrlProp390.xml"/><Relationship Id="rId153" Type="http://schemas.openxmlformats.org/officeDocument/2006/relationships/ctrlProp" Target="../ctrlProps/ctrlProp411.xml"/><Relationship Id="rId174" Type="http://schemas.openxmlformats.org/officeDocument/2006/relationships/ctrlProp" Target="../ctrlProps/ctrlProp432.xml"/><Relationship Id="rId195" Type="http://schemas.openxmlformats.org/officeDocument/2006/relationships/ctrlProp" Target="../ctrlProps/ctrlProp453.xml"/><Relationship Id="rId209" Type="http://schemas.openxmlformats.org/officeDocument/2006/relationships/ctrlProp" Target="../ctrlProps/ctrlProp467.xml"/><Relationship Id="rId220" Type="http://schemas.openxmlformats.org/officeDocument/2006/relationships/ctrlProp" Target="../ctrlProps/ctrlProp478.xml"/><Relationship Id="rId241" Type="http://schemas.openxmlformats.org/officeDocument/2006/relationships/ctrlProp" Target="../ctrlProps/ctrlProp499.xml"/><Relationship Id="rId15" Type="http://schemas.openxmlformats.org/officeDocument/2006/relationships/ctrlProp" Target="../ctrlProps/ctrlProp273.xml"/><Relationship Id="rId36" Type="http://schemas.openxmlformats.org/officeDocument/2006/relationships/ctrlProp" Target="../ctrlProps/ctrlProp294.xml"/><Relationship Id="rId57" Type="http://schemas.openxmlformats.org/officeDocument/2006/relationships/ctrlProp" Target="../ctrlProps/ctrlProp315.xml"/><Relationship Id="rId262" Type="http://schemas.openxmlformats.org/officeDocument/2006/relationships/ctrlProp" Target="../ctrlProps/ctrlProp520.xml"/><Relationship Id="rId283" Type="http://schemas.openxmlformats.org/officeDocument/2006/relationships/ctrlProp" Target="../ctrlProps/ctrlProp541.xml"/><Relationship Id="rId78" Type="http://schemas.openxmlformats.org/officeDocument/2006/relationships/ctrlProp" Target="../ctrlProps/ctrlProp336.xml"/><Relationship Id="rId99" Type="http://schemas.openxmlformats.org/officeDocument/2006/relationships/ctrlProp" Target="../ctrlProps/ctrlProp357.xml"/><Relationship Id="rId101" Type="http://schemas.openxmlformats.org/officeDocument/2006/relationships/ctrlProp" Target="../ctrlProps/ctrlProp359.xml"/><Relationship Id="rId122" Type="http://schemas.openxmlformats.org/officeDocument/2006/relationships/ctrlProp" Target="../ctrlProps/ctrlProp380.xml"/><Relationship Id="rId143" Type="http://schemas.openxmlformats.org/officeDocument/2006/relationships/ctrlProp" Target="../ctrlProps/ctrlProp401.xml"/><Relationship Id="rId164" Type="http://schemas.openxmlformats.org/officeDocument/2006/relationships/ctrlProp" Target="../ctrlProps/ctrlProp422.xml"/><Relationship Id="rId185" Type="http://schemas.openxmlformats.org/officeDocument/2006/relationships/ctrlProp" Target="../ctrlProps/ctrlProp443.xml"/><Relationship Id="rId9" Type="http://schemas.openxmlformats.org/officeDocument/2006/relationships/ctrlProp" Target="../ctrlProps/ctrlProp267.xml"/><Relationship Id="rId210" Type="http://schemas.openxmlformats.org/officeDocument/2006/relationships/ctrlProp" Target="../ctrlProps/ctrlProp468.xml"/><Relationship Id="rId26" Type="http://schemas.openxmlformats.org/officeDocument/2006/relationships/ctrlProp" Target="../ctrlProps/ctrlProp284.xml"/><Relationship Id="rId231" Type="http://schemas.openxmlformats.org/officeDocument/2006/relationships/ctrlProp" Target="../ctrlProps/ctrlProp489.xml"/><Relationship Id="rId252" Type="http://schemas.openxmlformats.org/officeDocument/2006/relationships/ctrlProp" Target="../ctrlProps/ctrlProp510.xml"/><Relationship Id="rId273" Type="http://schemas.openxmlformats.org/officeDocument/2006/relationships/ctrlProp" Target="../ctrlProps/ctrlProp531.xml"/><Relationship Id="rId47" Type="http://schemas.openxmlformats.org/officeDocument/2006/relationships/ctrlProp" Target="../ctrlProps/ctrlProp305.xml"/><Relationship Id="rId68" Type="http://schemas.openxmlformats.org/officeDocument/2006/relationships/ctrlProp" Target="../ctrlProps/ctrlProp326.xml"/><Relationship Id="rId89" Type="http://schemas.openxmlformats.org/officeDocument/2006/relationships/ctrlProp" Target="../ctrlProps/ctrlProp347.xml"/><Relationship Id="rId112" Type="http://schemas.openxmlformats.org/officeDocument/2006/relationships/ctrlProp" Target="../ctrlProps/ctrlProp370.xml"/><Relationship Id="rId133" Type="http://schemas.openxmlformats.org/officeDocument/2006/relationships/ctrlProp" Target="../ctrlProps/ctrlProp391.xml"/><Relationship Id="rId154" Type="http://schemas.openxmlformats.org/officeDocument/2006/relationships/ctrlProp" Target="../ctrlProps/ctrlProp412.xml"/><Relationship Id="rId175" Type="http://schemas.openxmlformats.org/officeDocument/2006/relationships/ctrlProp" Target="../ctrlProps/ctrlProp433.xml"/><Relationship Id="rId196" Type="http://schemas.openxmlformats.org/officeDocument/2006/relationships/ctrlProp" Target="../ctrlProps/ctrlProp454.xml"/><Relationship Id="rId200" Type="http://schemas.openxmlformats.org/officeDocument/2006/relationships/ctrlProp" Target="../ctrlProps/ctrlProp458.xml"/><Relationship Id="rId16" Type="http://schemas.openxmlformats.org/officeDocument/2006/relationships/ctrlProp" Target="../ctrlProps/ctrlProp274.xml"/><Relationship Id="rId221" Type="http://schemas.openxmlformats.org/officeDocument/2006/relationships/ctrlProp" Target="../ctrlProps/ctrlProp479.xml"/><Relationship Id="rId242" Type="http://schemas.openxmlformats.org/officeDocument/2006/relationships/ctrlProp" Target="../ctrlProps/ctrlProp500.xml"/><Relationship Id="rId263" Type="http://schemas.openxmlformats.org/officeDocument/2006/relationships/ctrlProp" Target="../ctrlProps/ctrlProp521.xml"/><Relationship Id="rId284" Type="http://schemas.openxmlformats.org/officeDocument/2006/relationships/ctrlProp" Target="../ctrlProps/ctrlProp542.xml"/><Relationship Id="rId37" Type="http://schemas.openxmlformats.org/officeDocument/2006/relationships/ctrlProp" Target="../ctrlProps/ctrlProp295.xml"/><Relationship Id="rId58" Type="http://schemas.openxmlformats.org/officeDocument/2006/relationships/ctrlProp" Target="../ctrlProps/ctrlProp316.xml"/><Relationship Id="rId79" Type="http://schemas.openxmlformats.org/officeDocument/2006/relationships/ctrlProp" Target="../ctrlProps/ctrlProp337.xml"/><Relationship Id="rId102" Type="http://schemas.openxmlformats.org/officeDocument/2006/relationships/ctrlProp" Target="../ctrlProps/ctrlProp360.xml"/><Relationship Id="rId123" Type="http://schemas.openxmlformats.org/officeDocument/2006/relationships/ctrlProp" Target="../ctrlProps/ctrlProp381.xml"/><Relationship Id="rId144" Type="http://schemas.openxmlformats.org/officeDocument/2006/relationships/ctrlProp" Target="../ctrlProps/ctrlProp402.xml"/><Relationship Id="rId90" Type="http://schemas.openxmlformats.org/officeDocument/2006/relationships/ctrlProp" Target="../ctrlProps/ctrlProp348.xml"/><Relationship Id="rId165" Type="http://schemas.openxmlformats.org/officeDocument/2006/relationships/ctrlProp" Target="../ctrlProps/ctrlProp423.xml"/><Relationship Id="rId186" Type="http://schemas.openxmlformats.org/officeDocument/2006/relationships/ctrlProp" Target="../ctrlProps/ctrlProp444.xml"/><Relationship Id="rId211" Type="http://schemas.openxmlformats.org/officeDocument/2006/relationships/ctrlProp" Target="../ctrlProps/ctrlProp469.xml"/><Relationship Id="rId232" Type="http://schemas.openxmlformats.org/officeDocument/2006/relationships/ctrlProp" Target="../ctrlProps/ctrlProp490.xml"/><Relationship Id="rId253" Type="http://schemas.openxmlformats.org/officeDocument/2006/relationships/ctrlProp" Target="../ctrlProps/ctrlProp511.xml"/><Relationship Id="rId274" Type="http://schemas.openxmlformats.org/officeDocument/2006/relationships/ctrlProp" Target="../ctrlProps/ctrlProp532.xml"/><Relationship Id="rId27" Type="http://schemas.openxmlformats.org/officeDocument/2006/relationships/ctrlProp" Target="../ctrlProps/ctrlProp285.xml"/><Relationship Id="rId48" Type="http://schemas.openxmlformats.org/officeDocument/2006/relationships/ctrlProp" Target="../ctrlProps/ctrlProp306.xml"/><Relationship Id="rId69" Type="http://schemas.openxmlformats.org/officeDocument/2006/relationships/ctrlProp" Target="../ctrlProps/ctrlProp327.xml"/><Relationship Id="rId113" Type="http://schemas.openxmlformats.org/officeDocument/2006/relationships/ctrlProp" Target="../ctrlProps/ctrlProp371.xml"/><Relationship Id="rId134" Type="http://schemas.openxmlformats.org/officeDocument/2006/relationships/ctrlProp" Target="../ctrlProps/ctrlProp392.xml"/><Relationship Id="rId80" Type="http://schemas.openxmlformats.org/officeDocument/2006/relationships/ctrlProp" Target="../ctrlProps/ctrlProp338.xml"/><Relationship Id="rId155" Type="http://schemas.openxmlformats.org/officeDocument/2006/relationships/ctrlProp" Target="../ctrlProps/ctrlProp413.xml"/><Relationship Id="rId176" Type="http://schemas.openxmlformats.org/officeDocument/2006/relationships/ctrlProp" Target="../ctrlProps/ctrlProp434.xml"/><Relationship Id="rId197" Type="http://schemas.openxmlformats.org/officeDocument/2006/relationships/ctrlProp" Target="../ctrlProps/ctrlProp455.xml"/><Relationship Id="rId201" Type="http://schemas.openxmlformats.org/officeDocument/2006/relationships/ctrlProp" Target="../ctrlProps/ctrlProp459.xml"/><Relationship Id="rId222" Type="http://schemas.openxmlformats.org/officeDocument/2006/relationships/ctrlProp" Target="../ctrlProps/ctrlProp480.xml"/><Relationship Id="rId243" Type="http://schemas.openxmlformats.org/officeDocument/2006/relationships/ctrlProp" Target="../ctrlProps/ctrlProp501.xml"/><Relationship Id="rId264" Type="http://schemas.openxmlformats.org/officeDocument/2006/relationships/ctrlProp" Target="../ctrlProps/ctrlProp522.xml"/><Relationship Id="rId285" Type="http://schemas.openxmlformats.org/officeDocument/2006/relationships/ctrlProp" Target="../ctrlProps/ctrlProp543.xml"/><Relationship Id="rId17" Type="http://schemas.openxmlformats.org/officeDocument/2006/relationships/ctrlProp" Target="../ctrlProps/ctrlProp275.xml"/><Relationship Id="rId38" Type="http://schemas.openxmlformats.org/officeDocument/2006/relationships/ctrlProp" Target="../ctrlProps/ctrlProp296.xml"/><Relationship Id="rId59" Type="http://schemas.openxmlformats.org/officeDocument/2006/relationships/ctrlProp" Target="../ctrlProps/ctrlProp317.xml"/><Relationship Id="rId103" Type="http://schemas.openxmlformats.org/officeDocument/2006/relationships/ctrlProp" Target="../ctrlProps/ctrlProp361.xml"/><Relationship Id="rId124" Type="http://schemas.openxmlformats.org/officeDocument/2006/relationships/ctrlProp" Target="../ctrlProps/ctrlProp382.xml"/><Relationship Id="rId70" Type="http://schemas.openxmlformats.org/officeDocument/2006/relationships/ctrlProp" Target="../ctrlProps/ctrlProp328.xml"/><Relationship Id="rId91" Type="http://schemas.openxmlformats.org/officeDocument/2006/relationships/ctrlProp" Target="../ctrlProps/ctrlProp349.xml"/><Relationship Id="rId145" Type="http://schemas.openxmlformats.org/officeDocument/2006/relationships/ctrlProp" Target="../ctrlProps/ctrlProp403.xml"/><Relationship Id="rId166" Type="http://schemas.openxmlformats.org/officeDocument/2006/relationships/ctrlProp" Target="../ctrlProps/ctrlProp424.xml"/><Relationship Id="rId187" Type="http://schemas.openxmlformats.org/officeDocument/2006/relationships/ctrlProp" Target="../ctrlProps/ctrlProp445.xml"/><Relationship Id="rId1" Type="http://schemas.openxmlformats.org/officeDocument/2006/relationships/printerSettings" Target="../printerSettings/printerSettings6.bin"/><Relationship Id="rId212" Type="http://schemas.openxmlformats.org/officeDocument/2006/relationships/ctrlProp" Target="../ctrlProps/ctrlProp470.xml"/><Relationship Id="rId233" Type="http://schemas.openxmlformats.org/officeDocument/2006/relationships/ctrlProp" Target="../ctrlProps/ctrlProp491.xml"/><Relationship Id="rId254" Type="http://schemas.openxmlformats.org/officeDocument/2006/relationships/ctrlProp" Target="../ctrlProps/ctrlProp512.xml"/><Relationship Id="rId28" Type="http://schemas.openxmlformats.org/officeDocument/2006/relationships/ctrlProp" Target="../ctrlProps/ctrlProp286.xml"/><Relationship Id="rId49" Type="http://schemas.openxmlformats.org/officeDocument/2006/relationships/ctrlProp" Target="../ctrlProps/ctrlProp307.xml"/><Relationship Id="rId114" Type="http://schemas.openxmlformats.org/officeDocument/2006/relationships/ctrlProp" Target="../ctrlProps/ctrlProp372.xml"/><Relationship Id="rId275" Type="http://schemas.openxmlformats.org/officeDocument/2006/relationships/ctrlProp" Target="../ctrlProps/ctrlProp533.xml"/><Relationship Id="rId60" Type="http://schemas.openxmlformats.org/officeDocument/2006/relationships/ctrlProp" Target="../ctrlProps/ctrlProp318.xml"/><Relationship Id="rId81" Type="http://schemas.openxmlformats.org/officeDocument/2006/relationships/ctrlProp" Target="../ctrlProps/ctrlProp339.xml"/><Relationship Id="rId135" Type="http://schemas.openxmlformats.org/officeDocument/2006/relationships/ctrlProp" Target="../ctrlProps/ctrlProp393.xml"/><Relationship Id="rId156" Type="http://schemas.openxmlformats.org/officeDocument/2006/relationships/ctrlProp" Target="../ctrlProps/ctrlProp414.xml"/><Relationship Id="rId177" Type="http://schemas.openxmlformats.org/officeDocument/2006/relationships/ctrlProp" Target="../ctrlProps/ctrlProp435.xml"/><Relationship Id="rId198" Type="http://schemas.openxmlformats.org/officeDocument/2006/relationships/ctrlProp" Target="../ctrlProps/ctrlProp456.xml"/><Relationship Id="rId202" Type="http://schemas.openxmlformats.org/officeDocument/2006/relationships/ctrlProp" Target="../ctrlProps/ctrlProp460.xml"/><Relationship Id="rId223" Type="http://schemas.openxmlformats.org/officeDocument/2006/relationships/ctrlProp" Target="../ctrlProps/ctrlProp481.xml"/><Relationship Id="rId244" Type="http://schemas.openxmlformats.org/officeDocument/2006/relationships/ctrlProp" Target="../ctrlProps/ctrlProp502.xml"/><Relationship Id="rId18" Type="http://schemas.openxmlformats.org/officeDocument/2006/relationships/ctrlProp" Target="../ctrlProps/ctrlProp276.xml"/><Relationship Id="rId39" Type="http://schemas.openxmlformats.org/officeDocument/2006/relationships/ctrlProp" Target="../ctrlProps/ctrlProp297.xml"/><Relationship Id="rId265" Type="http://schemas.openxmlformats.org/officeDocument/2006/relationships/ctrlProp" Target="../ctrlProps/ctrlProp523.xml"/><Relationship Id="rId286" Type="http://schemas.openxmlformats.org/officeDocument/2006/relationships/ctrlProp" Target="../ctrlProps/ctrlProp544.xml"/><Relationship Id="rId50" Type="http://schemas.openxmlformats.org/officeDocument/2006/relationships/ctrlProp" Target="../ctrlProps/ctrlProp308.xml"/><Relationship Id="rId104" Type="http://schemas.openxmlformats.org/officeDocument/2006/relationships/ctrlProp" Target="../ctrlProps/ctrlProp362.xml"/><Relationship Id="rId125" Type="http://schemas.openxmlformats.org/officeDocument/2006/relationships/ctrlProp" Target="../ctrlProps/ctrlProp383.xml"/><Relationship Id="rId146" Type="http://schemas.openxmlformats.org/officeDocument/2006/relationships/ctrlProp" Target="../ctrlProps/ctrlProp404.xml"/><Relationship Id="rId167" Type="http://schemas.openxmlformats.org/officeDocument/2006/relationships/ctrlProp" Target="../ctrlProps/ctrlProp425.xml"/><Relationship Id="rId188" Type="http://schemas.openxmlformats.org/officeDocument/2006/relationships/ctrlProp" Target="../ctrlProps/ctrlProp446.xml"/><Relationship Id="rId71" Type="http://schemas.openxmlformats.org/officeDocument/2006/relationships/ctrlProp" Target="../ctrlProps/ctrlProp329.xml"/><Relationship Id="rId92" Type="http://schemas.openxmlformats.org/officeDocument/2006/relationships/ctrlProp" Target="../ctrlProps/ctrlProp350.xml"/><Relationship Id="rId213" Type="http://schemas.openxmlformats.org/officeDocument/2006/relationships/ctrlProp" Target="../ctrlProps/ctrlProp471.xml"/><Relationship Id="rId234" Type="http://schemas.openxmlformats.org/officeDocument/2006/relationships/ctrlProp" Target="../ctrlProps/ctrlProp492.xml"/><Relationship Id="rId2" Type="http://schemas.openxmlformats.org/officeDocument/2006/relationships/drawing" Target="../drawings/drawing5.xml"/><Relationship Id="rId29" Type="http://schemas.openxmlformats.org/officeDocument/2006/relationships/ctrlProp" Target="../ctrlProps/ctrlProp287.xml"/><Relationship Id="rId255" Type="http://schemas.openxmlformats.org/officeDocument/2006/relationships/ctrlProp" Target="../ctrlProps/ctrlProp513.xml"/><Relationship Id="rId276" Type="http://schemas.openxmlformats.org/officeDocument/2006/relationships/ctrlProp" Target="../ctrlProps/ctrlProp534.xml"/><Relationship Id="rId40" Type="http://schemas.openxmlformats.org/officeDocument/2006/relationships/ctrlProp" Target="../ctrlProps/ctrlProp298.xml"/><Relationship Id="rId115" Type="http://schemas.openxmlformats.org/officeDocument/2006/relationships/ctrlProp" Target="../ctrlProps/ctrlProp373.xml"/><Relationship Id="rId136" Type="http://schemas.openxmlformats.org/officeDocument/2006/relationships/ctrlProp" Target="../ctrlProps/ctrlProp394.xml"/><Relationship Id="rId157" Type="http://schemas.openxmlformats.org/officeDocument/2006/relationships/ctrlProp" Target="../ctrlProps/ctrlProp415.xml"/><Relationship Id="rId178" Type="http://schemas.openxmlformats.org/officeDocument/2006/relationships/ctrlProp" Target="../ctrlProps/ctrlProp436.xml"/><Relationship Id="rId61" Type="http://schemas.openxmlformats.org/officeDocument/2006/relationships/ctrlProp" Target="../ctrlProps/ctrlProp319.xml"/><Relationship Id="rId82" Type="http://schemas.openxmlformats.org/officeDocument/2006/relationships/ctrlProp" Target="../ctrlProps/ctrlProp340.xml"/><Relationship Id="rId199" Type="http://schemas.openxmlformats.org/officeDocument/2006/relationships/ctrlProp" Target="../ctrlProps/ctrlProp457.xml"/><Relationship Id="rId203" Type="http://schemas.openxmlformats.org/officeDocument/2006/relationships/ctrlProp" Target="../ctrlProps/ctrlProp461.xml"/><Relationship Id="rId19" Type="http://schemas.openxmlformats.org/officeDocument/2006/relationships/ctrlProp" Target="../ctrlProps/ctrlProp277.xml"/><Relationship Id="rId224" Type="http://schemas.openxmlformats.org/officeDocument/2006/relationships/ctrlProp" Target="../ctrlProps/ctrlProp482.xml"/><Relationship Id="rId245" Type="http://schemas.openxmlformats.org/officeDocument/2006/relationships/ctrlProp" Target="../ctrlProps/ctrlProp503.xml"/><Relationship Id="rId266" Type="http://schemas.openxmlformats.org/officeDocument/2006/relationships/ctrlProp" Target="../ctrlProps/ctrlProp524.xml"/><Relationship Id="rId287" Type="http://schemas.openxmlformats.org/officeDocument/2006/relationships/ctrlProp" Target="../ctrlProps/ctrlProp545.xml"/><Relationship Id="rId30" Type="http://schemas.openxmlformats.org/officeDocument/2006/relationships/ctrlProp" Target="../ctrlProps/ctrlProp288.xml"/><Relationship Id="rId105" Type="http://schemas.openxmlformats.org/officeDocument/2006/relationships/ctrlProp" Target="../ctrlProps/ctrlProp363.xml"/><Relationship Id="rId126" Type="http://schemas.openxmlformats.org/officeDocument/2006/relationships/ctrlProp" Target="../ctrlProps/ctrlProp384.xml"/><Relationship Id="rId147" Type="http://schemas.openxmlformats.org/officeDocument/2006/relationships/ctrlProp" Target="../ctrlProps/ctrlProp405.xml"/><Relationship Id="rId168" Type="http://schemas.openxmlformats.org/officeDocument/2006/relationships/ctrlProp" Target="../ctrlProps/ctrlProp426.xml"/><Relationship Id="rId51" Type="http://schemas.openxmlformats.org/officeDocument/2006/relationships/ctrlProp" Target="../ctrlProps/ctrlProp309.xml"/><Relationship Id="rId72" Type="http://schemas.openxmlformats.org/officeDocument/2006/relationships/ctrlProp" Target="../ctrlProps/ctrlProp330.xml"/><Relationship Id="rId93" Type="http://schemas.openxmlformats.org/officeDocument/2006/relationships/ctrlProp" Target="../ctrlProps/ctrlProp351.xml"/><Relationship Id="rId189" Type="http://schemas.openxmlformats.org/officeDocument/2006/relationships/ctrlProp" Target="../ctrlProps/ctrlProp447.xml"/><Relationship Id="rId3" Type="http://schemas.openxmlformats.org/officeDocument/2006/relationships/vmlDrawing" Target="../drawings/vmlDrawing3.vml"/><Relationship Id="rId214" Type="http://schemas.openxmlformats.org/officeDocument/2006/relationships/ctrlProp" Target="../ctrlProps/ctrlProp472.xml"/><Relationship Id="rId235" Type="http://schemas.openxmlformats.org/officeDocument/2006/relationships/ctrlProp" Target="../ctrlProps/ctrlProp493.xml"/><Relationship Id="rId256" Type="http://schemas.openxmlformats.org/officeDocument/2006/relationships/ctrlProp" Target="../ctrlProps/ctrlProp514.xml"/><Relationship Id="rId277" Type="http://schemas.openxmlformats.org/officeDocument/2006/relationships/ctrlProp" Target="../ctrlProps/ctrlProp535.xml"/><Relationship Id="rId116" Type="http://schemas.openxmlformats.org/officeDocument/2006/relationships/ctrlProp" Target="../ctrlProps/ctrlProp374.xml"/><Relationship Id="rId137" Type="http://schemas.openxmlformats.org/officeDocument/2006/relationships/ctrlProp" Target="../ctrlProps/ctrlProp395.xml"/><Relationship Id="rId158" Type="http://schemas.openxmlformats.org/officeDocument/2006/relationships/ctrlProp" Target="../ctrlProps/ctrlProp416.xml"/><Relationship Id="rId20" Type="http://schemas.openxmlformats.org/officeDocument/2006/relationships/ctrlProp" Target="../ctrlProps/ctrlProp278.xml"/><Relationship Id="rId41" Type="http://schemas.openxmlformats.org/officeDocument/2006/relationships/ctrlProp" Target="../ctrlProps/ctrlProp299.xml"/><Relationship Id="rId62" Type="http://schemas.openxmlformats.org/officeDocument/2006/relationships/ctrlProp" Target="../ctrlProps/ctrlProp320.xml"/><Relationship Id="rId83" Type="http://schemas.openxmlformats.org/officeDocument/2006/relationships/ctrlProp" Target="../ctrlProps/ctrlProp341.xml"/><Relationship Id="rId179" Type="http://schemas.openxmlformats.org/officeDocument/2006/relationships/ctrlProp" Target="../ctrlProps/ctrlProp437.xml"/><Relationship Id="rId190" Type="http://schemas.openxmlformats.org/officeDocument/2006/relationships/ctrlProp" Target="../ctrlProps/ctrlProp448.xml"/><Relationship Id="rId204" Type="http://schemas.openxmlformats.org/officeDocument/2006/relationships/ctrlProp" Target="../ctrlProps/ctrlProp462.xml"/><Relationship Id="rId225" Type="http://schemas.openxmlformats.org/officeDocument/2006/relationships/ctrlProp" Target="../ctrlProps/ctrlProp483.xml"/><Relationship Id="rId246" Type="http://schemas.openxmlformats.org/officeDocument/2006/relationships/ctrlProp" Target="../ctrlProps/ctrlProp504.xml"/><Relationship Id="rId267" Type="http://schemas.openxmlformats.org/officeDocument/2006/relationships/ctrlProp" Target="../ctrlProps/ctrlProp525.xml"/><Relationship Id="rId106" Type="http://schemas.openxmlformats.org/officeDocument/2006/relationships/ctrlProp" Target="../ctrlProps/ctrlProp364.xml"/><Relationship Id="rId127" Type="http://schemas.openxmlformats.org/officeDocument/2006/relationships/ctrlProp" Target="../ctrlProps/ctrlProp385.xml"/><Relationship Id="rId10" Type="http://schemas.openxmlformats.org/officeDocument/2006/relationships/ctrlProp" Target="../ctrlProps/ctrlProp268.xml"/><Relationship Id="rId31" Type="http://schemas.openxmlformats.org/officeDocument/2006/relationships/ctrlProp" Target="../ctrlProps/ctrlProp289.xml"/><Relationship Id="rId52" Type="http://schemas.openxmlformats.org/officeDocument/2006/relationships/ctrlProp" Target="../ctrlProps/ctrlProp310.xml"/><Relationship Id="rId73" Type="http://schemas.openxmlformats.org/officeDocument/2006/relationships/ctrlProp" Target="../ctrlProps/ctrlProp331.xml"/><Relationship Id="rId94" Type="http://schemas.openxmlformats.org/officeDocument/2006/relationships/ctrlProp" Target="../ctrlProps/ctrlProp352.xml"/><Relationship Id="rId148" Type="http://schemas.openxmlformats.org/officeDocument/2006/relationships/ctrlProp" Target="../ctrlProps/ctrlProp406.xml"/><Relationship Id="rId169" Type="http://schemas.openxmlformats.org/officeDocument/2006/relationships/ctrlProp" Target="../ctrlProps/ctrlProp427.xml"/><Relationship Id="rId4" Type="http://schemas.openxmlformats.org/officeDocument/2006/relationships/ctrlProp" Target="../ctrlProps/ctrlProp262.xml"/><Relationship Id="rId180" Type="http://schemas.openxmlformats.org/officeDocument/2006/relationships/ctrlProp" Target="../ctrlProps/ctrlProp438.xml"/><Relationship Id="rId215" Type="http://schemas.openxmlformats.org/officeDocument/2006/relationships/ctrlProp" Target="../ctrlProps/ctrlProp473.xml"/><Relationship Id="rId236" Type="http://schemas.openxmlformats.org/officeDocument/2006/relationships/ctrlProp" Target="../ctrlProps/ctrlProp494.xml"/><Relationship Id="rId257" Type="http://schemas.openxmlformats.org/officeDocument/2006/relationships/ctrlProp" Target="../ctrlProps/ctrlProp515.xml"/><Relationship Id="rId278" Type="http://schemas.openxmlformats.org/officeDocument/2006/relationships/ctrlProp" Target="../ctrlProps/ctrlProp536.xml"/><Relationship Id="rId42" Type="http://schemas.openxmlformats.org/officeDocument/2006/relationships/ctrlProp" Target="../ctrlProps/ctrlProp300.xml"/><Relationship Id="rId84" Type="http://schemas.openxmlformats.org/officeDocument/2006/relationships/ctrlProp" Target="../ctrlProps/ctrlProp342.xml"/><Relationship Id="rId138" Type="http://schemas.openxmlformats.org/officeDocument/2006/relationships/ctrlProp" Target="../ctrlProps/ctrlProp396.xml"/><Relationship Id="rId191" Type="http://schemas.openxmlformats.org/officeDocument/2006/relationships/ctrlProp" Target="../ctrlProps/ctrlProp449.xml"/><Relationship Id="rId205" Type="http://schemas.openxmlformats.org/officeDocument/2006/relationships/ctrlProp" Target="../ctrlProps/ctrlProp463.xml"/><Relationship Id="rId247" Type="http://schemas.openxmlformats.org/officeDocument/2006/relationships/ctrlProp" Target="../ctrlProps/ctrlProp505.xml"/><Relationship Id="rId107" Type="http://schemas.openxmlformats.org/officeDocument/2006/relationships/ctrlProp" Target="../ctrlProps/ctrlProp365.xml"/><Relationship Id="rId11" Type="http://schemas.openxmlformats.org/officeDocument/2006/relationships/ctrlProp" Target="../ctrlProps/ctrlProp269.xml"/><Relationship Id="rId53" Type="http://schemas.openxmlformats.org/officeDocument/2006/relationships/ctrlProp" Target="../ctrlProps/ctrlProp311.xml"/><Relationship Id="rId149" Type="http://schemas.openxmlformats.org/officeDocument/2006/relationships/ctrlProp" Target="../ctrlProps/ctrlProp407.xml"/><Relationship Id="rId95" Type="http://schemas.openxmlformats.org/officeDocument/2006/relationships/ctrlProp" Target="../ctrlProps/ctrlProp353.xml"/><Relationship Id="rId160" Type="http://schemas.openxmlformats.org/officeDocument/2006/relationships/ctrlProp" Target="../ctrlProps/ctrlProp418.xml"/><Relationship Id="rId216" Type="http://schemas.openxmlformats.org/officeDocument/2006/relationships/ctrlProp" Target="../ctrlProps/ctrlProp474.xml"/><Relationship Id="rId258" Type="http://schemas.openxmlformats.org/officeDocument/2006/relationships/ctrlProp" Target="../ctrlProps/ctrlProp516.xml"/><Relationship Id="rId22" Type="http://schemas.openxmlformats.org/officeDocument/2006/relationships/ctrlProp" Target="../ctrlProps/ctrlProp280.xml"/><Relationship Id="rId64" Type="http://schemas.openxmlformats.org/officeDocument/2006/relationships/ctrlProp" Target="../ctrlProps/ctrlProp322.xml"/><Relationship Id="rId118" Type="http://schemas.openxmlformats.org/officeDocument/2006/relationships/ctrlProp" Target="../ctrlProps/ctrlProp37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548.xml"/><Relationship Id="rId5" Type="http://schemas.openxmlformats.org/officeDocument/2006/relationships/ctrlProp" Target="../ctrlProps/ctrlProp547.xml"/><Relationship Id="rId4" Type="http://schemas.openxmlformats.org/officeDocument/2006/relationships/ctrlProp" Target="../ctrlProps/ctrlProp54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46"/>
  <sheetViews>
    <sheetView tabSelected="1" zoomScaleNormal="100" zoomScaleSheetLayoutView="100" workbookViewId="0"/>
  </sheetViews>
  <sheetFormatPr defaultRowHeight="13.5" x14ac:dyDescent="0.15"/>
  <cols>
    <col min="1" max="1" width="23" customWidth="1"/>
    <col min="2" max="2" width="3.125" customWidth="1"/>
    <col min="3" max="3" width="5.125" customWidth="1"/>
    <col min="4" max="4" width="3.25" customWidth="1"/>
    <col min="5" max="5" width="4.625" customWidth="1"/>
    <col min="6" max="6" width="3.25" customWidth="1"/>
    <col min="7" max="7" width="4.625" customWidth="1"/>
    <col min="8" max="8" width="3.25" customWidth="1"/>
    <col min="9" max="9" width="12.375" customWidth="1"/>
    <col min="10" max="10" width="7.625" customWidth="1"/>
    <col min="11" max="11" width="3.5" customWidth="1"/>
    <col min="12" max="12" width="4.625" customWidth="1"/>
    <col min="13" max="13" width="3.5" customWidth="1"/>
    <col min="14" max="14" width="4.625" customWidth="1"/>
    <col min="15" max="15" width="3.5" customWidth="1"/>
    <col min="16" max="16" width="9.25" customWidth="1"/>
    <col min="17" max="17" width="25.75" customWidth="1"/>
    <col min="18" max="18" width="3.625" customWidth="1"/>
  </cols>
  <sheetData>
    <row r="1" spans="1:24" x14ac:dyDescent="0.15">
      <c r="K1" s="130">
        <v>23</v>
      </c>
      <c r="M1" s="36" t="s">
        <v>142</v>
      </c>
      <c r="N1" s="36" t="s">
        <v>143</v>
      </c>
      <c r="O1" s="36" t="s">
        <v>144</v>
      </c>
      <c r="P1" s="73" t="s">
        <v>145</v>
      </c>
      <c r="X1" s="130">
        <f>ROW()</f>
        <v>1</v>
      </c>
    </row>
    <row r="2" spans="1:24" ht="18" customHeight="1" x14ac:dyDescent="0.15">
      <c r="A2" s="215" t="str">
        <f>"福祉サービス第三者評価結果報告書【" &amp; I46 &amp; "】"</f>
        <v>福祉サービス第三者評価結果報告書【令和4年度】</v>
      </c>
      <c r="B2" s="215"/>
      <c r="C2" s="215"/>
      <c r="D2" s="215"/>
      <c r="E2" s="215"/>
      <c r="F2" s="215"/>
      <c r="G2" s="215"/>
      <c r="H2" s="215"/>
      <c r="I2" s="215"/>
      <c r="J2" s="215"/>
      <c r="K2" s="215"/>
      <c r="L2" s="215"/>
      <c r="M2" s="215"/>
      <c r="N2" s="215"/>
      <c r="O2" s="215"/>
      <c r="P2" s="37"/>
      <c r="Q2" s="37"/>
      <c r="R2" s="37"/>
      <c r="X2" s="130">
        <f>ROW()</f>
        <v>2</v>
      </c>
    </row>
    <row r="3" spans="1:24" ht="14.25" x14ac:dyDescent="0.15">
      <c r="J3" s="38"/>
      <c r="K3" s="39" t="s">
        <v>20</v>
      </c>
      <c r="L3" s="38"/>
      <c r="M3" s="39" t="s">
        <v>21</v>
      </c>
      <c r="N3" s="38"/>
      <c r="O3" s="39" t="s">
        <v>22</v>
      </c>
      <c r="Q3" s="37"/>
      <c r="R3" s="37"/>
      <c r="X3" s="130">
        <f>ROW()</f>
        <v>3</v>
      </c>
    </row>
    <row r="4" spans="1:24" ht="8.25" customHeight="1" x14ac:dyDescent="0.15">
      <c r="X4" s="130">
        <f>ROW()</f>
        <v>4</v>
      </c>
    </row>
    <row r="5" spans="1:24" x14ac:dyDescent="0.15">
      <c r="A5" t="s">
        <v>23</v>
      </c>
      <c r="X5" s="130">
        <f>ROW()</f>
        <v>5</v>
      </c>
    </row>
    <row r="6" spans="1:24" x14ac:dyDescent="0.15">
      <c r="A6" t="s">
        <v>115</v>
      </c>
      <c r="X6" s="130">
        <f>ROW()</f>
        <v>6</v>
      </c>
    </row>
    <row r="7" spans="1:24" ht="10.5" customHeight="1" x14ac:dyDescent="0.15">
      <c r="X7" s="130">
        <f>ROW()</f>
        <v>7</v>
      </c>
    </row>
    <row r="8" spans="1:24" ht="12" customHeight="1" x14ac:dyDescent="0.15">
      <c r="D8" s="216" t="s">
        <v>104</v>
      </c>
      <c r="E8" s="217"/>
      <c r="F8" s="218"/>
      <c r="G8" s="218"/>
      <c r="H8" s="218"/>
      <c r="I8" s="40"/>
      <c r="J8" s="40"/>
      <c r="K8" s="40"/>
      <c r="L8" s="40"/>
      <c r="M8" s="40"/>
      <c r="N8" s="40"/>
      <c r="O8" s="41"/>
      <c r="X8" s="130">
        <f>ROW()</f>
        <v>8</v>
      </c>
    </row>
    <row r="9" spans="1:24" ht="33" customHeight="1" x14ac:dyDescent="0.15">
      <c r="B9" s="42"/>
      <c r="C9" s="42"/>
      <c r="D9" s="216" t="s">
        <v>105</v>
      </c>
      <c r="E9" s="217"/>
      <c r="F9" s="219"/>
      <c r="G9" s="220"/>
      <c r="H9" s="220"/>
      <c r="I9" s="220"/>
      <c r="J9" s="220"/>
      <c r="K9" s="220"/>
      <c r="L9" s="220"/>
      <c r="M9" s="220"/>
      <c r="N9" s="220"/>
      <c r="O9" s="220"/>
      <c r="X9" s="130">
        <f>ROW()</f>
        <v>9</v>
      </c>
    </row>
    <row r="10" spans="1:24" ht="52.5" customHeight="1" x14ac:dyDescent="0.15">
      <c r="B10" s="42"/>
      <c r="C10" s="42"/>
      <c r="D10" s="42"/>
      <c r="E10" s="42" t="s">
        <v>116</v>
      </c>
      <c r="F10" s="221"/>
      <c r="G10" s="221"/>
      <c r="H10" s="221"/>
      <c r="I10" s="221"/>
      <c r="J10" s="221"/>
      <c r="K10" s="221"/>
      <c r="L10" s="221"/>
      <c r="M10" s="221"/>
      <c r="N10" s="221"/>
      <c r="O10" s="221"/>
      <c r="X10" s="130">
        <f>ROW()</f>
        <v>10</v>
      </c>
    </row>
    <row r="11" spans="1:24" ht="18" customHeight="1" x14ac:dyDescent="0.15">
      <c r="A11" s="42"/>
      <c r="E11" s="42" t="s">
        <v>106</v>
      </c>
      <c r="G11" s="43"/>
      <c r="H11" s="44"/>
      <c r="I11" s="45"/>
      <c r="J11" s="46" t="s">
        <v>25</v>
      </c>
      <c r="K11" s="47"/>
      <c r="L11" s="48" t="s">
        <v>117</v>
      </c>
      <c r="M11" s="222"/>
      <c r="N11" s="219"/>
      <c r="O11" s="49"/>
    </row>
    <row r="12" spans="1:24" ht="16.5" customHeight="1" x14ac:dyDescent="0.15">
      <c r="B12" s="42"/>
      <c r="C12" s="42"/>
      <c r="D12" s="42"/>
      <c r="E12" s="42" t="s">
        <v>107</v>
      </c>
      <c r="F12" s="223"/>
      <c r="G12" s="223"/>
      <c r="H12" s="223"/>
      <c r="I12" s="223"/>
      <c r="J12" s="223"/>
      <c r="K12" s="223"/>
      <c r="L12" s="223"/>
      <c r="M12" s="223"/>
      <c r="N12" s="223"/>
      <c r="O12" s="224"/>
    </row>
    <row r="13" spans="1:24" ht="13.5" customHeight="1" x14ac:dyDescent="0.15">
      <c r="E13" s="42" t="s">
        <v>118</v>
      </c>
      <c r="F13" s="178"/>
      <c r="G13" s="178"/>
      <c r="H13" s="178"/>
      <c r="I13" s="178"/>
      <c r="J13" s="178"/>
      <c r="K13" s="178"/>
      <c r="L13" s="178"/>
      <c r="M13" s="178"/>
      <c r="N13" s="178"/>
      <c r="O13" s="50" t="s">
        <v>26</v>
      </c>
    </row>
    <row r="14" spans="1:24" ht="18" customHeight="1" x14ac:dyDescent="0.15">
      <c r="A14" s="51" t="s">
        <v>119</v>
      </c>
    </row>
    <row r="15" spans="1:24" ht="13.5" customHeight="1" x14ac:dyDescent="0.15"/>
    <row r="16" spans="1:24" ht="13.5" customHeight="1" x14ac:dyDescent="0.15">
      <c r="A16" s="195" t="s">
        <v>27</v>
      </c>
      <c r="B16" s="198" t="s">
        <v>28</v>
      </c>
      <c r="C16" s="199"/>
      <c r="D16" s="199"/>
      <c r="E16" s="199"/>
      <c r="F16" s="199"/>
      <c r="G16" s="199"/>
      <c r="H16" s="200"/>
      <c r="I16" s="52" t="s">
        <v>29</v>
      </c>
      <c r="J16" s="198" t="s">
        <v>30</v>
      </c>
      <c r="K16" s="199"/>
      <c r="L16" s="199"/>
      <c r="M16" s="199"/>
      <c r="N16" s="199"/>
      <c r="O16" s="200"/>
      <c r="P16" s="2"/>
      <c r="Q16" s="2"/>
      <c r="R16" s="2"/>
      <c r="S16" s="2"/>
      <c r="T16" s="2"/>
      <c r="U16" s="2"/>
      <c r="V16" s="2"/>
    </row>
    <row r="17" spans="1:24" ht="18" customHeight="1" x14ac:dyDescent="0.15">
      <c r="A17" s="196"/>
      <c r="B17" s="53" t="s">
        <v>31</v>
      </c>
      <c r="C17" s="192"/>
      <c r="D17" s="201"/>
      <c r="E17" s="201"/>
      <c r="F17" s="201"/>
      <c r="G17" s="201"/>
      <c r="H17" s="202"/>
      <c r="I17" s="138" t="str">
        <f t="shared" ref="I17:I22" si="0">IF(S17,"福祉","") &amp;IF(AND(S17,T17),"、","") &amp;IF(T17,"経営","")</f>
        <v/>
      </c>
      <c r="J17" s="203"/>
      <c r="K17" s="204"/>
      <c r="L17" s="205"/>
      <c r="M17" s="205"/>
      <c r="N17" s="205"/>
      <c r="O17" s="206"/>
      <c r="P17" s="2"/>
      <c r="Q17" s="2"/>
      <c r="R17" s="2"/>
      <c r="S17" s="54" t="b">
        <v>0</v>
      </c>
      <c r="T17" s="54" t="b">
        <v>0</v>
      </c>
      <c r="U17" s="2"/>
      <c r="V17" s="2"/>
    </row>
    <row r="18" spans="1:24" ht="18" customHeight="1" x14ac:dyDescent="0.15">
      <c r="A18" s="196"/>
      <c r="B18" s="53" t="s">
        <v>32</v>
      </c>
      <c r="C18" s="192"/>
      <c r="D18" s="201"/>
      <c r="E18" s="201"/>
      <c r="F18" s="201"/>
      <c r="G18" s="201"/>
      <c r="H18" s="201"/>
      <c r="I18" s="138" t="str">
        <f t="shared" si="0"/>
        <v/>
      </c>
      <c r="J18" s="203"/>
      <c r="K18" s="204"/>
      <c r="L18" s="205"/>
      <c r="M18" s="205"/>
      <c r="N18" s="205"/>
      <c r="O18" s="206"/>
      <c r="P18" s="2"/>
      <c r="Q18" s="2"/>
      <c r="R18" s="2"/>
      <c r="S18" s="54" t="b">
        <v>0</v>
      </c>
      <c r="T18" s="54" t="b">
        <v>0</v>
      </c>
      <c r="U18" s="2"/>
      <c r="V18" s="2"/>
    </row>
    <row r="19" spans="1:24" ht="18" customHeight="1" x14ac:dyDescent="0.15">
      <c r="A19" s="196"/>
      <c r="B19" s="53" t="s">
        <v>33</v>
      </c>
      <c r="C19" s="192"/>
      <c r="D19" s="201"/>
      <c r="E19" s="201"/>
      <c r="F19" s="201"/>
      <c r="G19" s="201"/>
      <c r="H19" s="201"/>
      <c r="I19" s="138" t="str">
        <f t="shared" si="0"/>
        <v/>
      </c>
      <c r="J19" s="203"/>
      <c r="K19" s="204"/>
      <c r="L19" s="205"/>
      <c r="M19" s="205"/>
      <c r="N19" s="205"/>
      <c r="O19" s="206"/>
      <c r="P19" s="2"/>
      <c r="Q19" s="2"/>
      <c r="R19" s="2"/>
      <c r="S19" s="54" t="b">
        <v>0</v>
      </c>
      <c r="T19" s="54" t="b">
        <v>0</v>
      </c>
      <c r="U19" s="2"/>
      <c r="V19" s="2"/>
    </row>
    <row r="20" spans="1:24" ht="18" customHeight="1" x14ac:dyDescent="0.15">
      <c r="A20" s="196"/>
      <c r="B20" s="53" t="s">
        <v>52</v>
      </c>
      <c r="C20" s="192"/>
      <c r="D20" s="201"/>
      <c r="E20" s="201"/>
      <c r="F20" s="201"/>
      <c r="G20" s="201"/>
      <c r="H20" s="201"/>
      <c r="I20" s="138" t="str">
        <f t="shared" si="0"/>
        <v/>
      </c>
      <c r="J20" s="203"/>
      <c r="K20" s="204"/>
      <c r="L20" s="205"/>
      <c r="M20" s="205"/>
      <c r="N20" s="205"/>
      <c r="O20" s="206"/>
      <c r="P20" s="2"/>
      <c r="Q20" s="2"/>
      <c r="R20" s="2"/>
      <c r="S20" s="54" t="b">
        <v>0</v>
      </c>
      <c r="T20" s="54" t="b">
        <v>0</v>
      </c>
      <c r="U20" s="2"/>
      <c r="V20" s="2"/>
    </row>
    <row r="21" spans="1:24" ht="18" customHeight="1" x14ac:dyDescent="0.15">
      <c r="A21" s="196"/>
      <c r="B21" s="53" t="s">
        <v>120</v>
      </c>
      <c r="C21" s="192"/>
      <c r="D21" s="201"/>
      <c r="E21" s="201"/>
      <c r="F21" s="201"/>
      <c r="G21" s="201"/>
      <c r="H21" s="201"/>
      <c r="I21" s="138" t="str">
        <f t="shared" si="0"/>
        <v/>
      </c>
      <c r="J21" s="203"/>
      <c r="K21" s="204"/>
      <c r="L21" s="205"/>
      <c r="M21" s="205"/>
      <c r="N21" s="205"/>
      <c r="O21" s="206"/>
      <c r="P21" s="2"/>
      <c r="Q21" s="2"/>
      <c r="R21" s="2"/>
      <c r="S21" s="54" t="b">
        <v>0</v>
      </c>
      <c r="T21" s="54" t="b">
        <v>0</v>
      </c>
      <c r="U21" s="2"/>
      <c r="V21" s="2"/>
    </row>
    <row r="22" spans="1:24" ht="18" customHeight="1" x14ac:dyDescent="0.15">
      <c r="A22" s="197"/>
      <c r="B22" s="53" t="s">
        <v>53</v>
      </c>
      <c r="C22" s="192"/>
      <c r="D22" s="201"/>
      <c r="E22" s="201"/>
      <c r="F22" s="201"/>
      <c r="G22" s="201"/>
      <c r="H22" s="201"/>
      <c r="I22" s="138" t="str">
        <f t="shared" si="0"/>
        <v/>
      </c>
      <c r="J22" s="203"/>
      <c r="K22" s="204"/>
      <c r="L22" s="205"/>
      <c r="M22" s="205"/>
      <c r="N22" s="205"/>
      <c r="O22" s="206"/>
      <c r="P22" s="2"/>
      <c r="Q22" s="2"/>
      <c r="R22" s="2"/>
      <c r="S22" s="54" t="b">
        <v>0</v>
      </c>
      <c r="T22" s="54" t="b">
        <v>0</v>
      </c>
      <c r="U22" s="2"/>
      <c r="V22" s="2"/>
    </row>
    <row r="23" spans="1:24" ht="36" customHeight="1" x14ac:dyDescent="0.15">
      <c r="A23" s="128" t="s">
        <v>121</v>
      </c>
      <c r="B23" s="225" t="s">
        <v>506</v>
      </c>
      <c r="C23" s="226"/>
      <c r="D23" s="226"/>
      <c r="E23" s="226"/>
      <c r="F23" s="226"/>
      <c r="G23" s="226"/>
      <c r="H23" s="226"/>
      <c r="I23" s="226"/>
      <c r="J23" s="227"/>
      <c r="K23" s="227"/>
      <c r="L23" s="227"/>
      <c r="M23" s="227"/>
      <c r="N23" s="227"/>
      <c r="O23" s="228"/>
      <c r="P23" s="2"/>
      <c r="Q23" s="2"/>
      <c r="R23" s="2"/>
      <c r="S23" s="129" t="b">
        <v>0</v>
      </c>
      <c r="T23" s="129" t="b">
        <v>1</v>
      </c>
      <c r="U23" s="2"/>
      <c r="V23" s="2"/>
    </row>
    <row r="24" spans="1:24" ht="45" customHeight="1" x14ac:dyDescent="0.15">
      <c r="A24" s="157" t="s">
        <v>34</v>
      </c>
      <c r="B24" s="229"/>
      <c r="C24" s="230"/>
      <c r="D24" s="230"/>
      <c r="E24" s="230"/>
      <c r="F24" s="230"/>
      <c r="G24" s="230"/>
      <c r="H24" s="230"/>
      <c r="I24" s="230"/>
      <c r="J24" s="230"/>
      <c r="K24" s="227"/>
      <c r="L24" s="227"/>
      <c r="M24" s="227"/>
      <c r="N24" s="227"/>
      <c r="O24" s="228"/>
      <c r="P24" s="2"/>
      <c r="Q24" s="2"/>
      <c r="R24" s="2"/>
      <c r="S24" s="129"/>
      <c r="T24" s="2"/>
      <c r="U24" s="2"/>
      <c r="V24" s="2"/>
    </row>
    <row r="25" spans="1:24" ht="20.100000000000001" customHeight="1" x14ac:dyDescent="0.15">
      <c r="A25" s="213" t="s">
        <v>141</v>
      </c>
      <c r="B25" s="207" t="s">
        <v>139</v>
      </c>
      <c r="C25" s="208"/>
      <c r="D25" s="208"/>
      <c r="E25" s="208"/>
      <c r="F25" s="208"/>
      <c r="G25" s="208"/>
      <c r="H25" s="208"/>
      <c r="I25" s="208"/>
      <c r="J25" s="208"/>
      <c r="K25" s="208"/>
      <c r="L25" s="208"/>
      <c r="M25" s="208"/>
      <c r="N25" s="208"/>
      <c r="O25" s="209"/>
      <c r="P25" s="2"/>
      <c r="Q25" s="2"/>
      <c r="R25" s="2"/>
      <c r="S25" s="129" t="b">
        <v>0</v>
      </c>
      <c r="T25" s="2"/>
      <c r="U25" s="2"/>
      <c r="V25" s="2"/>
    </row>
    <row r="26" spans="1:24" ht="20.100000000000001" customHeight="1" x14ac:dyDescent="0.15">
      <c r="A26" s="214"/>
      <c r="B26" s="210" t="s">
        <v>140</v>
      </c>
      <c r="C26" s="211"/>
      <c r="D26" s="211"/>
      <c r="E26" s="211"/>
      <c r="F26" s="211"/>
      <c r="G26" s="211"/>
      <c r="H26" s="211"/>
      <c r="I26" s="211"/>
      <c r="J26" s="211"/>
      <c r="K26" s="211"/>
      <c r="L26" s="211"/>
      <c r="M26" s="211"/>
      <c r="N26" s="211"/>
      <c r="O26" s="212"/>
      <c r="P26" s="2"/>
      <c r="Q26" s="2"/>
      <c r="R26" s="2"/>
      <c r="S26" s="129" t="b">
        <v>0</v>
      </c>
      <c r="T26" s="2"/>
      <c r="U26" s="2"/>
      <c r="V26" s="2"/>
    </row>
    <row r="27" spans="1:24" ht="18" customHeight="1" x14ac:dyDescent="0.15">
      <c r="A27" s="179" t="s">
        <v>35</v>
      </c>
      <c r="B27" s="182" t="s">
        <v>36</v>
      </c>
      <c r="C27" s="183"/>
      <c r="D27" s="184"/>
      <c r="E27" s="185"/>
      <c r="F27" s="186"/>
      <c r="G27" s="55"/>
      <c r="H27" s="55"/>
      <c r="I27" s="55"/>
      <c r="J27" s="55"/>
      <c r="K27" s="55"/>
      <c r="L27" s="55"/>
      <c r="M27" s="55"/>
      <c r="N27" s="55"/>
      <c r="O27" s="158"/>
      <c r="P27" s="2"/>
      <c r="Q27" s="2"/>
      <c r="R27" s="2"/>
      <c r="S27" s="2"/>
      <c r="T27" s="2"/>
      <c r="U27" s="2"/>
      <c r="V27" s="2"/>
    </row>
    <row r="28" spans="1:24" s="58" customFormat="1" ht="18" customHeight="1" x14ac:dyDescent="0.15">
      <c r="A28" s="180"/>
      <c r="B28" s="182" t="s">
        <v>24</v>
      </c>
      <c r="C28" s="183"/>
      <c r="D28" s="184"/>
      <c r="E28" s="187"/>
      <c r="F28" s="187"/>
      <c r="G28" s="187"/>
      <c r="H28" s="187"/>
      <c r="I28" s="187"/>
      <c r="J28" s="187"/>
      <c r="K28" s="187"/>
      <c r="L28" s="187"/>
      <c r="M28" s="187"/>
      <c r="N28" s="187"/>
      <c r="O28" s="188"/>
      <c r="P28" s="56"/>
      <c r="Q28" s="2"/>
      <c r="R28" s="57"/>
      <c r="S28" s="57"/>
      <c r="T28" s="57"/>
      <c r="U28" s="57"/>
      <c r="V28" s="57"/>
      <c r="W28" s="57"/>
      <c r="X28" s="57"/>
    </row>
    <row r="29" spans="1:24" ht="18" customHeight="1" x14ac:dyDescent="0.15">
      <c r="A29" s="181"/>
      <c r="B29" s="182" t="s">
        <v>37</v>
      </c>
      <c r="C29" s="183"/>
      <c r="D29" s="189"/>
      <c r="E29" s="190"/>
      <c r="F29" s="190"/>
      <c r="G29" s="191"/>
      <c r="H29" s="59"/>
      <c r="I29" s="59"/>
      <c r="J29" s="59"/>
      <c r="K29" s="59"/>
      <c r="L29" s="59"/>
      <c r="M29" s="59"/>
      <c r="N29" s="59"/>
      <c r="O29" s="60"/>
      <c r="P29" s="2"/>
      <c r="Q29" s="2"/>
      <c r="R29" s="2"/>
      <c r="S29" s="2"/>
      <c r="T29" s="2"/>
      <c r="U29" s="2"/>
      <c r="V29" s="2"/>
    </row>
    <row r="30" spans="1:24" ht="18" customHeight="1" x14ac:dyDescent="0.15">
      <c r="A30" s="61" t="s">
        <v>38</v>
      </c>
      <c r="B30" s="192"/>
      <c r="C30" s="193"/>
      <c r="D30" s="193"/>
      <c r="E30" s="193"/>
      <c r="F30" s="193"/>
      <c r="G30" s="193"/>
      <c r="H30" s="193"/>
      <c r="I30" s="193"/>
      <c r="J30" s="193"/>
      <c r="K30" s="193"/>
      <c r="L30" s="193"/>
      <c r="M30" s="193"/>
      <c r="N30" s="193"/>
      <c r="O30" s="194"/>
      <c r="P30" s="2"/>
      <c r="Q30" s="2"/>
      <c r="R30" s="2"/>
      <c r="S30" s="2"/>
      <c r="T30" s="2"/>
      <c r="U30" s="2"/>
      <c r="V30" s="2"/>
    </row>
    <row r="31" spans="1:24" ht="18" customHeight="1" x14ac:dyDescent="0.15">
      <c r="A31" s="62" t="s">
        <v>122</v>
      </c>
      <c r="B31" s="169"/>
      <c r="C31" s="170"/>
      <c r="D31" s="53" t="s">
        <v>20</v>
      </c>
      <c r="E31" s="63"/>
      <c r="F31" s="53" t="s">
        <v>21</v>
      </c>
      <c r="G31" s="63"/>
      <c r="H31" s="64" t="s">
        <v>39</v>
      </c>
      <c r="I31" s="171" t="str">
        <f>IF(B31="","契約日を入力してください。",IF(E31="","契約日を入力してください。",IF(G31="","契約日を入力してください。","")))</f>
        <v>契約日を入力してください。</v>
      </c>
      <c r="J31" s="172"/>
      <c r="K31" s="172"/>
      <c r="L31" s="172"/>
      <c r="M31" s="172"/>
      <c r="N31" s="172"/>
      <c r="O31" s="173"/>
      <c r="P31" s="65"/>
      <c r="Q31" s="2"/>
      <c r="R31" s="2"/>
      <c r="S31" s="2"/>
      <c r="T31" s="2"/>
      <c r="U31" s="2"/>
      <c r="V31" s="2"/>
    </row>
    <row r="32" spans="1:24" ht="18" customHeight="1" x14ac:dyDescent="0.15">
      <c r="A32" s="62" t="s">
        <v>40</v>
      </c>
      <c r="B32" s="169"/>
      <c r="C32" s="170"/>
      <c r="D32" s="53" t="s">
        <v>20</v>
      </c>
      <c r="E32" s="63"/>
      <c r="F32" s="53" t="s">
        <v>21</v>
      </c>
      <c r="G32" s="63"/>
      <c r="H32" s="64" t="s">
        <v>39</v>
      </c>
      <c r="I32" s="171" t="str">
        <f>IF(B32="","利用者調査票配付日（実施日）を入力してください。",IF(E32="","利用者調査票配付日（実施日）を入力してください。",IF(G32="","利用者調査票配付日（実施日）を入力してください。",IF(DATE(B31,E31,G31)&gt;DATE(B32,E32,G32),"契約日より前になっています。",""))))</f>
        <v>利用者調査票配付日（実施日）を入力してください。</v>
      </c>
      <c r="J32" s="172"/>
      <c r="K32" s="172"/>
      <c r="L32" s="172"/>
      <c r="M32" s="172"/>
      <c r="N32" s="172"/>
      <c r="O32" s="173"/>
      <c r="P32" s="65"/>
      <c r="Q32" s="2"/>
      <c r="R32" s="2"/>
      <c r="S32" s="2"/>
      <c r="T32" s="2"/>
      <c r="U32" s="2"/>
      <c r="V32" s="2"/>
    </row>
    <row r="33" spans="1:24" ht="18" customHeight="1" x14ac:dyDescent="0.15">
      <c r="A33" s="62" t="s">
        <v>41</v>
      </c>
      <c r="B33" s="169"/>
      <c r="C33" s="170"/>
      <c r="D33" s="53" t="s">
        <v>20</v>
      </c>
      <c r="E33" s="63"/>
      <c r="F33" s="53" t="s">
        <v>21</v>
      </c>
      <c r="G33" s="63"/>
      <c r="H33" s="64" t="s">
        <v>39</v>
      </c>
      <c r="I33" s="171" t="str">
        <f>IF(B33="","利用者調査結果報告日を入力してください。",IF(E33="","利用者調査結果報告日を入力してください。",IF(G33="","利用者調査結果報告日を入力してください。",IF(DATE(B32,E32,G32)&gt;DATE(B33,E33,G33),"利用者調査票配付日より前になっています。",IF(G36&lt;&gt;"",IF(DATE(B33,E33,G33)&gt;=DATE(B36,E36,G36),"訪問調査日より前になっていません。",""),"")))))</f>
        <v>利用者調査結果報告日を入力してください。</v>
      </c>
      <c r="J33" s="172"/>
      <c r="K33" s="172"/>
      <c r="L33" s="172"/>
      <c r="M33" s="172"/>
      <c r="N33" s="172"/>
      <c r="O33" s="173"/>
      <c r="P33" s="65"/>
      <c r="Q33" s="65"/>
      <c r="R33" s="2"/>
      <c r="S33" s="2"/>
      <c r="T33" s="2"/>
      <c r="U33" s="2"/>
      <c r="V33" s="2"/>
    </row>
    <row r="34" spans="1:24" ht="18" customHeight="1" x14ac:dyDescent="0.15">
      <c r="A34" s="62" t="s">
        <v>42</v>
      </c>
      <c r="B34" s="169"/>
      <c r="C34" s="170"/>
      <c r="D34" s="66" t="s">
        <v>43</v>
      </c>
      <c r="E34" s="63"/>
      <c r="F34" s="66" t="s">
        <v>44</v>
      </c>
      <c r="G34" s="63"/>
      <c r="H34" s="67" t="s">
        <v>45</v>
      </c>
      <c r="I34" s="171" t="str">
        <f>IF(B34="","自己評価の調査票配付日を入力してください。",IF(E34="","自己評価の調査票配付日を入力してください。",IF(G34="","自己評価の調査票配付日を入力してください。",IF(DATE(B31,E31,G31)&gt;DATE(B34,E34,G34),"契約日より前になっています。",""))))</f>
        <v>自己評価の調査票配付日を入力してください。</v>
      </c>
      <c r="J34" s="172"/>
      <c r="K34" s="172"/>
      <c r="L34" s="172"/>
      <c r="M34" s="172"/>
      <c r="N34" s="172"/>
      <c r="O34" s="173"/>
      <c r="P34" s="65"/>
      <c r="Q34" s="65"/>
      <c r="R34" s="2"/>
      <c r="S34" s="2"/>
      <c r="T34" s="2"/>
      <c r="U34" s="2"/>
      <c r="V34" s="2"/>
    </row>
    <row r="35" spans="1:24" ht="18" customHeight="1" x14ac:dyDescent="0.15">
      <c r="A35" s="62" t="s">
        <v>46</v>
      </c>
      <c r="B35" s="169"/>
      <c r="C35" s="170"/>
      <c r="D35" s="53" t="s">
        <v>20</v>
      </c>
      <c r="E35" s="63"/>
      <c r="F35" s="53" t="s">
        <v>21</v>
      </c>
      <c r="G35" s="63"/>
      <c r="H35" s="64" t="s">
        <v>39</v>
      </c>
      <c r="I35" s="171" t="str">
        <f>IF(B35="","自己評価結果報告日を入力してください。",IF(E35="","自己評価結果報告日を入力してください。",IF(G35="","自己評価結果報告日を入力してください。",IF(DATE(B34,E34,G34)&gt;=DATE(B35,E35,G35),"自己評価の調査票配付日より後になっていません。",IF(G36&lt;&gt;"",IF(DATE(B35,E35,G35)&gt;=DATE(B36,E36,G36),"訪問調査日より前になっていません。",""),"")))))</f>
        <v>自己評価結果報告日を入力してください。</v>
      </c>
      <c r="J35" s="172"/>
      <c r="K35" s="172"/>
      <c r="L35" s="172"/>
      <c r="M35" s="172"/>
      <c r="N35" s="172"/>
      <c r="O35" s="173"/>
      <c r="P35" s="65"/>
      <c r="Q35" s="2"/>
      <c r="R35" s="2"/>
      <c r="S35" s="2"/>
      <c r="T35" s="2"/>
      <c r="U35" s="2"/>
      <c r="V35" s="2"/>
    </row>
    <row r="36" spans="1:24" ht="18" customHeight="1" x14ac:dyDescent="0.15">
      <c r="A36" s="62" t="s">
        <v>123</v>
      </c>
      <c r="B36" s="169"/>
      <c r="C36" s="170"/>
      <c r="D36" s="53" t="s">
        <v>20</v>
      </c>
      <c r="E36" s="63"/>
      <c r="F36" s="53" t="s">
        <v>21</v>
      </c>
      <c r="G36" s="63"/>
      <c r="H36" s="64" t="s">
        <v>39</v>
      </c>
      <c r="I36" s="171" t="str">
        <f>IF(B36="","訪問調査日を入力してください。",IF(E36="","訪問調査日を入力してください。",IF(G36="","訪問調査日を入力してください。","")))</f>
        <v>訪問調査日を入力してください。</v>
      </c>
      <c r="J36" s="172"/>
      <c r="K36" s="172"/>
      <c r="L36" s="172"/>
      <c r="M36" s="172"/>
      <c r="N36" s="172"/>
      <c r="O36" s="173"/>
      <c r="P36" s="65"/>
      <c r="Q36" s="2"/>
      <c r="R36" s="2"/>
      <c r="S36" s="2"/>
      <c r="T36" s="2"/>
      <c r="U36" s="2"/>
      <c r="V36" s="2"/>
    </row>
    <row r="37" spans="1:24" ht="18" customHeight="1" x14ac:dyDescent="0.15">
      <c r="A37" s="62" t="s">
        <v>124</v>
      </c>
      <c r="B37" s="169"/>
      <c r="C37" s="170"/>
      <c r="D37" s="53" t="s">
        <v>20</v>
      </c>
      <c r="E37" s="63"/>
      <c r="F37" s="53" t="s">
        <v>21</v>
      </c>
      <c r="G37" s="63"/>
      <c r="H37" s="64" t="s">
        <v>39</v>
      </c>
      <c r="I37" s="171" t="str">
        <f>IF(B37="","評価合議日を入力してください。",IF(E37="","評価合議日を入力してください。",IF(G37="","評価合議日を入力してください。",IF(DATE(B36,E36,G36)&gt;DATE(B37,E37,G37),"訪問調査日より前になっています。",""))))</f>
        <v>評価合議日を入力してください。</v>
      </c>
      <c r="J37" s="172"/>
      <c r="K37" s="172"/>
      <c r="L37" s="172"/>
      <c r="M37" s="172"/>
      <c r="N37" s="172"/>
      <c r="O37" s="173"/>
      <c r="P37" s="65"/>
      <c r="Q37" s="2"/>
      <c r="R37" s="2"/>
      <c r="S37" s="2"/>
      <c r="T37" s="2"/>
      <c r="U37" s="2"/>
      <c r="V37" s="2"/>
    </row>
    <row r="38" spans="1:24" ht="111" customHeight="1" x14ac:dyDescent="0.15">
      <c r="A38" s="68" t="s">
        <v>125</v>
      </c>
      <c r="B38" s="174"/>
      <c r="C38" s="175"/>
      <c r="D38" s="175"/>
      <c r="E38" s="175"/>
      <c r="F38" s="175"/>
      <c r="G38" s="175"/>
      <c r="H38" s="175"/>
      <c r="I38" s="175"/>
      <c r="J38" s="175"/>
      <c r="K38" s="175"/>
      <c r="L38" s="175"/>
      <c r="M38" s="175"/>
      <c r="N38" s="175"/>
      <c r="O38" s="176"/>
      <c r="P38" s="2" t="str">
        <f>IF(LEN(B38)=0,"",IF(256-LEN(B38)&gt;0,"残り" &amp; 256-LEN(B38) &amp; "文字",IF(256-LEN(B38)=0,"","文字数がオーバーしています")))</f>
        <v/>
      </c>
      <c r="Q38" s="2"/>
      <c r="R38" s="2"/>
      <c r="S38" s="2"/>
      <c r="T38" s="2"/>
      <c r="U38" s="2"/>
      <c r="V38" s="2"/>
    </row>
    <row r="40" spans="1:24" ht="57" customHeight="1" x14ac:dyDescent="0.15">
      <c r="B40" s="177" t="s">
        <v>126</v>
      </c>
      <c r="C40" s="177"/>
      <c r="D40" s="177"/>
      <c r="E40" s="177"/>
      <c r="F40" s="177"/>
      <c r="G40" s="177"/>
      <c r="H40" s="177"/>
      <c r="I40" s="177"/>
      <c r="J40" s="177"/>
      <c r="K40" s="177"/>
      <c r="L40" s="177"/>
      <c r="M40" s="177"/>
      <c r="N40" s="177"/>
      <c r="O40" s="177"/>
      <c r="P40" s="69"/>
      <c r="Q40" s="69"/>
      <c r="R40" s="69"/>
    </row>
    <row r="42" spans="1:24" s="58" customFormat="1" x14ac:dyDescent="0.15">
      <c r="J42" s="38"/>
      <c r="K42" s="58" t="s">
        <v>43</v>
      </c>
      <c r="L42" s="38"/>
      <c r="M42" s="58" t="s">
        <v>47</v>
      </c>
      <c r="N42" s="38"/>
      <c r="O42" s="58" t="s">
        <v>48</v>
      </c>
      <c r="Q42"/>
      <c r="R42" s="57"/>
      <c r="S42" s="57"/>
      <c r="T42" s="57"/>
      <c r="U42" s="57"/>
      <c r="V42" s="57"/>
      <c r="W42" s="57"/>
      <c r="X42" s="57"/>
    </row>
    <row r="43" spans="1:24" s="58" customFormat="1" ht="13.5" customHeight="1" x14ac:dyDescent="0.15">
      <c r="Q43" s="143"/>
    </row>
    <row r="44" spans="1:24" ht="18" customHeight="1" x14ac:dyDescent="0.15">
      <c r="B44" s="42"/>
      <c r="C44" s="42"/>
      <c r="D44" s="42"/>
      <c r="E44" s="42"/>
      <c r="F44" s="42"/>
      <c r="G44" s="42"/>
      <c r="H44" s="42" t="s">
        <v>49</v>
      </c>
      <c r="I44" s="178"/>
      <c r="J44" s="178"/>
      <c r="K44" s="178"/>
      <c r="L44" s="178"/>
      <c r="M44" s="178"/>
      <c r="N44" s="178"/>
      <c r="O44" s="70" t="s">
        <v>50</v>
      </c>
    </row>
    <row r="46" spans="1:24" x14ac:dyDescent="0.15">
      <c r="H46" s="42" t="s">
        <v>51</v>
      </c>
      <c r="I46" s="166" t="s">
        <v>147</v>
      </c>
      <c r="J46" s="167"/>
      <c r="K46" s="167"/>
      <c r="L46" s="167"/>
      <c r="M46" s="167"/>
      <c r="N46" s="167"/>
      <c r="O46" s="168"/>
    </row>
  </sheetData>
  <sheetProtection algorithmName="SHA-512" hashValue="Q/FWKklwlm7yVMolt8kTHCCyUAN3a1YbTIl3aC9DxKgMBu5gomPfdnPgVADyPjXfATS842QUiN4J2Rtj4oCIEg==" saltValue="B03IADve7QSK/yg6IRmWKg==" spinCount="100000" sheet="1" objects="1" scenarios="1" formatCells="0"/>
  <mergeCells count="55">
    <mergeCell ref="B25:O25"/>
    <mergeCell ref="B26:O26"/>
    <mergeCell ref="A25:A26"/>
    <mergeCell ref="A2:O2"/>
    <mergeCell ref="D8:E8"/>
    <mergeCell ref="F8:H8"/>
    <mergeCell ref="D9:E9"/>
    <mergeCell ref="F9:O9"/>
    <mergeCell ref="F10:O10"/>
    <mergeCell ref="M11:N11"/>
    <mergeCell ref="C22:H22"/>
    <mergeCell ref="J22:O22"/>
    <mergeCell ref="F12:O12"/>
    <mergeCell ref="F13:N13"/>
    <mergeCell ref="B23:O23"/>
    <mergeCell ref="B24:O24"/>
    <mergeCell ref="A16:A22"/>
    <mergeCell ref="B16:H16"/>
    <mergeCell ref="J16:O16"/>
    <mergeCell ref="C17:H17"/>
    <mergeCell ref="J17:O17"/>
    <mergeCell ref="C18:H18"/>
    <mergeCell ref="J18:O18"/>
    <mergeCell ref="C19:H19"/>
    <mergeCell ref="J19:O19"/>
    <mergeCell ref="C20:H20"/>
    <mergeCell ref="J20:O20"/>
    <mergeCell ref="C21:H21"/>
    <mergeCell ref="J21:O21"/>
    <mergeCell ref="B33:C33"/>
    <mergeCell ref="I33:O33"/>
    <mergeCell ref="A27:A29"/>
    <mergeCell ref="B27:C27"/>
    <mergeCell ref="D27:F27"/>
    <mergeCell ref="B28:C28"/>
    <mergeCell ref="D28:O28"/>
    <mergeCell ref="B29:C29"/>
    <mergeCell ref="D29:G29"/>
    <mergeCell ref="B30:O30"/>
    <mergeCell ref="B31:C31"/>
    <mergeCell ref="I31:O31"/>
    <mergeCell ref="B32:C32"/>
    <mergeCell ref="I32:O32"/>
    <mergeCell ref="I46:O46"/>
    <mergeCell ref="B34:C34"/>
    <mergeCell ref="I34:O34"/>
    <mergeCell ref="B35:C35"/>
    <mergeCell ref="I35:O35"/>
    <mergeCell ref="B36:C36"/>
    <mergeCell ref="I36:O36"/>
    <mergeCell ref="B37:C37"/>
    <mergeCell ref="I37:O37"/>
    <mergeCell ref="B38:O38"/>
    <mergeCell ref="B40:O40"/>
    <mergeCell ref="I44:N44"/>
  </mergeCells>
  <phoneticPr fontId="2"/>
  <dataValidations count="16">
    <dataValidation type="textLength" imeMode="disabled" operator="lessThanOrEqual" allowBlank="1" showInputMessage="1" showErrorMessage="1" errorTitle="もう一度入力してください！" error="文字数がオーバーしました。_x000a_（4文字までになるように短くしてください。）" sqref="M11:N11" xr:uid="{00000000-0002-0000-0000-000002000000}">
      <formula1>4</formula1>
    </dataValidation>
    <dataValidation type="textLength" imeMode="disabled" operator="lessThanOrEqual" allowBlank="1" showInputMessage="1" showErrorMessage="1" errorTitle="もう一度入力してください！" error="文字数がオーバーしました。_x000a_（2文字までになるように短くしてください。）" sqref="K11" xr:uid="{00000000-0002-0000-0000-000003000000}">
      <formula1>2</formula1>
    </dataValidation>
    <dataValidation type="textLength" operator="lessThanOrEqual" allowBlank="1" showInputMessage="1" showErrorMessage="1" errorTitle="もう一度入力してください！" error="文字数がオーバーしました。_x000a_（128文字までになるように短くしてください。）" sqref="F10:O10" xr:uid="{00000000-0002-0000-0000-000004000000}">
      <formula1>128</formula1>
    </dataValidation>
    <dataValidation imeMode="halfAlpha" allowBlank="1" showInputMessage="1" showErrorMessage="1" sqref="H11 F12:O12" xr:uid="{00000000-0002-0000-0000-000005000000}"/>
    <dataValidation type="textLength" imeMode="halfAlpha" allowBlank="1" showInputMessage="1" showErrorMessage="1" sqref="G11" xr:uid="{00000000-0002-0000-0000-000006000000}">
      <formula1>0</formula1>
      <formula2>3</formula2>
    </dataValidation>
    <dataValidation imeMode="disabled" operator="lessThanOrEqual" allowBlank="1" showInputMessage="1" showErrorMessage="1" sqref="D29:G29" xr:uid="{00000000-0002-0000-0000-000007000000}"/>
    <dataValidation type="textLength" operator="lessThanOrEqual" allowBlank="1" showInputMessage="1" showErrorMessage="1" errorTitle="もう一度入力してください！" error="文字数がオーバーしました。_x000a_（8文字までになるように短くしてください。）" sqref="D27 F8:N8" xr:uid="{00000000-0002-0000-0000-000008000000}">
      <formula1>8</formula1>
    </dataValidation>
    <dataValidation type="textLength" imeMode="hiragana" operator="lessThanOrEqual" allowBlank="1" showInputMessage="1" showErrorMessage="1" errorTitle="もう一度入力してください！" error="文字数がオーバーしました。_x000a_（70文字までになるように短くしてください。）" sqref="B24" xr:uid="{00000000-0002-0000-0000-000009000000}">
      <formula1>70</formula1>
    </dataValidation>
    <dataValidation type="textLength" imeMode="hiragana" operator="lessThanOrEqual" allowBlank="1" showErrorMessage="1" errorTitle="もう一度入力してください！" error="文字数がオーバーしました。_x000a_（30文字までになるように短くしてください。）" sqref="I46:O46" xr:uid="{00000000-0002-0000-0000-00000A000000}">
      <formula1>30</formula1>
    </dataValidation>
    <dataValidation imeMode="hiragana" allowBlank="1" showInputMessage="1" showErrorMessage="1" sqref="B30:O30 I17:I22 F9:O9 C18:C22 C17:H17 B25:O26" xr:uid="{00000000-0002-0000-0000-00000B000000}"/>
    <dataValidation type="whole" imeMode="disabled" allowBlank="1" showErrorMessage="1" errorTitle="もう一度入力してください！" error="数値が正しくありません。_x000a_（年は４桁で入力してください。）" sqref="B37:C37 J42 B35:B36 B31:C34 J3" xr:uid="{00000000-0002-0000-0000-00000C000000}">
      <formula1>1900</formula1>
      <formula2>2900</formula2>
    </dataValidation>
    <dataValidation type="textLength" imeMode="hiragana" operator="lessThanOrEqual" allowBlank="1" showErrorMessage="1" errorTitle="もう一度入力してください！" error="文字数がオーバーしました。_x000a_（256文字までになるように短くしてください。）" sqref="B38:O38 F34 D34 H34" xr:uid="{00000000-0002-0000-0000-00000D000000}">
      <formula1>256</formula1>
    </dataValidation>
    <dataValidation imeMode="on" allowBlank="1" showInputMessage="1" showErrorMessage="1" sqref="I44:N44" xr:uid="{00000000-0002-0000-0000-00000E000000}"/>
    <dataValidation type="whole" imeMode="disabled" allowBlank="1" showErrorMessage="1" errorTitle="もう一度入力してください！" error="数値が正しくありません。_x000a_（日は１～３１を入力してください。）_x000a_" sqref="N42 G31:G37 N3" xr:uid="{00000000-0002-0000-0000-00000F000000}">
      <formula1>1</formula1>
      <formula2>31</formula2>
    </dataValidation>
    <dataValidation type="whole" imeMode="disabled" allowBlank="1" showErrorMessage="1" errorTitle="もう一度入力してください！" error="数値が正しくありません。_x000a_（月は１～１２を入力してください。）_x000a_" sqref="L42 E31:E37 L3" xr:uid="{00000000-0002-0000-0000-000010000000}">
      <formula1>1</formula1>
      <formula2>12</formula2>
    </dataValidation>
    <dataValidation type="textLength" operator="equal" allowBlank="1" showInputMessage="1" showErrorMessage="1" errorTitle="入力エラー" error="修了者番号は半角英数字8桁で入力して下さい。" sqref="J17:O22" xr:uid="{468F4B16-782A-438F-9CCE-A03488EA5577}">
      <formula1>8</formula1>
    </dataValidation>
  </dataValidations>
  <printOptions horizontalCentered="1"/>
  <pageMargins left="0.59055118110236227" right="0.59055118110236227" top="0.39370078740157483" bottom="0.39370078740157483" header="0.31496062992125984" footer="0.31496062992125984"/>
  <pageSetup paperSize="9" scale="79" orientation="portrait" blackAndWhite="1"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2" r:id="rId4" name="Option Button 16">
              <controlPr defaultSize="0" autoFill="0" autoLine="0" autoPict="0">
                <anchor moveWithCells="1" sizeWithCells="1">
                  <from>
                    <xdr:col>6</xdr:col>
                    <xdr:colOff>85725</xdr:colOff>
                    <xdr:row>39</xdr:row>
                    <xdr:rowOff>209550</xdr:rowOff>
                  </from>
                  <to>
                    <xdr:col>11</xdr:col>
                    <xdr:colOff>209550</xdr:colOff>
                    <xdr:row>39</xdr:row>
                    <xdr:rowOff>419100</xdr:rowOff>
                  </to>
                </anchor>
              </controlPr>
            </control>
          </mc:Choice>
        </mc:AlternateContent>
        <mc:AlternateContent xmlns:mc="http://schemas.openxmlformats.org/markup-compatibility/2006">
          <mc:Choice Requires="x14">
            <control shapeId="14353" r:id="rId5" name="Option Button 17">
              <controlPr defaultSize="0" autoFill="0" autoLine="0" autoPict="0">
                <anchor moveWithCells="1" sizeWithCells="1">
                  <from>
                    <xdr:col>6</xdr:col>
                    <xdr:colOff>85725</xdr:colOff>
                    <xdr:row>39</xdr:row>
                    <xdr:rowOff>409575</xdr:rowOff>
                  </from>
                  <to>
                    <xdr:col>13</xdr:col>
                    <xdr:colOff>171450</xdr:colOff>
                    <xdr:row>39</xdr:row>
                    <xdr:rowOff>619125</xdr:rowOff>
                  </to>
                </anchor>
              </controlPr>
            </control>
          </mc:Choice>
        </mc:AlternateContent>
        <mc:AlternateContent xmlns:mc="http://schemas.openxmlformats.org/markup-compatibility/2006">
          <mc:Choice Requires="x14">
            <control shapeId="14354" r:id="rId6" name="Option Button 18">
              <controlPr defaultSize="0" autoFill="0" autoLine="0" autoPict="0">
                <anchor moveWithCells="1" sizeWithCells="1">
                  <from>
                    <xdr:col>6</xdr:col>
                    <xdr:colOff>85725</xdr:colOff>
                    <xdr:row>39</xdr:row>
                    <xdr:rowOff>619125</xdr:rowOff>
                  </from>
                  <to>
                    <xdr:col>12</xdr:col>
                    <xdr:colOff>76200</xdr:colOff>
                    <xdr:row>40</xdr:row>
                    <xdr:rowOff>95250</xdr:rowOff>
                  </to>
                </anchor>
              </controlPr>
            </control>
          </mc:Choice>
        </mc:AlternateContent>
        <mc:AlternateContent xmlns:mc="http://schemas.openxmlformats.org/markup-compatibility/2006">
          <mc:Choice Requires="x14">
            <control shapeId="14623" r:id="rId7" name="chkBox_Hoiku1">
              <controlPr defaultSize="0" autoFill="0" autoLine="0" autoPict="0">
                <anchor moveWithCells="1">
                  <from>
                    <xdr:col>1</xdr:col>
                    <xdr:colOff>0</xdr:colOff>
                    <xdr:row>24</xdr:row>
                    <xdr:rowOff>19050</xdr:rowOff>
                  </from>
                  <to>
                    <xdr:col>1</xdr:col>
                    <xdr:colOff>209550</xdr:colOff>
                    <xdr:row>24</xdr:row>
                    <xdr:rowOff>209550</xdr:rowOff>
                  </to>
                </anchor>
              </controlPr>
            </control>
          </mc:Choice>
        </mc:AlternateContent>
        <mc:AlternateContent xmlns:mc="http://schemas.openxmlformats.org/markup-compatibility/2006">
          <mc:Choice Requires="x14">
            <control shapeId="14624" r:id="rId8" name="chkBox_Hoiku2">
              <controlPr defaultSize="0" autoFill="0" autoLine="0" autoPict="0">
                <anchor moveWithCells="1">
                  <from>
                    <xdr:col>1</xdr:col>
                    <xdr:colOff>0</xdr:colOff>
                    <xdr:row>25</xdr:row>
                    <xdr:rowOff>28575</xdr:rowOff>
                  </from>
                  <to>
                    <xdr:col>1</xdr:col>
                    <xdr:colOff>209550</xdr:colOff>
                    <xdr:row>25</xdr:row>
                    <xdr:rowOff>219075</xdr:rowOff>
                  </to>
                </anchor>
              </controlPr>
            </control>
          </mc:Choice>
        </mc:AlternateContent>
        <mc:AlternateContent xmlns:mc="http://schemas.openxmlformats.org/markup-compatibility/2006">
          <mc:Choice Requires="x14">
            <control shapeId="14361" r:id="rId9" name="Option Button 25">
              <controlPr defaultSize="0" print="0" autoFill="0" autoLine="0" autoPict="0">
                <anchor moveWithCells="1" sizeWithCells="1">
                  <from>
                    <xdr:col>12</xdr:col>
                    <xdr:colOff>209550</xdr:colOff>
                    <xdr:row>39</xdr:row>
                    <xdr:rowOff>609600</xdr:rowOff>
                  </from>
                  <to>
                    <xdr:col>14</xdr:col>
                    <xdr:colOff>171450</xdr:colOff>
                    <xdr:row>40</xdr:row>
                    <xdr:rowOff>95250</xdr:rowOff>
                  </to>
                </anchor>
              </controlPr>
            </control>
          </mc:Choice>
        </mc:AlternateContent>
        <mc:AlternateContent xmlns:mc="http://schemas.openxmlformats.org/markup-compatibility/2006">
          <mc:Choice Requires="x14">
            <control shapeId="14362" r:id="rId10" name="Label 26">
              <controlPr defaultSize="0" print="0" autoFill="0" autoLine="0" autoPict="0">
                <anchor moveWithCells="1" sizeWithCells="1">
                  <from>
                    <xdr:col>12</xdr:col>
                    <xdr:colOff>238125</xdr:colOff>
                    <xdr:row>39</xdr:row>
                    <xdr:rowOff>390525</xdr:rowOff>
                  </from>
                  <to>
                    <xdr:col>14</xdr:col>
                    <xdr:colOff>85725</xdr:colOff>
                    <xdr:row>39</xdr:row>
                    <xdr:rowOff>600075</xdr:rowOff>
                  </to>
                </anchor>
              </controlPr>
            </control>
          </mc:Choice>
        </mc:AlternateContent>
        <mc:AlternateContent xmlns:mc="http://schemas.openxmlformats.org/markup-compatibility/2006">
          <mc:Choice Requires="x14">
            <control shapeId="14356" r:id="rId11" name="Check Box 20">
              <controlPr defaultSize="0" print="0" autoFill="0" autoLine="0" autoPict="0">
                <anchor moveWithCells="1" sizeWithCells="1">
                  <from>
                    <xdr:col>7</xdr:col>
                    <xdr:colOff>200025</xdr:colOff>
                    <xdr:row>21</xdr:row>
                    <xdr:rowOff>9525</xdr:rowOff>
                  </from>
                  <to>
                    <xdr:col>8</xdr:col>
                    <xdr:colOff>447675</xdr:colOff>
                    <xdr:row>21</xdr:row>
                    <xdr:rowOff>219075</xdr:rowOff>
                  </to>
                </anchor>
              </controlPr>
            </control>
          </mc:Choice>
        </mc:AlternateContent>
        <mc:AlternateContent xmlns:mc="http://schemas.openxmlformats.org/markup-compatibility/2006">
          <mc:Choice Requires="x14">
            <control shapeId="14357" r:id="rId12" name="Check Box 21">
              <controlPr defaultSize="0" print="0" autoFill="0" autoLine="0" autoPict="0">
                <anchor moveWithCells="1" sizeWithCells="1">
                  <from>
                    <xdr:col>8</xdr:col>
                    <xdr:colOff>447675</xdr:colOff>
                    <xdr:row>21</xdr:row>
                    <xdr:rowOff>28575</xdr:rowOff>
                  </from>
                  <to>
                    <xdr:col>8</xdr:col>
                    <xdr:colOff>904875</xdr:colOff>
                    <xdr:row>21</xdr:row>
                    <xdr:rowOff>200025</xdr:rowOff>
                  </to>
                </anchor>
              </controlPr>
            </control>
          </mc:Choice>
        </mc:AlternateContent>
        <mc:AlternateContent xmlns:mc="http://schemas.openxmlformats.org/markup-compatibility/2006">
          <mc:Choice Requires="x14">
            <control shapeId="14358" r:id="rId13" name="Group Box 22">
              <controlPr defaultSize="0" print="0" autoFill="0" autoPict="0">
                <anchor moveWithCells="1" sizeWithCells="1">
                  <from>
                    <xdr:col>7</xdr:col>
                    <xdr:colOff>228600</xdr:colOff>
                    <xdr:row>21</xdr:row>
                    <xdr:rowOff>0</xdr:rowOff>
                  </from>
                  <to>
                    <xdr:col>9</xdr:col>
                    <xdr:colOff>0</xdr:colOff>
                    <xdr:row>21</xdr:row>
                    <xdr:rowOff>228600</xdr:rowOff>
                  </to>
                </anchor>
              </controlPr>
            </control>
          </mc:Choice>
        </mc:AlternateContent>
        <mc:AlternateContent xmlns:mc="http://schemas.openxmlformats.org/markup-compatibility/2006">
          <mc:Choice Requires="x14">
            <control shapeId="14349" r:id="rId14" name="Check Box 13">
              <controlPr defaultSize="0" print="0" autoFill="0" autoLine="0" autoPict="0">
                <anchor moveWithCells="1" sizeWithCells="1">
                  <from>
                    <xdr:col>7</xdr:col>
                    <xdr:colOff>200025</xdr:colOff>
                    <xdr:row>20</xdr:row>
                    <xdr:rowOff>9525</xdr:rowOff>
                  </from>
                  <to>
                    <xdr:col>8</xdr:col>
                    <xdr:colOff>447675</xdr:colOff>
                    <xdr:row>20</xdr:row>
                    <xdr:rowOff>219075</xdr:rowOff>
                  </to>
                </anchor>
              </controlPr>
            </control>
          </mc:Choice>
        </mc:AlternateContent>
        <mc:AlternateContent xmlns:mc="http://schemas.openxmlformats.org/markup-compatibility/2006">
          <mc:Choice Requires="x14">
            <control shapeId="14350" r:id="rId15" name="Check Box 14">
              <controlPr defaultSize="0" print="0" autoFill="0" autoLine="0" autoPict="0">
                <anchor moveWithCells="1" sizeWithCells="1">
                  <from>
                    <xdr:col>8</xdr:col>
                    <xdr:colOff>447675</xdr:colOff>
                    <xdr:row>20</xdr:row>
                    <xdr:rowOff>28575</xdr:rowOff>
                  </from>
                  <to>
                    <xdr:col>8</xdr:col>
                    <xdr:colOff>904875</xdr:colOff>
                    <xdr:row>20</xdr:row>
                    <xdr:rowOff>200025</xdr:rowOff>
                  </to>
                </anchor>
              </controlPr>
            </control>
          </mc:Choice>
        </mc:AlternateContent>
        <mc:AlternateContent xmlns:mc="http://schemas.openxmlformats.org/markup-compatibility/2006">
          <mc:Choice Requires="x14">
            <control shapeId="14351" r:id="rId16" name="Group Box 15">
              <controlPr defaultSize="0" print="0" autoFill="0" autoPict="0">
                <anchor moveWithCells="1" sizeWithCells="1">
                  <from>
                    <xdr:col>7</xdr:col>
                    <xdr:colOff>228600</xdr:colOff>
                    <xdr:row>20</xdr:row>
                    <xdr:rowOff>0</xdr:rowOff>
                  </from>
                  <to>
                    <xdr:col>9</xdr:col>
                    <xdr:colOff>0</xdr:colOff>
                    <xdr:row>20</xdr:row>
                    <xdr:rowOff>228600</xdr:rowOff>
                  </to>
                </anchor>
              </controlPr>
            </control>
          </mc:Choice>
        </mc:AlternateContent>
        <mc:AlternateContent xmlns:mc="http://schemas.openxmlformats.org/markup-compatibility/2006">
          <mc:Choice Requires="x14">
            <control shapeId="14346" r:id="rId17" name="Check Box 10">
              <controlPr defaultSize="0" print="0" autoFill="0" autoLine="0" autoPict="0">
                <anchor moveWithCells="1" sizeWithCells="1">
                  <from>
                    <xdr:col>7</xdr:col>
                    <xdr:colOff>200025</xdr:colOff>
                    <xdr:row>17</xdr:row>
                    <xdr:rowOff>9525</xdr:rowOff>
                  </from>
                  <to>
                    <xdr:col>8</xdr:col>
                    <xdr:colOff>447675</xdr:colOff>
                    <xdr:row>17</xdr:row>
                    <xdr:rowOff>219075</xdr:rowOff>
                  </to>
                </anchor>
              </controlPr>
            </control>
          </mc:Choice>
        </mc:AlternateContent>
        <mc:AlternateContent xmlns:mc="http://schemas.openxmlformats.org/markup-compatibility/2006">
          <mc:Choice Requires="x14">
            <control shapeId="14347" r:id="rId18" name="Check Box 11">
              <controlPr defaultSize="0" print="0" autoFill="0" autoLine="0" autoPict="0">
                <anchor moveWithCells="1" sizeWithCells="1">
                  <from>
                    <xdr:col>8</xdr:col>
                    <xdr:colOff>447675</xdr:colOff>
                    <xdr:row>17</xdr:row>
                    <xdr:rowOff>28575</xdr:rowOff>
                  </from>
                  <to>
                    <xdr:col>8</xdr:col>
                    <xdr:colOff>904875</xdr:colOff>
                    <xdr:row>17</xdr:row>
                    <xdr:rowOff>200025</xdr:rowOff>
                  </to>
                </anchor>
              </controlPr>
            </control>
          </mc:Choice>
        </mc:AlternateContent>
        <mc:AlternateContent xmlns:mc="http://schemas.openxmlformats.org/markup-compatibility/2006">
          <mc:Choice Requires="x14">
            <control shapeId="14348" r:id="rId19" name="Group Box 12">
              <controlPr defaultSize="0" print="0" autoFill="0" autoPict="0">
                <anchor moveWithCells="1" sizeWithCells="1">
                  <from>
                    <xdr:col>7</xdr:col>
                    <xdr:colOff>228600</xdr:colOff>
                    <xdr:row>17</xdr:row>
                    <xdr:rowOff>0</xdr:rowOff>
                  </from>
                  <to>
                    <xdr:col>9</xdr:col>
                    <xdr:colOff>0</xdr:colOff>
                    <xdr:row>17</xdr:row>
                    <xdr:rowOff>228600</xdr:rowOff>
                  </to>
                </anchor>
              </controlPr>
            </control>
          </mc:Choice>
        </mc:AlternateContent>
        <mc:AlternateContent xmlns:mc="http://schemas.openxmlformats.org/markup-compatibility/2006">
          <mc:Choice Requires="x14">
            <control shapeId="14343" r:id="rId20" name="Check Box 7">
              <controlPr defaultSize="0" print="0" autoFill="0" autoLine="0" autoPict="0">
                <anchor moveWithCells="1" sizeWithCells="1">
                  <from>
                    <xdr:col>7</xdr:col>
                    <xdr:colOff>200025</xdr:colOff>
                    <xdr:row>18</xdr:row>
                    <xdr:rowOff>9525</xdr:rowOff>
                  </from>
                  <to>
                    <xdr:col>8</xdr:col>
                    <xdr:colOff>447675</xdr:colOff>
                    <xdr:row>18</xdr:row>
                    <xdr:rowOff>219075</xdr:rowOff>
                  </to>
                </anchor>
              </controlPr>
            </control>
          </mc:Choice>
        </mc:AlternateContent>
        <mc:AlternateContent xmlns:mc="http://schemas.openxmlformats.org/markup-compatibility/2006">
          <mc:Choice Requires="x14">
            <control shapeId="14344" r:id="rId21" name="Check Box 8">
              <controlPr defaultSize="0" print="0" autoFill="0" autoLine="0" autoPict="0">
                <anchor moveWithCells="1" sizeWithCells="1">
                  <from>
                    <xdr:col>8</xdr:col>
                    <xdr:colOff>447675</xdr:colOff>
                    <xdr:row>18</xdr:row>
                    <xdr:rowOff>28575</xdr:rowOff>
                  </from>
                  <to>
                    <xdr:col>8</xdr:col>
                    <xdr:colOff>904875</xdr:colOff>
                    <xdr:row>18</xdr:row>
                    <xdr:rowOff>200025</xdr:rowOff>
                  </to>
                </anchor>
              </controlPr>
            </control>
          </mc:Choice>
        </mc:AlternateContent>
        <mc:AlternateContent xmlns:mc="http://schemas.openxmlformats.org/markup-compatibility/2006">
          <mc:Choice Requires="x14">
            <control shapeId="14345" r:id="rId22" name="Group Box 9">
              <controlPr defaultSize="0" print="0" autoFill="0" autoPict="0">
                <anchor moveWithCells="1" sizeWithCells="1">
                  <from>
                    <xdr:col>7</xdr:col>
                    <xdr:colOff>228600</xdr:colOff>
                    <xdr:row>18</xdr:row>
                    <xdr:rowOff>0</xdr:rowOff>
                  </from>
                  <to>
                    <xdr:col>9</xdr:col>
                    <xdr:colOff>0</xdr:colOff>
                    <xdr:row>18</xdr:row>
                    <xdr:rowOff>228600</xdr:rowOff>
                  </to>
                </anchor>
              </controlPr>
            </control>
          </mc:Choice>
        </mc:AlternateContent>
        <mc:AlternateContent xmlns:mc="http://schemas.openxmlformats.org/markup-compatibility/2006">
          <mc:Choice Requires="x14">
            <control shapeId="14340" r:id="rId23" name="Check Box 4">
              <controlPr defaultSize="0" print="0" autoFill="0" autoLine="0" autoPict="0">
                <anchor moveWithCells="1" sizeWithCells="1">
                  <from>
                    <xdr:col>7</xdr:col>
                    <xdr:colOff>200025</xdr:colOff>
                    <xdr:row>19</xdr:row>
                    <xdr:rowOff>9525</xdr:rowOff>
                  </from>
                  <to>
                    <xdr:col>8</xdr:col>
                    <xdr:colOff>447675</xdr:colOff>
                    <xdr:row>19</xdr:row>
                    <xdr:rowOff>219075</xdr:rowOff>
                  </to>
                </anchor>
              </controlPr>
            </control>
          </mc:Choice>
        </mc:AlternateContent>
        <mc:AlternateContent xmlns:mc="http://schemas.openxmlformats.org/markup-compatibility/2006">
          <mc:Choice Requires="x14">
            <control shapeId="14341" r:id="rId24" name="Check Box 5">
              <controlPr defaultSize="0" print="0" autoFill="0" autoLine="0" autoPict="0">
                <anchor moveWithCells="1" sizeWithCells="1">
                  <from>
                    <xdr:col>8</xdr:col>
                    <xdr:colOff>447675</xdr:colOff>
                    <xdr:row>19</xdr:row>
                    <xdr:rowOff>28575</xdr:rowOff>
                  </from>
                  <to>
                    <xdr:col>8</xdr:col>
                    <xdr:colOff>904875</xdr:colOff>
                    <xdr:row>19</xdr:row>
                    <xdr:rowOff>200025</xdr:rowOff>
                  </to>
                </anchor>
              </controlPr>
            </control>
          </mc:Choice>
        </mc:AlternateContent>
        <mc:AlternateContent xmlns:mc="http://schemas.openxmlformats.org/markup-compatibility/2006">
          <mc:Choice Requires="x14">
            <control shapeId="14342" r:id="rId25" name="Group Box 6">
              <controlPr defaultSize="0" print="0" autoFill="0" autoPict="0">
                <anchor moveWithCells="1" sizeWithCells="1">
                  <from>
                    <xdr:col>7</xdr:col>
                    <xdr:colOff>228600</xdr:colOff>
                    <xdr:row>19</xdr:row>
                    <xdr:rowOff>0</xdr:rowOff>
                  </from>
                  <to>
                    <xdr:col>9</xdr:col>
                    <xdr:colOff>0</xdr:colOff>
                    <xdr:row>19</xdr:row>
                    <xdr:rowOff>228600</xdr:rowOff>
                  </to>
                </anchor>
              </controlPr>
            </control>
          </mc:Choice>
        </mc:AlternateContent>
        <mc:AlternateContent xmlns:mc="http://schemas.openxmlformats.org/markup-compatibility/2006">
          <mc:Choice Requires="x14">
            <control shapeId="14337" r:id="rId26" name="Check Box 1">
              <controlPr defaultSize="0" print="0" autoFill="0" autoLine="0" autoPict="0">
                <anchor moveWithCells="1" sizeWithCells="1">
                  <from>
                    <xdr:col>7</xdr:col>
                    <xdr:colOff>200025</xdr:colOff>
                    <xdr:row>16</xdr:row>
                    <xdr:rowOff>19050</xdr:rowOff>
                  </from>
                  <to>
                    <xdr:col>8</xdr:col>
                    <xdr:colOff>514350</xdr:colOff>
                    <xdr:row>16</xdr:row>
                    <xdr:rowOff>219075</xdr:rowOff>
                  </to>
                </anchor>
              </controlPr>
            </control>
          </mc:Choice>
        </mc:AlternateContent>
        <mc:AlternateContent xmlns:mc="http://schemas.openxmlformats.org/markup-compatibility/2006">
          <mc:Choice Requires="x14">
            <control shapeId="14338" r:id="rId27" name="Check Box 2">
              <controlPr defaultSize="0" print="0" autoFill="0" autoLine="0" autoPict="0">
                <anchor moveWithCells="1" sizeWithCells="1">
                  <from>
                    <xdr:col>8</xdr:col>
                    <xdr:colOff>447675</xdr:colOff>
                    <xdr:row>16</xdr:row>
                    <xdr:rowOff>28575</xdr:rowOff>
                  </from>
                  <to>
                    <xdr:col>8</xdr:col>
                    <xdr:colOff>866775</xdr:colOff>
                    <xdr:row>16</xdr:row>
                    <xdr:rowOff>200025</xdr:rowOff>
                  </to>
                </anchor>
              </controlPr>
            </control>
          </mc:Choice>
        </mc:AlternateContent>
        <mc:AlternateContent xmlns:mc="http://schemas.openxmlformats.org/markup-compatibility/2006">
          <mc:Choice Requires="x14">
            <control shapeId="14339" r:id="rId28" name="Group Box 3">
              <controlPr defaultSize="0" print="0" autoFill="0" autoPict="0">
                <anchor moveWithCells="1" sizeWithCells="1">
                  <from>
                    <xdr:col>7</xdr:col>
                    <xdr:colOff>228600</xdr:colOff>
                    <xdr:row>16</xdr:row>
                    <xdr:rowOff>0</xdr:rowOff>
                  </from>
                  <to>
                    <xdr:col>9</xdr:col>
                    <xdr:colOff>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10"/>
  <sheetViews>
    <sheetView zoomScaleNormal="100" zoomScaleSheetLayoutView="100" workbookViewId="0"/>
  </sheetViews>
  <sheetFormatPr defaultRowHeight="13.5" x14ac:dyDescent="0.15"/>
  <cols>
    <col min="1" max="1" width="3.625" customWidth="1"/>
    <col min="2" max="2" width="61.25" customWidth="1"/>
    <col min="3" max="3" width="10.625" customWidth="1"/>
    <col min="4" max="4" width="11.75" customWidth="1"/>
    <col min="5" max="5" width="11.625" bestFit="1" customWidth="1"/>
  </cols>
  <sheetData>
    <row r="1" spans="1:6" x14ac:dyDescent="0.15">
      <c r="A1" s="5" t="str">
        <f>"〔事業者の理念・方針、期待する職員像：" &amp;  評価結果報告書!B23 &amp; "〕"</f>
        <v>〔事業者の理念・方針、期待する職員像：認可外保育施設（ベビーホテル等）〕</v>
      </c>
      <c r="D1" s="140" t="s">
        <v>146</v>
      </c>
    </row>
    <row r="2" spans="1:6" x14ac:dyDescent="0.15">
      <c r="B2" s="135"/>
      <c r="C2" s="6"/>
      <c r="D2" s="6" t="str">
        <f>"《事業所名： " &amp; 評価結果報告書!B24 &amp; "》"</f>
        <v>《事業所名： 》</v>
      </c>
    </row>
    <row r="3" spans="1:6" ht="19.5" customHeight="1" x14ac:dyDescent="0.15">
      <c r="A3" s="132">
        <v>1</v>
      </c>
      <c r="B3" s="236" t="s">
        <v>108</v>
      </c>
      <c r="C3" s="237"/>
      <c r="D3" s="238"/>
      <c r="F3" s="136" t="s">
        <v>113</v>
      </c>
    </row>
    <row r="4" spans="1:6" ht="45" customHeight="1" x14ac:dyDescent="0.15">
      <c r="A4" s="133"/>
      <c r="B4" s="137" t="s">
        <v>114</v>
      </c>
      <c r="C4" s="234" t="str">
        <f>IF(B5="", "必ず入力してください", "")</f>
        <v>必ず入力してください</v>
      </c>
      <c r="D4" s="235"/>
      <c r="F4" s="136" t="s">
        <v>113</v>
      </c>
    </row>
    <row r="5" spans="1:6" ht="200.1" customHeight="1" x14ac:dyDescent="0.15">
      <c r="A5" s="133"/>
      <c r="B5" s="239"/>
      <c r="C5" s="240"/>
      <c r="D5" s="241"/>
      <c r="E5" s="2" t="str">
        <f>IF(LEN(B5)=0,"",IF(512-LEN(B5)&gt;0,"残り" &amp; 512-LEN(B5) &amp; "文字",IF(512-LEN(B5)=0,"","文字数がオーバーしています")))</f>
        <v/>
      </c>
      <c r="F5" s="136">
        <v>110</v>
      </c>
    </row>
    <row r="6" spans="1:6" ht="19.5" customHeight="1" x14ac:dyDescent="0.15">
      <c r="A6" s="132">
        <v>2</v>
      </c>
      <c r="B6" s="242" t="s">
        <v>109</v>
      </c>
      <c r="C6" s="243"/>
      <c r="D6" s="244"/>
      <c r="F6" s="136" t="s">
        <v>113</v>
      </c>
    </row>
    <row r="7" spans="1:6" ht="18" customHeight="1" x14ac:dyDescent="0.15">
      <c r="A7" s="133"/>
      <c r="B7" s="137" t="s">
        <v>110</v>
      </c>
      <c r="C7" s="234" t="str">
        <f>IF(B8="", "必ず入力してください", "")</f>
        <v>必ず入力してください</v>
      </c>
      <c r="D7" s="235"/>
      <c r="F7" s="136" t="s">
        <v>113</v>
      </c>
    </row>
    <row r="8" spans="1:6" ht="200.1" customHeight="1" x14ac:dyDescent="0.15">
      <c r="A8" s="133"/>
      <c r="B8" s="245"/>
      <c r="C8" s="246"/>
      <c r="D8" s="247"/>
      <c r="E8" s="2" t="str">
        <f>IF(LEN(B8)=0,"",IF(512-LEN(B8)&gt;0,"残り" &amp; 512-LEN(B8) &amp; "文字",IF(512-LEN(B8)=0,"","文字数がオーバーしています")))</f>
        <v/>
      </c>
      <c r="F8" s="136">
        <v>210</v>
      </c>
    </row>
    <row r="9" spans="1:6" ht="18" customHeight="1" x14ac:dyDescent="0.15">
      <c r="A9" s="133"/>
      <c r="B9" s="137" t="s">
        <v>111</v>
      </c>
      <c r="C9" s="234" t="str">
        <f>IF(B10="", "必ず入力してください", "")</f>
        <v>必ず入力してください</v>
      </c>
      <c r="D9" s="235"/>
      <c r="F9" s="136" t="s">
        <v>113</v>
      </c>
    </row>
    <row r="10" spans="1:6" ht="200.1" customHeight="1" x14ac:dyDescent="0.15">
      <c r="A10" s="134"/>
      <c r="B10" s="231"/>
      <c r="C10" s="232"/>
      <c r="D10" s="233"/>
      <c r="E10" s="2" t="str">
        <f>IF(LEN(B10)=0,"",IF(512-LEN(B10)&gt;0,"残り" &amp; 512-LEN(B10) &amp; "文字",IF(512-LEN(B10)=0,"","文字数がオーバーしています")))</f>
        <v/>
      </c>
      <c r="F10" s="136">
        <v>220</v>
      </c>
    </row>
  </sheetData>
  <sheetProtection algorithmName="SHA-512" hashValue="Qe+Ay0Ygyi0zYobQPo6wFFj0ZdJndyDybpNza+6twFopTVQHG6sSMyGnC1SXJ0Cp/xCYc+6xQ5zI45gHaJo1Hw==" saltValue="JPeuZIdlBNPFE6GYq7w9Lg==" spinCount="100000" sheet="1" objects="1" scenarios="1" formatCells="0"/>
  <mergeCells count="8">
    <mergeCell ref="B10:D10"/>
    <mergeCell ref="C4:D4"/>
    <mergeCell ref="C7:D7"/>
    <mergeCell ref="C9:D9"/>
    <mergeCell ref="B3:D3"/>
    <mergeCell ref="B5:D5"/>
    <mergeCell ref="B6:D6"/>
    <mergeCell ref="B8:D8"/>
  </mergeCells>
  <phoneticPr fontId="2"/>
  <dataValidations count="2">
    <dataValidation type="textLength" imeMode="on" allowBlank="1" showInputMessage="1" showErrorMessage="1" errorTitle="もう一度入力してください！" error="文字数がオーバーしました。_x000a_（512文字までになるように短くしてください。）" sqref="B10" xr:uid="{00000000-0002-0000-0100-000000000000}">
      <formula1>1</formula1>
      <formula2>512</formula2>
    </dataValidation>
    <dataValidation type="textLength" imeMode="on" allowBlank="1" showErrorMessage="1" errorTitle="もう一度入力してください！" error="文字数がオーバーしました。_x000a_（512文字までになるように短くしてください。）" sqref="B8 B5" xr:uid="{00000000-0002-0000-0100-000001000000}">
      <formula1>1</formula1>
      <formula2>512</formula2>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E76D8-2D6D-4197-8A22-9B76AE947010}">
  <dimension ref="A1:T49"/>
  <sheetViews>
    <sheet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9" style="130"/>
  </cols>
  <sheetData>
    <row r="1" spans="1:19" ht="18" customHeight="1" x14ac:dyDescent="0.15">
      <c r="A1" s="5" t="str">
        <f>"〔利用者調査" &amp;  IF(K1="","","( " &amp; K1 &amp; " )")  &amp; "：" &amp; 評価結果報告書!B23 &amp; "〕"</f>
        <v>〔利用者調査( 月極保育用利用者調査 )：認可外保育施設（ベビーホテル等）〕</v>
      </c>
      <c r="B1"/>
      <c r="I1" s="2"/>
      <c r="J1" s="140" t="s">
        <v>146</v>
      </c>
      <c r="K1" s="7" t="s">
        <v>167</v>
      </c>
      <c r="L1" s="7" t="s">
        <v>166</v>
      </c>
      <c r="M1" s="130" t="b">
        <f>評価結果報告書!S25</f>
        <v>0</v>
      </c>
      <c r="N1" s="127" t="s">
        <v>145</v>
      </c>
    </row>
    <row r="2" spans="1:19" ht="18" customHeight="1" x14ac:dyDescent="0.15">
      <c r="A2" s="260" t="str">
        <f>"　《事業所名： " &amp; 評価結果報告書!B24 &amp; "》"</f>
        <v>　《事業所名： 》</v>
      </c>
      <c r="B2" s="260"/>
      <c r="C2" s="260"/>
      <c r="D2" s="260"/>
      <c r="E2" s="260"/>
      <c r="F2" s="260"/>
      <c r="G2" s="260"/>
      <c r="H2" s="260"/>
      <c r="I2" s="260"/>
      <c r="J2" s="260"/>
    </row>
    <row r="3" spans="1:19" ht="75" customHeight="1" x14ac:dyDescent="0.15">
      <c r="A3" s="154"/>
      <c r="B3" s="16"/>
      <c r="C3" s="261" t="s">
        <v>7</v>
      </c>
      <c r="D3" s="262"/>
      <c r="E3" s="174"/>
      <c r="F3" s="175"/>
      <c r="G3" s="175"/>
      <c r="H3" s="175"/>
      <c r="I3" s="175"/>
      <c r="J3" s="176"/>
      <c r="K3" s="2" t="str">
        <f>IF(LEN(E3)=0,"",IF(128-LEN(E3)&gt;0,"残り" &amp; 128-LEN(E3) &amp; "文字",IF(128-LEN(E3)=0,"","文字数がオーバーしています")))</f>
        <v/>
      </c>
    </row>
    <row r="4" spans="1:19" ht="75" customHeight="1" x14ac:dyDescent="0.15">
      <c r="A4" s="9"/>
      <c r="B4" s="30"/>
      <c r="C4" s="261" t="s">
        <v>8</v>
      </c>
      <c r="D4" s="262"/>
      <c r="E4" s="263"/>
      <c r="F4" s="264"/>
      <c r="G4" s="264"/>
      <c r="H4" s="264"/>
      <c r="I4" s="264"/>
      <c r="J4" s="265"/>
      <c r="K4" s="2" t="str">
        <f>IF(LEN(E4)=0,"",IF(128-LEN(E4)&gt;0,"残り" &amp; 128-LEN(E4) &amp; "文字",IF(128-LEN(E4)=0,"","文字数がオーバーしています")))</f>
        <v/>
      </c>
    </row>
    <row r="5" spans="1:19" ht="13.5" customHeight="1" x14ac:dyDescent="0.15">
      <c r="A5" s="8"/>
      <c r="C5" t="s">
        <v>74</v>
      </c>
      <c r="E5" s="10"/>
      <c r="F5" s="10"/>
      <c r="G5" s="266"/>
      <c r="H5" s="267"/>
      <c r="I5" s="268"/>
      <c r="M5" s="130"/>
    </row>
    <row r="6" spans="1:19" ht="13.5" customHeight="1" x14ac:dyDescent="0.15">
      <c r="A6" s="8"/>
      <c r="C6" t="s">
        <v>127</v>
      </c>
      <c r="E6" s="10"/>
      <c r="F6" s="10"/>
      <c r="G6" s="266"/>
      <c r="H6" s="267"/>
      <c r="I6" s="268"/>
      <c r="M6" s="130"/>
    </row>
    <row r="7" spans="1:19" ht="13.5" customHeight="1" x14ac:dyDescent="0.15">
      <c r="A7" s="8"/>
      <c r="B7" s="31"/>
      <c r="C7" s="32" t="s">
        <v>75</v>
      </c>
      <c r="E7" s="10"/>
      <c r="F7" s="10"/>
      <c r="G7" s="266"/>
      <c r="H7" s="267"/>
      <c r="I7" s="268"/>
    </row>
    <row r="8" spans="1:19" ht="13.5" customHeight="1" x14ac:dyDescent="0.15">
      <c r="A8" s="8"/>
      <c r="B8" s="31"/>
      <c r="C8" s="32" t="s">
        <v>76</v>
      </c>
      <c r="E8" s="10"/>
      <c r="F8" s="10"/>
      <c r="G8" s="266"/>
      <c r="H8" s="267"/>
      <c r="I8" s="268"/>
    </row>
    <row r="9" spans="1:19" ht="13.5" customHeight="1" x14ac:dyDescent="0.15">
      <c r="A9" s="8"/>
      <c r="B9" s="31"/>
      <c r="C9" s="32" t="s">
        <v>148</v>
      </c>
      <c r="E9" s="10"/>
      <c r="F9" s="10"/>
      <c r="G9" s="269">
        <f>IF(G6="",0,IF(G6=0,0,IF(G8="",0,ROUND(G8/G6*100,1))))</f>
        <v>0</v>
      </c>
      <c r="H9" s="270"/>
      <c r="I9" s="271"/>
    </row>
    <row r="10" spans="1:19" ht="18" customHeight="1" x14ac:dyDescent="0.15">
      <c r="A10" s="11" t="s">
        <v>9</v>
      </c>
      <c r="E10" s="13"/>
      <c r="F10" s="13"/>
      <c r="G10" s="14"/>
      <c r="H10" s="14"/>
      <c r="I10" s="14"/>
      <c r="J10" s="14"/>
    </row>
    <row r="11" spans="1:19" ht="140.25" customHeight="1" x14ac:dyDescent="0.15">
      <c r="A11" s="15"/>
      <c r="B11" s="174"/>
      <c r="C11" s="175"/>
      <c r="D11" s="175"/>
      <c r="E11" s="175"/>
      <c r="F11" s="175"/>
      <c r="G11" s="175"/>
      <c r="H11" s="175"/>
      <c r="I11" s="175"/>
      <c r="J11" s="176"/>
      <c r="K11" s="2" t="str">
        <f>IF(LEN(B11)=0,"",IF(512-LEN(B11)&gt;0,"残り" &amp; 512-LEN(B11) &amp; "文字",IF(512-LEN(B11)=0,"","文字数がオーバーしています")))</f>
        <v/>
      </c>
    </row>
    <row r="12" spans="1:19" ht="21.75" customHeight="1" x14ac:dyDescent="0.15">
      <c r="A12" s="12"/>
      <c r="B12" s="33"/>
      <c r="C12" s="33"/>
      <c r="D12" s="33"/>
      <c r="E12" s="33"/>
      <c r="F12" s="33"/>
      <c r="G12" s="33"/>
      <c r="H12" s="33"/>
      <c r="I12" s="33"/>
      <c r="J12" s="33"/>
    </row>
    <row r="13" spans="1:19" ht="18" customHeight="1" x14ac:dyDescent="0.15">
      <c r="A13" s="11" t="s">
        <v>10</v>
      </c>
      <c r="E13" s="13"/>
      <c r="F13" s="13"/>
      <c r="G13" s="142"/>
      <c r="H13" s="14"/>
      <c r="I13" s="14"/>
      <c r="J13" s="141" t="str">
        <f>IF(OR(AND(S48&lt;&gt;1,K48&lt;&gt;G8), AND(S46&lt;&gt;1,K46&lt;&gt;G8), AND(S44&lt;&gt;1,K44&lt;&gt;G8), AND(S42&lt;&gt;1,K42&lt;&gt;G8), AND(S40&lt;&gt;1,K40&lt;&gt;G8), AND(S38&lt;&gt;1,K38&lt;&gt;G8), AND(S36&lt;&gt;1,K36&lt;&gt;G8), AND(S34&lt;&gt;1,K34&lt;&gt;G8), AND(S32&lt;&gt;1,K32&lt;&gt;G8), AND(S30&lt;&gt;1,K30&lt;&gt;G8), AND(S28&lt;&gt;1,K28&lt;&gt;G8), AND(S26&lt;&gt;1,K26&lt;&gt;G8), AND(S24&lt;&gt;1,K24&lt;&gt;G8), AND(S22&lt;&gt;1,K22&lt;&gt;G8), AND(S20&lt;&gt;0,K20&lt;&gt;G8), AND(S18&lt;&gt;1,K18&lt;&gt;G8), AND(S16&lt;&gt;1,K16&lt;&gt;G8)), "実数の合計が有効回答者数と一致しない共通評価項目があります", IF(OR(B49="", B47="", B45="", B43="", B41="", B39="", B37="", B35="", B33="", B31="", B29="", B27="", B25="", B23="", B21="", B19="", B17=""), "コメント欄を必ず入力してください", ""))</f>
        <v>コメント欄を必ず入力してください</v>
      </c>
    </row>
    <row r="14" spans="1:19" ht="27.75" customHeight="1" x14ac:dyDescent="0.15">
      <c r="A14" s="248"/>
      <c r="B14" s="254" t="s">
        <v>11</v>
      </c>
      <c r="C14" s="255"/>
      <c r="D14" s="255"/>
      <c r="E14" s="255"/>
      <c r="F14" s="256"/>
      <c r="G14" s="198" t="s">
        <v>1</v>
      </c>
      <c r="H14" s="199"/>
      <c r="I14" s="199"/>
      <c r="J14" s="200"/>
    </row>
    <row r="15" spans="1:19" ht="22.5" customHeight="1" x14ac:dyDescent="0.15">
      <c r="A15" s="248"/>
      <c r="B15" s="257" t="s">
        <v>14</v>
      </c>
      <c r="C15" s="258"/>
      <c r="D15" s="258"/>
      <c r="E15" s="258"/>
      <c r="F15" s="259"/>
      <c r="G15" s="159" t="s">
        <v>12</v>
      </c>
      <c r="H15" s="34" t="s">
        <v>15</v>
      </c>
      <c r="I15" s="17" t="s">
        <v>16</v>
      </c>
      <c r="J15" s="34" t="s">
        <v>13</v>
      </c>
      <c r="K15" t="s">
        <v>73</v>
      </c>
    </row>
    <row r="16" spans="1:19" ht="56.25" customHeight="1" x14ac:dyDescent="0.15">
      <c r="A16" s="248"/>
      <c r="B16" s="249" t="s">
        <v>149</v>
      </c>
      <c r="C16" s="250"/>
      <c r="D16" s="250"/>
      <c r="E16" s="250"/>
      <c r="F16" s="250"/>
      <c r="G16" s="35"/>
      <c r="H16" s="35"/>
      <c r="I16" s="35"/>
      <c r="J16" s="35"/>
      <c r="K16">
        <f>SUM(G16:J16)</f>
        <v>0</v>
      </c>
      <c r="S16" s="130">
        <v>0</v>
      </c>
    </row>
    <row r="17" spans="1:19" ht="60" customHeight="1" x14ac:dyDescent="0.15">
      <c r="A17" s="248"/>
      <c r="B17" s="251"/>
      <c r="C17" s="252"/>
      <c r="D17" s="252"/>
      <c r="E17" s="252"/>
      <c r="F17" s="252"/>
      <c r="G17" s="252"/>
      <c r="H17" s="252"/>
      <c r="I17" s="252"/>
      <c r="J17" s="253"/>
      <c r="K17" s="2" t="str">
        <f>IF(LEN(B17)=0,"",IF(256-LEN(B17)&gt;0,"残り" &amp; 256-LEN(B17) &amp; "文字",IF(256-LEN(B17)=0,"","文字数がオーバーしています")))</f>
        <v/>
      </c>
    </row>
    <row r="18" spans="1:19" ht="56.25" customHeight="1" x14ac:dyDescent="0.15">
      <c r="A18" s="248"/>
      <c r="B18" s="249" t="s">
        <v>150</v>
      </c>
      <c r="C18" s="250"/>
      <c r="D18" s="250"/>
      <c r="E18" s="250"/>
      <c r="F18" s="250"/>
      <c r="G18" s="35"/>
      <c r="H18" s="35"/>
      <c r="I18" s="35"/>
      <c r="J18" s="35"/>
      <c r="K18">
        <f>SUM(G18:J18)</f>
        <v>0</v>
      </c>
      <c r="S18" s="130">
        <v>0</v>
      </c>
    </row>
    <row r="19" spans="1:19" ht="60" customHeight="1" x14ac:dyDescent="0.15">
      <c r="A19" s="248"/>
      <c r="B19" s="251"/>
      <c r="C19" s="252"/>
      <c r="D19" s="252"/>
      <c r="E19" s="252"/>
      <c r="F19" s="252"/>
      <c r="G19" s="252"/>
      <c r="H19" s="252"/>
      <c r="I19" s="252"/>
      <c r="J19" s="253"/>
      <c r="K19" s="2" t="str">
        <f>IF(LEN(B19)=0,"",IF(256-LEN(B19)&gt;0,"残り" &amp; 256-LEN(B19) &amp; "文字",IF(256-LEN(B19)=0,"","文字数がオーバーしています")))</f>
        <v/>
      </c>
    </row>
    <row r="20" spans="1:19" ht="56.25" customHeight="1" x14ac:dyDescent="0.15">
      <c r="A20" s="248"/>
      <c r="B20" s="249" t="s">
        <v>151</v>
      </c>
      <c r="C20" s="250"/>
      <c r="D20" s="250"/>
      <c r="E20" s="250"/>
      <c r="F20" s="250"/>
      <c r="G20" s="35"/>
      <c r="H20" s="35"/>
      <c r="I20" s="35"/>
      <c r="J20" s="35"/>
      <c r="K20">
        <f>SUM(G20:J20)</f>
        <v>0</v>
      </c>
      <c r="S20" s="130">
        <v>0</v>
      </c>
    </row>
    <row r="21" spans="1:19" ht="60" customHeight="1" x14ac:dyDescent="0.15">
      <c r="A21" s="248"/>
      <c r="B21" s="251"/>
      <c r="C21" s="252"/>
      <c r="D21" s="252"/>
      <c r="E21" s="252"/>
      <c r="F21" s="252"/>
      <c r="G21" s="252"/>
      <c r="H21" s="252"/>
      <c r="I21" s="252"/>
      <c r="J21" s="253"/>
      <c r="K21" s="2" t="str">
        <f>IF(LEN(B21)=0,"",IF(256-LEN(B21)&gt;0,"残り" &amp; 256-LEN(B21) &amp; "文字",IF(256-LEN(B21)=0,"","文字数がオーバーしています")))</f>
        <v/>
      </c>
    </row>
    <row r="22" spans="1:19" ht="56.25" customHeight="1" x14ac:dyDescent="0.15">
      <c r="A22" s="248"/>
      <c r="B22" s="249" t="s">
        <v>152</v>
      </c>
      <c r="C22" s="250"/>
      <c r="D22" s="250"/>
      <c r="E22" s="250"/>
      <c r="F22" s="250"/>
      <c r="G22" s="35"/>
      <c r="H22" s="35"/>
      <c r="I22" s="35"/>
      <c r="J22" s="35"/>
      <c r="K22">
        <f>SUM(G22:J22)</f>
        <v>0</v>
      </c>
      <c r="S22" s="130">
        <v>0</v>
      </c>
    </row>
    <row r="23" spans="1:19" ht="60" customHeight="1" x14ac:dyDescent="0.15">
      <c r="A23" s="248"/>
      <c r="B23" s="251"/>
      <c r="C23" s="252"/>
      <c r="D23" s="252"/>
      <c r="E23" s="252"/>
      <c r="F23" s="252"/>
      <c r="G23" s="252"/>
      <c r="H23" s="252"/>
      <c r="I23" s="252"/>
      <c r="J23" s="253"/>
      <c r="K23" s="2" t="str">
        <f>IF(LEN(B23)=0,"",IF(256-LEN(B23)&gt;0,"残り" &amp; 256-LEN(B23) &amp; "文字",IF(256-LEN(B23)=0,"","文字数がオーバーしています")))</f>
        <v/>
      </c>
    </row>
    <row r="24" spans="1:19" ht="56.25" customHeight="1" x14ac:dyDescent="0.15">
      <c r="A24" s="248"/>
      <c r="B24" s="249" t="s">
        <v>153</v>
      </c>
      <c r="C24" s="250"/>
      <c r="D24" s="250"/>
      <c r="E24" s="250"/>
      <c r="F24" s="250"/>
      <c r="G24" s="35"/>
      <c r="H24" s="35"/>
      <c r="I24" s="35"/>
      <c r="J24" s="35"/>
      <c r="K24">
        <f>SUM(G24:J24)</f>
        <v>0</v>
      </c>
      <c r="S24" s="130">
        <v>0</v>
      </c>
    </row>
    <row r="25" spans="1:19" ht="60" customHeight="1" x14ac:dyDescent="0.15">
      <c r="A25" s="248"/>
      <c r="B25" s="251"/>
      <c r="C25" s="252"/>
      <c r="D25" s="252"/>
      <c r="E25" s="252"/>
      <c r="F25" s="252"/>
      <c r="G25" s="252"/>
      <c r="H25" s="252"/>
      <c r="I25" s="252"/>
      <c r="J25" s="253"/>
      <c r="K25" s="2" t="str">
        <f>IF(LEN(B25)=0,"",IF(256-LEN(B25)&gt;0,"残り" &amp; 256-LEN(B25) &amp; "文字",IF(256-LEN(B25)=0,"","文字数がオーバーしています")))</f>
        <v/>
      </c>
    </row>
    <row r="26" spans="1:19" ht="56.25" customHeight="1" x14ac:dyDescent="0.15">
      <c r="A26" s="248"/>
      <c r="B26" s="249" t="s">
        <v>154</v>
      </c>
      <c r="C26" s="250"/>
      <c r="D26" s="250"/>
      <c r="E26" s="250"/>
      <c r="F26" s="250"/>
      <c r="G26" s="35"/>
      <c r="H26" s="35"/>
      <c r="I26" s="35"/>
      <c r="J26" s="35"/>
      <c r="K26">
        <f>SUM(G26:J26)</f>
        <v>0</v>
      </c>
      <c r="S26" s="130">
        <v>0</v>
      </c>
    </row>
    <row r="27" spans="1:19" ht="60" customHeight="1" x14ac:dyDescent="0.15">
      <c r="A27" s="248"/>
      <c r="B27" s="251"/>
      <c r="C27" s="252"/>
      <c r="D27" s="252"/>
      <c r="E27" s="252"/>
      <c r="F27" s="252"/>
      <c r="G27" s="252"/>
      <c r="H27" s="252"/>
      <c r="I27" s="252"/>
      <c r="J27" s="253"/>
      <c r="K27" s="2" t="str">
        <f>IF(LEN(B27)=0,"",IF(256-LEN(B27)&gt;0,"残り" &amp; 256-LEN(B27) &amp; "文字",IF(256-LEN(B27)=0,"","文字数がオーバーしています")))</f>
        <v/>
      </c>
    </row>
    <row r="28" spans="1:19" ht="56.25" customHeight="1" x14ac:dyDescent="0.15">
      <c r="A28" s="248"/>
      <c r="B28" s="249" t="s">
        <v>155</v>
      </c>
      <c r="C28" s="250"/>
      <c r="D28" s="250"/>
      <c r="E28" s="250"/>
      <c r="F28" s="250"/>
      <c r="G28" s="35"/>
      <c r="H28" s="35"/>
      <c r="I28" s="35"/>
      <c r="J28" s="35"/>
      <c r="K28">
        <f>SUM(G28:J28)</f>
        <v>0</v>
      </c>
      <c r="S28" s="130">
        <v>0</v>
      </c>
    </row>
    <row r="29" spans="1:19" ht="60" customHeight="1" x14ac:dyDescent="0.15">
      <c r="A29" s="248"/>
      <c r="B29" s="251"/>
      <c r="C29" s="252"/>
      <c r="D29" s="252"/>
      <c r="E29" s="252"/>
      <c r="F29" s="252"/>
      <c r="G29" s="252"/>
      <c r="H29" s="252"/>
      <c r="I29" s="252"/>
      <c r="J29" s="253"/>
      <c r="K29" s="2" t="str">
        <f>IF(LEN(B29)=0,"",IF(256-LEN(B29)&gt;0,"残り" &amp; 256-LEN(B29) &amp; "文字",IF(256-LEN(B29)=0,"","文字数がオーバーしています")))</f>
        <v/>
      </c>
    </row>
    <row r="30" spans="1:19" ht="56.25" customHeight="1" x14ac:dyDescent="0.15">
      <c r="A30" s="248"/>
      <c r="B30" s="249" t="s">
        <v>156</v>
      </c>
      <c r="C30" s="250"/>
      <c r="D30" s="250"/>
      <c r="E30" s="250"/>
      <c r="F30" s="250"/>
      <c r="G30" s="35"/>
      <c r="H30" s="35"/>
      <c r="I30" s="35"/>
      <c r="J30" s="35"/>
      <c r="K30">
        <f>SUM(G30:J30)</f>
        <v>0</v>
      </c>
      <c r="S30" s="130">
        <v>0</v>
      </c>
    </row>
    <row r="31" spans="1:19" ht="60" customHeight="1" x14ac:dyDescent="0.15">
      <c r="A31" s="248"/>
      <c r="B31" s="251"/>
      <c r="C31" s="252"/>
      <c r="D31" s="252"/>
      <c r="E31" s="252"/>
      <c r="F31" s="252"/>
      <c r="G31" s="252"/>
      <c r="H31" s="252"/>
      <c r="I31" s="252"/>
      <c r="J31" s="253"/>
      <c r="K31" s="2" t="str">
        <f>IF(LEN(B31)=0,"",IF(256-LEN(B31)&gt;0,"残り" &amp; 256-LEN(B31) &amp; "文字",IF(256-LEN(B31)=0,"","文字数がオーバーしています")))</f>
        <v/>
      </c>
    </row>
    <row r="32" spans="1:19" ht="56.25" customHeight="1" x14ac:dyDescent="0.15">
      <c r="A32" s="248"/>
      <c r="B32" s="249" t="s">
        <v>157</v>
      </c>
      <c r="C32" s="250"/>
      <c r="D32" s="250"/>
      <c r="E32" s="250"/>
      <c r="F32" s="250"/>
      <c r="G32" s="35"/>
      <c r="H32" s="35"/>
      <c r="I32" s="35"/>
      <c r="J32" s="35"/>
      <c r="K32">
        <f>SUM(G32:J32)</f>
        <v>0</v>
      </c>
      <c r="S32" s="130">
        <v>0</v>
      </c>
    </row>
    <row r="33" spans="1:19" ht="60" customHeight="1" x14ac:dyDescent="0.15">
      <c r="A33" s="248"/>
      <c r="B33" s="251"/>
      <c r="C33" s="252"/>
      <c r="D33" s="252"/>
      <c r="E33" s="252"/>
      <c r="F33" s="252"/>
      <c r="G33" s="252"/>
      <c r="H33" s="252"/>
      <c r="I33" s="252"/>
      <c r="J33" s="253"/>
      <c r="K33" s="2" t="str">
        <f>IF(LEN(B33)=0,"",IF(256-LEN(B33)&gt;0,"残り" &amp; 256-LEN(B33) &amp; "文字",IF(256-LEN(B33)=0,"","文字数がオーバーしています")))</f>
        <v/>
      </c>
    </row>
    <row r="34" spans="1:19" ht="56.25" customHeight="1" x14ac:dyDescent="0.15">
      <c r="A34" s="248"/>
      <c r="B34" s="249" t="s">
        <v>158</v>
      </c>
      <c r="C34" s="250"/>
      <c r="D34" s="250"/>
      <c r="E34" s="250"/>
      <c r="F34" s="250"/>
      <c r="G34" s="35"/>
      <c r="H34" s="35"/>
      <c r="I34" s="35"/>
      <c r="J34" s="35"/>
      <c r="K34">
        <f>SUM(G34:J34)</f>
        <v>0</v>
      </c>
      <c r="S34" s="130">
        <v>0</v>
      </c>
    </row>
    <row r="35" spans="1:19" ht="60" customHeight="1" x14ac:dyDescent="0.15">
      <c r="A35" s="248"/>
      <c r="B35" s="251"/>
      <c r="C35" s="252"/>
      <c r="D35" s="252"/>
      <c r="E35" s="252"/>
      <c r="F35" s="252"/>
      <c r="G35" s="252"/>
      <c r="H35" s="252"/>
      <c r="I35" s="252"/>
      <c r="J35" s="253"/>
      <c r="K35" s="2" t="str">
        <f>IF(LEN(B35)=0,"",IF(256-LEN(B35)&gt;0,"残り" &amp; 256-LEN(B35) &amp; "文字",IF(256-LEN(B35)=0,"","文字数がオーバーしています")))</f>
        <v/>
      </c>
    </row>
    <row r="36" spans="1:19" ht="56.25" customHeight="1" x14ac:dyDescent="0.15">
      <c r="A36" s="248"/>
      <c r="B36" s="249" t="s">
        <v>159</v>
      </c>
      <c r="C36" s="250"/>
      <c r="D36" s="250"/>
      <c r="E36" s="250"/>
      <c r="F36" s="250"/>
      <c r="G36" s="35"/>
      <c r="H36" s="35"/>
      <c r="I36" s="35"/>
      <c r="J36" s="35"/>
      <c r="K36">
        <f>SUM(G36:J36)</f>
        <v>0</v>
      </c>
      <c r="S36" s="130">
        <v>0</v>
      </c>
    </row>
    <row r="37" spans="1:19" ht="60" customHeight="1" x14ac:dyDescent="0.15">
      <c r="A37" s="248"/>
      <c r="B37" s="251"/>
      <c r="C37" s="252"/>
      <c r="D37" s="252"/>
      <c r="E37" s="252"/>
      <c r="F37" s="252"/>
      <c r="G37" s="252"/>
      <c r="H37" s="252"/>
      <c r="I37" s="252"/>
      <c r="J37" s="253"/>
      <c r="K37" s="2" t="str">
        <f>IF(LEN(B37)=0,"",IF(256-LEN(B37)&gt;0,"残り" &amp; 256-LEN(B37) &amp; "文字",IF(256-LEN(B37)=0,"","文字数がオーバーしています")))</f>
        <v/>
      </c>
    </row>
    <row r="38" spans="1:19" ht="56.25" customHeight="1" x14ac:dyDescent="0.15">
      <c r="A38" s="248"/>
      <c r="B38" s="249" t="s">
        <v>160</v>
      </c>
      <c r="C38" s="250"/>
      <c r="D38" s="250"/>
      <c r="E38" s="250"/>
      <c r="F38" s="250"/>
      <c r="G38" s="35"/>
      <c r="H38" s="35"/>
      <c r="I38" s="35"/>
      <c r="J38" s="35"/>
      <c r="K38">
        <f>SUM(G38:J38)</f>
        <v>0</v>
      </c>
      <c r="S38" s="130">
        <v>0</v>
      </c>
    </row>
    <row r="39" spans="1:19" ht="60" customHeight="1" x14ac:dyDescent="0.15">
      <c r="A39" s="248"/>
      <c r="B39" s="251"/>
      <c r="C39" s="252"/>
      <c r="D39" s="252"/>
      <c r="E39" s="252"/>
      <c r="F39" s="252"/>
      <c r="G39" s="252"/>
      <c r="H39" s="252"/>
      <c r="I39" s="252"/>
      <c r="J39" s="253"/>
      <c r="K39" s="2" t="str">
        <f>IF(LEN(B39)=0,"",IF(256-LEN(B39)&gt;0,"残り" &amp; 256-LEN(B39) &amp; "文字",IF(256-LEN(B39)=0,"","文字数がオーバーしています")))</f>
        <v/>
      </c>
    </row>
    <row r="40" spans="1:19" ht="56.25" customHeight="1" x14ac:dyDescent="0.15">
      <c r="A40" s="248"/>
      <c r="B40" s="249" t="s">
        <v>161</v>
      </c>
      <c r="C40" s="250"/>
      <c r="D40" s="250"/>
      <c r="E40" s="250"/>
      <c r="F40" s="250"/>
      <c r="G40" s="35"/>
      <c r="H40" s="35"/>
      <c r="I40" s="35"/>
      <c r="J40" s="35"/>
      <c r="K40">
        <f>SUM(G40:J40)</f>
        <v>0</v>
      </c>
      <c r="S40" s="130">
        <v>0</v>
      </c>
    </row>
    <row r="41" spans="1:19" ht="60" customHeight="1" x14ac:dyDescent="0.15">
      <c r="A41" s="248"/>
      <c r="B41" s="251"/>
      <c r="C41" s="252"/>
      <c r="D41" s="252"/>
      <c r="E41" s="252"/>
      <c r="F41" s="252"/>
      <c r="G41" s="252"/>
      <c r="H41" s="252"/>
      <c r="I41" s="252"/>
      <c r="J41" s="253"/>
      <c r="K41" s="2" t="str">
        <f>IF(LEN(B41)=0,"",IF(256-LEN(B41)&gt;0,"残り" &amp; 256-LEN(B41) &amp; "文字",IF(256-LEN(B41)=0,"","文字数がオーバーしています")))</f>
        <v/>
      </c>
    </row>
    <row r="42" spans="1:19" ht="56.25" customHeight="1" x14ac:dyDescent="0.15">
      <c r="A42" s="248"/>
      <c r="B42" s="249" t="s">
        <v>162</v>
      </c>
      <c r="C42" s="250"/>
      <c r="D42" s="250"/>
      <c r="E42" s="250"/>
      <c r="F42" s="250"/>
      <c r="G42" s="35"/>
      <c r="H42" s="35"/>
      <c r="I42" s="35"/>
      <c r="J42" s="35"/>
      <c r="K42">
        <f>SUM(G42:J42)</f>
        <v>0</v>
      </c>
      <c r="S42" s="130">
        <v>0</v>
      </c>
    </row>
    <row r="43" spans="1:19" ht="60" customHeight="1" x14ac:dyDescent="0.15">
      <c r="A43" s="248"/>
      <c r="B43" s="251"/>
      <c r="C43" s="252"/>
      <c r="D43" s="252"/>
      <c r="E43" s="252"/>
      <c r="F43" s="252"/>
      <c r="G43" s="252"/>
      <c r="H43" s="252"/>
      <c r="I43" s="252"/>
      <c r="J43" s="253"/>
      <c r="K43" s="2" t="str">
        <f>IF(LEN(B43)=0,"",IF(256-LEN(B43)&gt;0,"残り" &amp; 256-LEN(B43) &amp; "文字",IF(256-LEN(B43)=0,"","文字数がオーバーしています")))</f>
        <v/>
      </c>
    </row>
    <row r="44" spans="1:19" ht="56.25" customHeight="1" x14ac:dyDescent="0.15">
      <c r="A44" s="248"/>
      <c r="B44" s="249" t="s">
        <v>163</v>
      </c>
      <c r="C44" s="250"/>
      <c r="D44" s="250"/>
      <c r="E44" s="250"/>
      <c r="F44" s="250"/>
      <c r="G44" s="35"/>
      <c r="H44" s="35"/>
      <c r="I44" s="35"/>
      <c r="J44" s="35"/>
      <c r="K44">
        <f>SUM(G44:J44)</f>
        <v>0</v>
      </c>
      <c r="S44" s="130">
        <v>0</v>
      </c>
    </row>
    <row r="45" spans="1:19" ht="60" customHeight="1" x14ac:dyDescent="0.15">
      <c r="A45" s="248"/>
      <c r="B45" s="251"/>
      <c r="C45" s="252"/>
      <c r="D45" s="252"/>
      <c r="E45" s="252"/>
      <c r="F45" s="252"/>
      <c r="G45" s="252"/>
      <c r="H45" s="252"/>
      <c r="I45" s="252"/>
      <c r="J45" s="253"/>
      <c r="K45" s="2" t="str">
        <f>IF(LEN(B45)=0,"",IF(256-LEN(B45)&gt;0,"残り" &amp; 256-LEN(B45) &amp; "文字",IF(256-LEN(B45)=0,"","文字数がオーバーしています")))</f>
        <v/>
      </c>
    </row>
    <row r="46" spans="1:19" ht="56.25" customHeight="1" x14ac:dyDescent="0.15">
      <c r="A46" s="248"/>
      <c r="B46" s="249" t="s">
        <v>164</v>
      </c>
      <c r="C46" s="250"/>
      <c r="D46" s="250"/>
      <c r="E46" s="250"/>
      <c r="F46" s="250"/>
      <c r="G46" s="35"/>
      <c r="H46" s="35"/>
      <c r="I46" s="35"/>
      <c r="J46" s="35"/>
      <c r="K46">
        <f>SUM(G46:J46)</f>
        <v>0</v>
      </c>
      <c r="S46" s="130">
        <v>0</v>
      </c>
    </row>
    <row r="47" spans="1:19" ht="60" customHeight="1" x14ac:dyDescent="0.15">
      <c r="A47" s="248"/>
      <c r="B47" s="251"/>
      <c r="C47" s="252"/>
      <c r="D47" s="252"/>
      <c r="E47" s="252"/>
      <c r="F47" s="252"/>
      <c r="G47" s="252"/>
      <c r="H47" s="252"/>
      <c r="I47" s="252"/>
      <c r="J47" s="253"/>
      <c r="K47" s="2" t="str">
        <f>IF(LEN(B47)=0,"",IF(256-LEN(B47)&gt;0,"残り" &amp; 256-LEN(B47) &amp; "文字",IF(256-LEN(B47)=0,"","文字数がオーバーしています")))</f>
        <v/>
      </c>
    </row>
    <row r="48" spans="1:19" ht="56.25" customHeight="1" x14ac:dyDescent="0.15">
      <c r="A48" s="248"/>
      <c r="B48" s="249" t="s">
        <v>165</v>
      </c>
      <c r="C48" s="250"/>
      <c r="D48" s="250"/>
      <c r="E48" s="250"/>
      <c r="F48" s="250"/>
      <c r="G48" s="35"/>
      <c r="H48" s="35"/>
      <c r="I48" s="35"/>
      <c r="J48" s="35"/>
      <c r="K48">
        <f>SUM(G48:J48)</f>
        <v>0</v>
      </c>
      <c r="S48" s="130">
        <v>0</v>
      </c>
    </row>
    <row r="49" spans="1:11" ht="60" customHeight="1" x14ac:dyDescent="0.15">
      <c r="A49" s="248"/>
      <c r="B49" s="251"/>
      <c r="C49" s="252"/>
      <c r="D49" s="252"/>
      <c r="E49" s="252"/>
      <c r="F49" s="252"/>
      <c r="G49" s="252"/>
      <c r="H49" s="252"/>
      <c r="I49" s="252"/>
      <c r="J49" s="253"/>
      <c r="K49" s="2" t="str">
        <f>IF(LEN(B49)=0,"",IF(256-LEN(B49)&gt;0,"残り" &amp; 256-LEN(B49) &amp; "文字",IF(256-LEN(B49)=0,"","文字数がオーバーしています")))</f>
        <v/>
      </c>
    </row>
  </sheetData>
  <sheetProtection algorithmName="SHA-512" hashValue="Sqz6qiF10kJovbwWo6pqTuno8NwgVLjNI2G2+o9l6x2aKCnswE/uCVatqDLbz7t543q5vEc8IRIXWyLGO81v7A==" saltValue="6+HYI4YoYqltapmHL94/Gg==" spinCount="100000" sheet="1" objects="1" scenarios="1" formatCells="0"/>
  <mergeCells count="66">
    <mergeCell ref="A14:A15"/>
    <mergeCell ref="B14:F14"/>
    <mergeCell ref="G14:J14"/>
    <mergeCell ref="B15:F15"/>
    <mergeCell ref="A2:J2"/>
    <mergeCell ref="C3:D3"/>
    <mergeCell ref="E3:J3"/>
    <mergeCell ref="C4:D4"/>
    <mergeCell ref="E4:J4"/>
    <mergeCell ref="G5:I5"/>
    <mergeCell ref="G6:I6"/>
    <mergeCell ref="G7:I7"/>
    <mergeCell ref="G8:I8"/>
    <mergeCell ref="G9:I9"/>
    <mergeCell ref="B11:J11"/>
    <mergeCell ref="A16:A17"/>
    <mergeCell ref="B16:F16"/>
    <mergeCell ref="B17:J17"/>
    <mergeCell ref="A18:A19"/>
    <mergeCell ref="B18:F18"/>
    <mergeCell ref="B19:J19"/>
    <mergeCell ref="A20:A21"/>
    <mergeCell ref="B20:F20"/>
    <mergeCell ref="B21:J21"/>
    <mergeCell ref="A22:A23"/>
    <mergeCell ref="B22:F22"/>
    <mergeCell ref="B23:J23"/>
    <mergeCell ref="A24:A25"/>
    <mergeCell ref="B24:F24"/>
    <mergeCell ref="B25:J25"/>
    <mergeCell ref="A26:A27"/>
    <mergeCell ref="B26:F26"/>
    <mergeCell ref="B27:J27"/>
    <mergeCell ref="A28:A29"/>
    <mergeCell ref="B28:F28"/>
    <mergeCell ref="B29:J29"/>
    <mergeCell ref="A30:A31"/>
    <mergeCell ref="B30:F30"/>
    <mergeCell ref="B31:J31"/>
    <mergeCell ref="A32:A33"/>
    <mergeCell ref="B32:F32"/>
    <mergeCell ref="B33:J33"/>
    <mergeCell ref="A34:A35"/>
    <mergeCell ref="B34:F34"/>
    <mergeCell ref="B35:J35"/>
    <mergeCell ref="A36:A37"/>
    <mergeCell ref="B36:F36"/>
    <mergeCell ref="B37:J37"/>
    <mergeCell ref="A38:A39"/>
    <mergeCell ref="B38:F38"/>
    <mergeCell ref="B39:J39"/>
    <mergeCell ref="A40:A41"/>
    <mergeCell ref="B40:F40"/>
    <mergeCell ref="B41:J41"/>
    <mergeCell ref="A42:A43"/>
    <mergeCell ref="B42:F42"/>
    <mergeCell ref="B43:J43"/>
    <mergeCell ref="A48:A49"/>
    <mergeCell ref="B48:F48"/>
    <mergeCell ref="B49:J49"/>
    <mergeCell ref="A44:A45"/>
    <mergeCell ref="B44:F44"/>
    <mergeCell ref="B45:J45"/>
    <mergeCell ref="A46:A47"/>
    <mergeCell ref="B46:F46"/>
    <mergeCell ref="B47:J47"/>
  </mergeCells>
  <phoneticPr fontId="2"/>
  <conditionalFormatting sqref="A3:J49">
    <cfRule type="expression" dxfId="1" priority="1" stopIfTrue="1">
      <formula>$M$1=FALSE</formula>
    </cfRule>
  </conditionalFormatting>
  <dataValidations count="7">
    <dataValidation type="textLength" operator="lessThanOrEqual" allowBlank="1" showErrorMessage="1" errorTitle="もう一度入力してください！" error="文字数がオーバーしました。_x000a_（128文字までになるように短くしてください。）" sqref="G5:I6" xr:uid="{4A780BE6-2AD5-423E-93DF-50B7189860AD}">
      <formula1>128</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11:J11" xr:uid="{2D856847-8B5B-4F14-B375-2D48109D370F}">
      <formula1>512</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E3:J3 G4:J4 E4:F6" xr:uid="{296BB684-F46F-4CE3-B7D6-B67E1A44E88D}">
      <formula1>128</formula1>
    </dataValidation>
    <dataValidation type="whole" imeMode="disabled" operator="greaterThanOrEqual" allowBlank="1" showErrorMessage="1" errorTitle="もう一度入力してください！" error="数値が正しくありません。_x000a_" sqref="G8" xr:uid="{67C7369B-ECE2-42E7-8887-251B0F031543}">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12:J12" xr:uid="{B68B6A4D-E07E-4A3E-8AF9-2C249091EC07}">
      <formula1>512</formula1>
    </dataValidation>
    <dataValidation type="whole" imeMode="disabled" operator="greaterThanOrEqual" allowBlank="1" showErrorMessage="1" errorTitle="もう一度入力してください！" error="数値が正しくありません。" sqref="G24:J24 G22:J22 G20:J20 G18:J18 G16:J16 G26:J26 G28:J28 G30:J30 G32:J32 G34:J34 G36:J36 G38:J38 G40:J40 G42:J42 G44:J44 G46:J46 G48:J48" xr:uid="{EC161901-02C1-478E-AF7A-AB331492E1B6}">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_x000a_" sqref="B23:J23 B21:J21 B19:J19 B17:J17 B25:J25 B27:J27 B29:J29 B31:J31 B33:J33 B35:J35 B37:J37 B39:J39 B41:J41 B43:J43 B45:J45 B47:J47 B49:J49" xr:uid="{A00E5F67-F6A2-4F29-9F32-A7B32E7B7D89}">
      <formula1>256</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rowBreaks count="2" manualBreakCount="2">
    <brk id="21" max="16383" man="1"/>
    <brk id="3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T49"/>
  <sheetViews>
    <sheetView zoomScaleNormal="100" zoomScaleSheetLayoutView="100" workbookViewId="0"/>
  </sheetViews>
  <sheetFormatPr defaultRowHeight="13.5" x14ac:dyDescent="0.15"/>
  <cols>
    <col min="1" max="1" width="3.125" customWidth="1"/>
    <col min="2" max="2" width="28.625" style="12" customWidth="1"/>
    <col min="3" max="4" width="7.25" customWidth="1"/>
    <col min="5" max="5" width="10.25" customWidth="1"/>
    <col min="6" max="6" width="7.75" customWidth="1"/>
    <col min="7" max="10" width="7.25" customWidth="1"/>
    <col min="19" max="20" width="8.875" style="130"/>
  </cols>
  <sheetData>
    <row r="1" spans="1:19" ht="18" customHeight="1" x14ac:dyDescent="0.15">
      <c r="A1" s="5" t="str">
        <f>"〔利用者調査" &amp;  IF(K1="","","( " &amp; K1 &amp; " )")  &amp; "：" &amp; 評価結果報告書!B23 &amp; "〕"</f>
        <v>〔利用者調査( 時間預かり（一時預かり）保育用利用者調査 )：認可外保育施設（ベビーホテル等）〕</v>
      </c>
      <c r="B1"/>
      <c r="I1" s="2"/>
      <c r="J1" s="140" t="s">
        <v>146</v>
      </c>
      <c r="K1" s="7" t="s">
        <v>169</v>
      </c>
      <c r="L1" s="7" t="s">
        <v>168</v>
      </c>
      <c r="M1" s="130" t="b">
        <f>評価結果報告書!S26</f>
        <v>0</v>
      </c>
      <c r="N1" s="127" t="s">
        <v>145</v>
      </c>
    </row>
    <row r="2" spans="1:19" ht="18" customHeight="1" x14ac:dyDescent="0.15">
      <c r="A2" s="260" t="str">
        <f>"　《事業所名： " &amp; 評価結果報告書!B24 &amp; "》"</f>
        <v>　《事業所名： 》</v>
      </c>
      <c r="B2" s="260"/>
      <c r="C2" s="260"/>
      <c r="D2" s="260"/>
      <c r="E2" s="260"/>
      <c r="F2" s="260"/>
      <c r="G2" s="260"/>
      <c r="H2" s="260"/>
      <c r="I2" s="260"/>
      <c r="J2" s="260"/>
    </row>
    <row r="3" spans="1:19" ht="75" customHeight="1" x14ac:dyDescent="0.15">
      <c r="A3" s="154"/>
      <c r="B3" s="16"/>
      <c r="C3" s="261" t="s">
        <v>7</v>
      </c>
      <c r="D3" s="262"/>
      <c r="E3" s="174"/>
      <c r="F3" s="175"/>
      <c r="G3" s="175"/>
      <c r="H3" s="175"/>
      <c r="I3" s="175"/>
      <c r="J3" s="176"/>
      <c r="K3" s="2" t="str">
        <f>IF(LEN(E3)=0,"",IF(128-LEN(E3)&gt;0,"残り" &amp; 128-LEN(E3) &amp; "文字",IF(128-LEN(E3)=0,"","文字数がオーバーしています")))</f>
        <v/>
      </c>
    </row>
    <row r="4" spans="1:19" ht="75" customHeight="1" x14ac:dyDescent="0.15">
      <c r="A4" s="9"/>
      <c r="B4" s="30"/>
      <c r="C4" s="261" t="s">
        <v>8</v>
      </c>
      <c r="D4" s="262"/>
      <c r="E4" s="263"/>
      <c r="F4" s="264"/>
      <c r="G4" s="264"/>
      <c r="H4" s="264"/>
      <c r="I4" s="264"/>
      <c r="J4" s="265"/>
      <c r="K4" s="2" t="str">
        <f>IF(LEN(E4)=0,"",IF(128-LEN(E4)&gt;0,"残り" &amp; 128-LEN(E4) &amp; "文字",IF(128-LEN(E4)=0,"","文字数がオーバーしています")))</f>
        <v/>
      </c>
    </row>
    <row r="5" spans="1:19" ht="13.5" customHeight="1" x14ac:dyDescent="0.15">
      <c r="A5" s="8"/>
      <c r="C5" t="s">
        <v>74</v>
      </c>
      <c r="E5" s="10"/>
      <c r="F5" s="10"/>
      <c r="G5" s="266"/>
      <c r="H5" s="267"/>
      <c r="I5" s="268"/>
      <c r="M5" s="130"/>
    </row>
    <row r="6" spans="1:19" ht="13.5" customHeight="1" x14ac:dyDescent="0.15">
      <c r="A6" s="8"/>
      <c r="C6" t="s">
        <v>127</v>
      </c>
      <c r="E6" s="10"/>
      <c r="F6" s="10"/>
      <c r="G6" s="266"/>
      <c r="H6" s="267"/>
      <c r="I6" s="268"/>
      <c r="M6" s="130"/>
    </row>
    <row r="7" spans="1:19" ht="13.5" customHeight="1" x14ac:dyDescent="0.15">
      <c r="A7" s="8"/>
      <c r="B7" s="31"/>
      <c r="C7" s="32" t="s">
        <v>77</v>
      </c>
      <c r="E7" s="10"/>
      <c r="F7" s="10"/>
      <c r="G7" s="266"/>
      <c r="H7" s="267"/>
      <c r="I7" s="268"/>
    </row>
    <row r="8" spans="1:19" ht="13.5" customHeight="1" x14ac:dyDescent="0.15">
      <c r="A8" s="8"/>
      <c r="B8" s="31"/>
      <c r="C8" s="32" t="s">
        <v>78</v>
      </c>
      <c r="E8" s="10"/>
      <c r="F8" s="10"/>
      <c r="G8" s="266"/>
      <c r="H8" s="267"/>
      <c r="I8" s="268"/>
    </row>
    <row r="9" spans="1:19" ht="13.5" customHeight="1" x14ac:dyDescent="0.15">
      <c r="A9" s="8"/>
      <c r="B9" s="31"/>
      <c r="C9" s="32" t="s">
        <v>148</v>
      </c>
      <c r="E9" s="10"/>
      <c r="F9" s="10"/>
      <c r="G9" s="269">
        <f>IF(G6="",0,IF(G6=0,0,IF(G8="",0,ROUND(G8/G6*100,1))))</f>
        <v>0</v>
      </c>
      <c r="H9" s="270"/>
      <c r="I9" s="271"/>
    </row>
    <row r="10" spans="1:19" ht="18" customHeight="1" x14ac:dyDescent="0.15">
      <c r="A10" s="11" t="s">
        <v>9</v>
      </c>
      <c r="E10" s="13"/>
      <c r="F10" s="13"/>
      <c r="G10" s="14"/>
      <c r="H10" s="14"/>
      <c r="I10" s="14"/>
      <c r="J10" s="14"/>
    </row>
    <row r="11" spans="1:19" ht="140.25" customHeight="1" x14ac:dyDescent="0.15">
      <c r="A11" s="15"/>
      <c r="B11" s="174"/>
      <c r="C11" s="175"/>
      <c r="D11" s="175"/>
      <c r="E11" s="175"/>
      <c r="F11" s="175"/>
      <c r="G11" s="175"/>
      <c r="H11" s="175"/>
      <c r="I11" s="175"/>
      <c r="J11" s="176"/>
      <c r="K11" s="2" t="str">
        <f>IF(LEN(B11)=0,"",IF(512-LEN(B11)&gt;0,"残り" &amp; 512-LEN(B11) &amp; "文字",IF(512-LEN(B11)=0,"","文字数がオーバーしています")))</f>
        <v/>
      </c>
    </row>
    <row r="12" spans="1:19" ht="21.75" customHeight="1" x14ac:dyDescent="0.15">
      <c r="A12" s="12"/>
      <c r="B12" s="33"/>
      <c r="C12" s="33"/>
      <c r="D12" s="33"/>
      <c r="E12" s="33"/>
      <c r="F12" s="33"/>
      <c r="G12" s="33"/>
      <c r="H12" s="33"/>
      <c r="I12" s="33"/>
      <c r="J12" s="33"/>
    </row>
    <row r="13" spans="1:19" ht="18" customHeight="1" x14ac:dyDescent="0.15">
      <c r="A13" s="11" t="s">
        <v>10</v>
      </c>
      <c r="E13" s="13"/>
      <c r="F13" s="13"/>
      <c r="G13" s="142"/>
      <c r="H13" s="14"/>
      <c r="I13" s="14"/>
      <c r="J13" s="141" t="str">
        <f>IF(OR(AND(S48&lt;&gt;1,K48&lt;&gt;G8), AND(S46&lt;&gt;1,K46&lt;&gt;G8), AND(S44&lt;&gt;1,K44&lt;&gt;G8), AND(S42&lt;&gt;1,K42&lt;&gt;G8), AND(S40&lt;&gt;1,K40&lt;&gt;G8), AND(S38&lt;&gt;1,K38&lt;&gt;G8), AND(S36&lt;&gt;1,K36&lt;&gt;G8), AND(S34&lt;&gt;1,K34&lt;&gt;G8), AND(S32&lt;&gt;1,K32&lt;&gt;G8), AND(S30&lt;&gt;1,K30&lt;&gt;G8), AND(S28&lt;&gt;1,K28&lt;&gt;G8), AND(S26&lt;&gt;1,K26&lt;&gt;G8), AND(S24&lt;&gt;1,K24&lt;&gt;G8), AND(S22&lt;&gt;1,K22&lt;&gt;G8), AND(S20&lt;&gt;0,K20&lt;&gt;G8), AND(S18&lt;&gt;1,K18&lt;&gt;G8), AND(S16&lt;&gt;1,K16&lt;&gt;G8)), "実数の合計が有効回答者数と一致しない共通評価項目があります", IF(OR(B49="", B47="", B45="", B43="", B41="", B39="", B37="", B35="", B33="", B31="", B29="", B27="", B25="", B23="", B21="", B19="", B17=""), "コメント欄を必ず入力してください", ""))</f>
        <v>コメント欄を必ず入力してください</v>
      </c>
    </row>
    <row r="14" spans="1:19" ht="27.75" customHeight="1" x14ac:dyDescent="0.15">
      <c r="A14" s="248"/>
      <c r="B14" s="254" t="s">
        <v>11</v>
      </c>
      <c r="C14" s="255"/>
      <c r="D14" s="255"/>
      <c r="E14" s="255"/>
      <c r="F14" s="256"/>
      <c r="G14" s="198" t="s">
        <v>1</v>
      </c>
      <c r="H14" s="199"/>
      <c r="I14" s="199"/>
      <c r="J14" s="200"/>
    </row>
    <row r="15" spans="1:19" ht="22.5" customHeight="1" x14ac:dyDescent="0.15">
      <c r="A15" s="248"/>
      <c r="B15" s="257" t="s">
        <v>17</v>
      </c>
      <c r="C15" s="258"/>
      <c r="D15" s="258"/>
      <c r="E15" s="258"/>
      <c r="F15" s="259"/>
      <c r="G15" s="29" t="s">
        <v>12</v>
      </c>
      <c r="H15" s="34" t="s">
        <v>18</v>
      </c>
      <c r="I15" s="17" t="s">
        <v>19</v>
      </c>
      <c r="J15" s="34" t="s">
        <v>13</v>
      </c>
      <c r="K15" t="s">
        <v>73</v>
      </c>
    </row>
    <row r="16" spans="1:19" ht="56.25" customHeight="1" x14ac:dyDescent="0.15">
      <c r="A16" s="248"/>
      <c r="B16" s="249" t="s">
        <v>149</v>
      </c>
      <c r="C16" s="250"/>
      <c r="D16" s="250"/>
      <c r="E16" s="250"/>
      <c r="F16" s="250"/>
      <c r="G16" s="35"/>
      <c r="H16" s="35"/>
      <c r="I16" s="35"/>
      <c r="J16" s="35"/>
      <c r="K16">
        <f>SUM(G16:J16)</f>
        <v>0</v>
      </c>
      <c r="S16" s="130">
        <v>0</v>
      </c>
    </row>
    <row r="17" spans="1:19" ht="60" customHeight="1" x14ac:dyDescent="0.15">
      <c r="A17" s="248"/>
      <c r="B17" s="251"/>
      <c r="C17" s="252"/>
      <c r="D17" s="252"/>
      <c r="E17" s="252"/>
      <c r="F17" s="252"/>
      <c r="G17" s="252"/>
      <c r="H17" s="252"/>
      <c r="I17" s="252"/>
      <c r="J17" s="253"/>
      <c r="K17" s="2" t="str">
        <f>IF(LEN(B17)=0,"",IF(256-LEN(B17)&gt;0,"残り" &amp; 256-LEN(B17) &amp; "文字",IF(256-LEN(B17)=0,"","文字数がオーバーしています")))</f>
        <v/>
      </c>
    </row>
    <row r="18" spans="1:19" ht="56.25" customHeight="1" x14ac:dyDescent="0.15">
      <c r="A18" s="248"/>
      <c r="B18" s="249" t="s">
        <v>150</v>
      </c>
      <c r="C18" s="250"/>
      <c r="D18" s="250"/>
      <c r="E18" s="250"/>
      <c r="F18" s="250"/>
      <c r="G18" s="35"/>
      <c r="H18" s="35"/>
      <c r="I18" s="35"/>
      <c r="J18" s="35"/>
      <c r="K18">
        <f>SUM(G18:J18)</f>
        <v>0</v>
      </c>
      <c r="S18" s="130">
        <v>0</v>
      </c>
    </row>
    <row r="19" spans="1:19" ht="60" customHeight="1" x14ac:dyDescent="0.15">
      <c r="A19" s="248"/>
      <c r="B19" s="251"/>
      <c r="C19" s="252"/>
      <c r="D19" s="252"/>
      <c r="E19" s="252"/>
      <c r="F19" s="252"/>
      <c r="G19" s="252"/>
      <c r="H19" s="252"/>
      <c r="I19" s="252"/>
      <c r="J19" s="253"/>
      <c r="K19" s="2" t="str">
        <f>IF(LEN(B19)=0,"",IF(256-LEN(B19)&gt;0,"残り" &amp; 256-LEN(B19) &amp; "文字",IF(256-LEN(B19)=0,"","文字数がオーバーしています")))</f>
        <v/>
      </c>
    </row>
    <row r="20" spans="1:19" ht="56.25" customHeight="1" x14ac:dyDescent="0.15">
      <c r="A20" s="248"/>
      <c r="B20" s="249" t="s">
        <v>151</v>
      </c>
      <c r="C20" s="250"/>
      <c r="D20" s="250"/>
      <c r="E20" s="250"/>
      <c r="F20" s="250"/>
      <c r="G20" s="35"/>
      <c r="H20" s="35"/>
      <c r="I20" s="35"/>
      <c r="J20" s="35"/>
      <c r="K20">
        <f>SUM(G20:J20)</f>
        <v>0</v>
      </c>
      <c r="S20" s="130">
        <v>0</v>
      </c>
    </row>
    <row r="21" spans="1:19" ht="60" customHeight="1" x14ac:dyDescent="0.15">
      <c r="A21" s="248"/>
      <c r="B21" s="251"/>
      <c r="C21" s="252"/>
      <c r="D21" s="252"/>
      <c r="E21" s="252"/>
      <c r="F21" s="252"/>
      <c r="G21" s="252"/>
      <c r="H21" s="252"/>
      <c r="I21" s="252"/>
      <c r="J21" s="253"/>
      <c r="K21" s="2" t="str">
        <f>IF(LEN(B21)=0,"",IF(256-LEN(B21)&gt;0,"残り" &amp; 256-LEN(B21) &amp; "文字",IF(256-LEN(B21)=0,"","文字数がオーバーしています")))</f>
        <v/>
      </c>
    </row>
    <row r="22" spans="1:19" ht="56.25" customHeight="1" x14ac:dyDescent="0.15">
      <c r="A22" s="248"/>
      <c r="B22" s="249" t="s">
        <v>152</v>
      </c>
      <c r="C22" s="250"/>
      <c r="D22" s="250"/>
      <c r="E22" s="250"/>
      <c r="F22" s="250"/>
      <c r="G22" s="35"/>
      <c r="H22" s="35"/>
      <c r="I22" s="35"/>
      <c r="J22" s="35"/>
      <c r="K22">
        <f>SUM(G22:J22)</f>
        <v>0</v>
      </c>
      <c r="S22" s="130">
        <v>0</v>
      </c>
    </row>
    <row r="23" spans="1:19" ht="60" customHeight="1" x14ac:dyDescent="0.15">
      <c r="A23" s="248"/>
      <c r="B23" s="251"/>
      <c r="C23" s="252"/>
      <c r="D23" s="252"/>
      <c r="E23" s="252"/>
      <c r="F23" s="252"/>
      <c r="G23" s="252"/>
      <c r="H23" s="252"/>
      <c r="I23" s="252"/>
      <c r="J23" s="253"/>
      <c r="K23" s="2" t="str">
        <f>IF(LEN(B23)=0,"",IF(256-LEN(B23)&gt;0,"残り" &amp; 256-LEN(B23) &amp; "文字",IF(256-LEN(B23)=0,"","文字数がオーバーしています")))</f>
        <v/>
      </c>
    </row>
    <row r="24" spans="1:19" ht="56.25" customHeight="1" x14ac:dyDescent="0.15">
      <c r="A24" s="248"/>
      <c r="B24" s="249" t="s">
        <v>153</v>
      </c>
      <c r="C24" s="250"/>
      <c r="D24" s="250"/>
      <c r="E24" s="250"/>
      <c r="F24" s="250"/>
      <c r="G24" s="35"/>
      <c r="H24" s="35"/>
      <c r="I24" s="35"/>
      <c r="J24" s="35"/>
      <c r="K24">
        <f>SUM(G24:J24)</f>
        <v>0</v>
      </c>
      <c r="S24" s="130">
        <v>0</v>
      </c>
    </row>
    <row r="25" spans="1:19" ht="60" customHeight="1" x14ac:dyDescent="0.15">
      <c r="A25" s="248"/>
      <c r="B25" s="251"/>
      <c r="C25" s="252"/>
      <c r="D25" s="252"/>
      <c r="E25" s="252"/>
      <c r="F25" s="252"/>
      <c r="G25" s="252"/>
      <c r="H25" s="252"/>
      <c r="I25" s="252"/>
      <c r="J25" s="253"/>
      <c r="K25" s="2" t="str">
        <f>IF(LEN(B25)=0,"",IF(256-LEN(B25)&gt;0,"残り" &amp; 256-LEN(B25) &amp; "文字",IF(256-LEN(B25)=0,"","文字数がオーバーしています")))</f>
        <v/>
      </c>
    </row>
    <row r="26" spans="1:19" ht="56.25" customHeight="1" x14ac:dyDescent="0.15">
      <c r="A26" s="248"/>
      <c r="B26" s="249" t="s">
        <v>154</v>
      </c>
      <c r="C26" s="250"/>
      <c r="D26" s="250"/>
      <c r="E26" s="250"/>
      <c r="F26" s="250"/>
      <c r="G26" s="35"/>
      <c r="H26" s="35"/>
      <c r="I26" s="35"/>
      <c r="J26" s="35"/>
      <c r="K26">
        <f>SUM(G26:J26)</f>
        <v>0</v>
      </c>
      <c r="S26" s="130">
        <v>0</v>
      </c>
    </row>
    <row r="27" spans="1:19" ht="60" customHeight="1" x14ac:dyDescent="0.15">
      <c r="A27" s="248"/>
      <c r="B27" s="251"/>
      <c r="C27" s="252"/>
      <c r="D27" s="252"/>
      <c r="E27" s="252"/>
      <c r="F27" s="252"/>
      <c r="G27" s="252"/>
      <c r="H27" s="252"/>
      <c r="I27" s="252"/>
      <c r="J27" s="253"/>
      <c r="K27" s="2" t="str">
        <f>IF(LEN(B27)=0,"",IF(256-LEN(B27)&gt;0,"残り" &amp; 256-LEN(B27) &amp; "文字",IF(256-LEN(B27)=0,"","文字数がオーバーしています")))</f>
        <v/>
      </c>
    </row>
    <row r="28" spans="1:19" ht="56.25" customHeight="1" x14ac:dyDescent="0.15">
      <c r="A28" s="248"/>
      <c r="B28" s="249" t="s">
        <v>155</v>
      </c>
      <c r="C28" s="250"/>
      <c r="D28" s="250"/>
      <c r="E28" s="250"/>
      <c r="F28" s="250"/>
      <c r="G28" s="35"/>
      <c r="H28" s="35"/>
      <c r="I28" s="35"/>
      <c r="J28" s="35"/>
      <c r="K28">
        <f>SUM(G28:J28)</f>
        <v>0</v>
      </c>
      <c r="S28" s="130">
        <v>0</v>
      </c>
    </row>
    <row r="29" spans="1:19" ht="60" customHeight="1" x14ac:dyDescent="0.15">
      <c r="A29" s="248"/>
      <c r="B29" s="251"/>
      <c r="C29" s="252"/>
      <c r="D29" s="252"/>
      <c r="E29" s="252"/>
      <c r="F29" s="252"/>
      <c r="G29" s="252"/>
      <c r="H29" s="252"/>
      <c r="I29" s="252"/>
      <c r="J29" s="253"/>
      <c r="K29" s="2" t="str">
        <f>IF(LEN(B29)=0,"",IF(256-LEN(B29)&gt;0,"残り" &amp; 256-LEN(B29) &amp; "文字",IF(256-LEN(B29)=0,"","文字数がオーバーしています")))</f>
        <v/>
      </c>
    </row>
    <row r="30" spans="1:19" ht="56.25" customHeight="1" x14ac:dyDescent="0.15">
      <c r="A30" s="248"/>
      <c r="B30" s="249" t="s">
        <v>156</v>
      </c>
      <c r="C30" s="250"/>
      <c r="D30" s="250"/>
      <c r="E30" s="250"/>
      <c r="F30" s="250"/>
      <c r="G30" s="35"/>
      <c r="H30" s="35"/>
      <c r="I30" s="35"/>
      <c r="J30" s="35"/>
      <c r="K30">
        <f>SUM(G30:J30)</f>
        <v>0</v>
      </c>
      <c r="S30" s="130">
        <v>0</v>
      </c>
    </row>
    <row r="31" spans="1:19" ht="60" customHeight="1" x14ac:dyDescent="0.15">
      <c r="A31" s="248"/>
      <c r="B31" s="251"/>
      <c r="C31" s="252"/>
      <c r="D31" s="252"/>
      <c r="E31" s="252"/>
      <c r="F31" s="252"/>
      <c r="G31" s="252"/>
      <c r="H31" s="252"/>
      <c r="I31" s="252"/>
      <c r="J31" s="253"/>
      <c r="K31" s="2" t="str">
        <f>IF(LEN(B31)=0,"",IF(256-LEN(B31)&gt;0,"残り" &amp; 256-LEN(B31) &amp; "文字",IF(256-LEN(B31)=0,"","文字数がオーバーしています")))</f>
        <v/>
      </c>
    </row>
    <row r="32" spans="1:19" ht="56.25" customHeight="1" x14ac:dyDescent="0.15">
      <c r="A32" s="248"/>
      <c r="B32" s="249" t="s">
        <v>157</v>
      </c>
      <c r="C32" s="250"/>
      <c r="D32" s="250"/>
      <c r="E32" s="250"/>
      <c r="F32" s="250"/>
      <c r="G32" s="35"/>
      <c r="H32" s="35"/>
      <c r="I32" s="35"/>
      <c r="J32" s="35"/>
      <c r="K32">
        <f>SUM(G32:J32)</f>
        <v>0</v>
      </c>
      <c r="S32" s="130">
        <v>0</v>
      </c>
    </row>
    <row r="33" spans="1:19" ht="60" customHeight="1" x14ac:dyDescent="0.15">
      <c r="A33" s="248"/>
      <c r="B33" s="251"/>
      <c r="C33" s="252"/>
      <c r="D33" s="252"/>
      <c r="E33" s="252"/>
      <c r="F33" s="252"/>
      <c r="G33" s="252"/>
      <c r="H33" s="252"/>
      <c r="I33" s="252"/>
      <c r="J33" s="253"/>
      <c r="K33" s="2" t="str">
        <f>IF(LEN(B33)=0,"",IF(256-LEN(B33)&gt;0,"残り" &amp; 256-LEN(B33) &amp; "文字",IF(256-LEN(B33)=0,"","文字数がオーバーしています")))</f>
        <v/>
      </c>
    </row>
    <row r="34" spans="1:19" ht="56.25" customHeight="1" x14ac:dyDescent="0.15">
      <c r="A34" s="248"/>
      <c r="B34" s="249" t="s">
        <v>158</v>
      </c>
      <c r="C34" s="250"/>
      <c r="D34" s="250"/>
      <c r="E34" s="250"/>
      <c r="F34" s="250"/>
      <c r="G34" s="35"/>
      <c r="H34" s="35"/>
      <c r="I34" s="35"/>
      <c r="J34" s="35"/>
      <c r="K34">
        <f>SUM(G34:J34)</f>
        <v>0</v>
      </c>
      <c r="S34" s="130">
        <v>0</v>
      </c>
    </row>
    <row r="35" spans="1:19" ht="60" customHeight="1" x14ac:dyDescent="0.15">
      <c r="A35" s="248"/>
      <c r="B35" s="251"/>
      <c r="C35" s="252"/>
      <c r="D35" s="252"/>
      <c r="E35" s="252"/>
      <c r="F35" s="252"/>
      <c r="G35" s="252"/>
      <c r="H35" s="252"/>
      <c r="I35" s="252"/>
      <c r="J35" s="253"/>
      <c r="K35" s="2" t="str">
        <f>IF(LEN(B35)=0,"",IF(256-LEN(B35)&gt;0,"残り" &amp; 256-LEN(B35) &amp; "文字",IF(256-LEN(B35)=0,"","文字数がオーバーしています")))</f>
        <v/>
      </c>
    </row>
    <row r="36" spans="1:19" ht="56.25" customHeight="1" x14ac:dyDescent="0.15">
      <c r="A36" s="248"/>
      <c r="B36" s="249" t="s">
        <v>159</v>
      </c>
      <c r="C36" s="250"/>
      <c r="D36" s="250"/>
      <c r="E36" s="250"/>
      <c r="F36" s="250"/>
      <c r="G36" s="35"/>
      <c r="H36" s="35"/>
      <c r="I36" s="35"/>
      <c r="J36" s="35"/>
      <c r="K36">
        <f>SUM(G36:J36)</f>
        <v>0</v>
      </c>
      <c r="S36" s="130">
        <v>0</v>
      </c>
    </row>
    <row r="37" spans="1:19" ht="60" customHeight="1" x14ac:dyDescent="0.15">
      <c r="A37" s="248"/>
      <c r="B37" s="251"/>
      <c r="C37" s="252"/>
      <c r="D37" s="252"/>
      <c r="E37" s="252"/>
      <c r="F37" s="252"/>
      <c r="G37" s="252"/>
      <c r="H37" s="252"/>
      <c r="I37" s="252"/>
      <c r="J37" s="253"/>
      <c r="K37" s="2" t="str">
        <f>IF(LEN(B37)=0,"",IF(256-LEN(B37)&gt;0,"残り" &amp; 256-LEN(B37) &amp; "文字",IF(256-LEN(B37)=0,"","文字数がオーバーしています")))</f>
        <v/>
      </c>
    </row>
    <row r="38" spans="1:19" ht="56.25" customHeight="1" x14ac:dyDescent="0.15">
      <c r="A38" s="248"/>
      <c r="B38" s="249" t="s">
        <v>160</v>
      </c>
      <c r="C38" s="250"/>
      <c r="D38" s="250"/>
      <c r="E38" s="250"/>
      <c r="F38" s="250"/>
      <c r="G38" s="35"/>
      <c r="H38" s="35"/>
      <c r="I38" s="35"/>
      <c r="J38" s="35"/>
      <c r="K38">
        <f>SUM(G38:J38)</f>
        <v>0</v>
      </c>
      <c r="S38" s="130">
        <v>0</v>
      </c>
    </row>
    <row r="39" spans="1:19" ht="60" customHeight="1" x14ac:dyDescent="0.15">
      <c r="A39" s="248"/>
      <c r="B39" s="251"/>
      <c r="C39" s="252"/>
      <c r="D39" s="252"/>
      <c r="E39" s="252"/>
      <c r="F39" s="252"/>
      <c r="G39" s="252"/>
      <c r="H39" s="252"/>
      <c r="I39" s="252"/>
      <c r="J39" s="253"/>
      <c r="K39" s="2" t="str">
        <f>IF(LEN(B39)=0,"",IF(256-LEN(B39)&gt;0,"残り" &amp; 256-LEN(B39) &amp; "文字",IF(256-LEN(B39)=0,"","文字数がオーバーしています")))</f>
        <v/>
      </c>
    </row>
    <row r="40" spans="1:19" ht="56.25" customHeight="1" x14ac:dyDescent="0.15">
      <c r="A40" s="248"/>
      <c r="B40" s="249" t="s">
        <v>161</v>
      </c>
      <c r="C40" s="250"/>
      <c r="D40" s="250"/>
      <c r="E40" s="250"/>
      <c r="F40" s="250"/>
      <c r="G40" s="35"/>
      <c r="H40" s="35"/>
      <c r="I40" s="35"/>
      <c r="J40" s="35"/>
      <c r="K40">
        <f>SUM(G40:J40)</f>
        <v>0</v>
      </c>
      <c r="S40" s="130">
        <v>0</v>
      </c>
    </row>
    <row r="41" spans="1:19" ht="60" customHeight="1" x14ac:dyDescent="0.15">
      <c r="A41" s="248"/>
      <c r="B41" s="251"/>
      <c r="C41" s="252"/>
      <c r="D41" s="252"/>
      <c r="E41" s="252"/>
      <c r="F41" s="252"/>
      <c r="G41" s="252"/>
      <c r="H41" s="252"/>
      <c r="I41" s="252"/>
      <c r="J41" s="253"/>
      <c r="K41" s="2" t="str">
        <f>IF(LEN(B41)=0,"",IF(256-LEN(B41)&gt;0,"残り" &amp; 256-LEN(B41) &amp; "文字",IF(256-LEN(B41)=0,"","文字数がオーバーしています")))</f>
        <v/>
      </c>
    </row>
    <row r="42" spans="1:19" ht="56.25" customHeight="1" x14ac:dyDescent="0.15">
      <c r="A42" s="248"/>
      <c r="B42" s="249" t="s">
        <v>162</v>
      </c>
      <c r="C42" s="250"/>
      <c r="D42" s="250"/>
      <c r="E42" s="250"/>
      <c r="F42" s="250"/>
      <c r="G42" s="35"/>
      <c r="H42" s="35"/>
      <c r="I42" s="35"/>
      <c r="J42" s="35"/>
      <c r="K42">
        <f>SUM(G42:J42)</f>
        <v>0</v>
      </c>
      <c r="S42" s="130">
        <v>0</v>
      </c>
    </row>
    <row r="43" spans="1:19" ht="60" customHeight="1" x14ac:dyDescent="0.15">
      <c r="A43" s="248"/>
      <c r="B43" s="251"/>
      <c r="C43" s="252"/>
      <c r="D43" s="252"/>
      <c r="E43" s="252"/>
      <c r="F43" s="252"/>
      <c r="G43" s="252"/>
      <c r="H43" s="252"/>
      <c r="I43" s="252"/>
      <c r="J43" s="253"/>
      <c r="K43" s="2" t="str">
        <f>IF(LEN(B43)=0,"",IF(256-LEN(B43)&gt;0,"残り" &amp; 256-LEN(B43) &amp; "文字",IF(256-LEN(B43)=0,"","文字数がオーバーしています")))</f>
        <v/>
      </c>
    </row>
    <row r="44" spans="1:19" ht="56.25" customHeight="1" x14ac:dyDescent="0.15">
      <c r="A44" s="248"/>
      <c r="B44" s="249" t="s">
        <v>163</v>
      </c>
      <c r="C44" s="250"/>
      <c r="D44" s="250"/>
      <c r="E44" s="250"/>
      <c r="F44" s="250"/>
      <c r="G44" s="35"/>
      <c r="H44" s="35"/>
      <c r="I44" s="35"/>
      <c r="J44" s="35"/>
      <c r="K44">
        <f>SUM(G44:J44)</f>
        <v>0</v>
      </c>
      <c r="S44" s="130">
        <v>0</v>
      </c>
    </row>
    <row r="45" spans="1:19" ht="60" customHeight="1" x14ac:dyDescent="0.15">
      <c r="A45" s="248"/>
      <c r="B45" s="251"/>
      <c r="C45" s="252"/>
      <c r="D45" s="252"/>
      <c r="E45" s="252"/>
      <c r="F45" s="252"/>
      <c r="G45" s="252"/>
      <c r="H45" s="252"/>
      <c r="I45" s="252"/>
      <c r="J45" s="253"/>
      <c r="K45" s="2" t="str">
        <f>IF(LEN(B45)=0,"",IF(256-LEN(B45)&gt;0,"残り" &amp; 256-LEN(B45) &amp; "文字",IF(256-LEN(B45)=0,"","文字数がオーバーしています")))</f>
        <v/>
      </c>
    </row>
    <row r="46" spans="1:19" ht="56.25" customHeight="1" x14ac:dyDescent="0.15">
      <c r="A46" s="248"/>
      <c r="B46" s="249" t="s">
        <v>164</v>
      </c>
      <c r="C46" s="250"/>
      <c r="D46" s="250"/>
      <c r="E46" s="250"/>
      <c r="F46" s="250"/>
      <c r="G46" s="35"/>
      <c r="H46" s="35"/>
      <c r="I46" s="35"/>
      <c r="J46" s="35"/>
      <c r="K46">
        <f>SUM(G46:J46)</f>
        <v>0</v>
      </c>
      <c r="S46" s="130">
        <v>0</v>
      </c>
    </row>
    <row r="47" spans="1:19" ht="60" customHeight="1" x14ac:dyDescent="0.15">
      <c r="A47" s="248"/>
      <c r="B47" s="251"/>
      <c r="C47" s="252"/>
      <c r="D47" s="252"/>
      <c r="E47" s="252"/>
      <c r="F47" s="252"/>
      <c r="G47" s="252"/>
      <c r="H47" s="252"/>
      <c r="I47" s="252"/>
      <c r="J47" s="253"/>
      <c r="K47" s="2" t="str">
        <f>IF(LEN(B47)=0,"",IF(256-LEN(B47)&gt;0,"残り" &amp; 256-LEN(B47) &amp; "文字",IF(256-LEN(B47)=0,"","文字数がオーバーしています")))</f>
        <v/>
      </c>
    </row>
    <row r="48" spans="1:19" ht="56.25" customHeight="1" x14ac:dyDescent="0.15">
      <c r="A48" s="248"/>
      <c r="B48" s="249" t="s">
        <v>165</v>
      </c>
      <c r="C48" s="250"/>
      <c r="D48" s="250"/>
      <c r="E48" s="250"/>
      <c r="F48" s="250"/>
      <c r="G48" s="35"/>
      <c r="H48" s="35"/>
      <c r="I48" s="35"/>
      <c r="J48" s="35"/>
      <c r="K48">
        <f>SUM(G48:J48)</f>
        <v>0</v>
      </c>
      <c r="S48" s="130">
        <v>0</v>
      </c>
    </row>
    <row r="49" spans="1:11" ht="60" customHeight="1" x14ac:dyDescent="0.15">
      <c r="A49" s="248"/>
      <c r="B49" s="251"/>
      <c r="C49" s="252"/>
      <c r="D49" s="252"/>
      <c r="E49" s="252"/>
      <c r="F49" s="252"/>
      <c r="G49" s="252"/>
      <c r="H49" s="252"/>
      <c r="I49" s="252"/>
      <c r="J49" s="253"/>
      <c r="K49" s="2" t="str">
        <f>IF(LEN(B49)=0,"",IF(256-LEN(B49)&gt;0,"残り" &amp; 256-LEN(B49) &amp; "文字",IF(256-LEN(B49)=0,"","文字数がオーバーしています")))</f>
        <v/>
      </c>
    </row>
  </sheetData>
  <sheetProtection algorithmName="SHA-512" hashValue="ZOtZ74dsg0cw5CvVjSvX/Mwgz0FEVAPU2ZH3MAKY9pLlGWZIEFt3qa4qXdfHRkVoOGU/zDe2Y5HDLNeRtdZPjw==" saltValue="yFr/O+eTj4/64OC90VQdNg==" spinCount="100000" sheet="1" objects="1" scenarios="1" formatCells="0"/>
  <mergeCells count="66">
    <mergeCell ref="G6:I6"/>
    <mergeCell ref="B11:J11"/>
    <mergeCell ref="A14:A15"/>
    <mergeCell ref="A2:J2"/>
    <mergeCell ref="G14:J14"/>
    <mergeCell ref="B15:F15"/>
    <mergeCell ref="B14:F14"/>
    <mergeCell ref="E4:J4"/>
    <mergeCell ref="C4:D4"/>
    <mergeCell ref="G5:I5"/>
    <mergeCell ref="G7:I7"/>
    <mergeCell ref="G8:I8"/>
    <mergeCell ref="G9:I9"/>
    <mergeCell ref="C3:D3"/>
    <mergeCell ref="E3:J3"/>
    <mergeCell ref="A18:A19"/>
    <mergeCell ref="B19:J19"/>
    <mergeCell ref="B16:F16"/>
    <mergeCell ref="B18:F18"/>
    <mergeCell ref="B17:J17"/>
    <mergeCell ref="A16:A17"/>
    <mergeCell ref="A28:A29"/>
    <mergeCell ref="B29:J29"/>
    <mergeCell ref="B26:F26"/>
    <mergeCell ref="B28:F28"/>
    <mergeCell ref="A20:A21"/>
    <mergeCell ref="B21:J21"/>
    <mergeCell ref="A22:A23"/>
    <mergeCell ref="B23:J23"/>
    <mergeCell ref="B20:F20"/>
    <mergeCell ref="B22:F22"/>
    <mergeCell ref="A24:A25"/>
    <mergeCell ref="B25:J25"/>
    <mergeCell ref="B24:F24"/>
    <mergeCell ref="A26:A27"/>
    <mergeCell ref="B27:J27"/>
    <mergeCell ref="A32:A33"/>
    <mergeCell ref="B33:J33"/>
    <mergeCell ref="B30:F30"/>
    <mergeCell ref="B32:F32"/>
    <mergeCell ref="A34:A35"/>
    <mergeCell ref="B35:J35"/>
    <mergeCell ref="A30:A31"/>
    <mergeCell ref="B31:J31"/>
    <mergeCell ref="A36:A37"/>
    <mergeCell ref="B37:J37"/>
    <mergeCell ref="B34:F34"/>
    <mergeCell ref="B36:F36"/>
    <mergeCell ref="A40:A41"/>
    <mergeCell ref="B41:J41"/>
    <mergeCell ref="B38:F38"/>
    <mergeCell ref="B40:F40"/>
    <mergeCell ref="A38:A39"/>
    <mergeCell ref="B39:J39"/>
    <mergeCell ref="A44:A45"/>
    <mergeCell ref="B45:J45"/>
    <mergeCell ref="B42:F42"/>
    <mergeCell ref="B44:F44"/>
    <mergeCell ref="A42:A43"/>
    <mergeCell ref="B43:J43"/>
    <mergeCell ref="A48:A49"/>
    <mergeCell ref="B49:J49"/>
    <mergeCell ref="B46:F46"/>
    <mergeCell ref="B48:F48"/>
    <mergeCell ref="A46:A47"/>
    <mergeCell ref="B47:J47"/>
  </mergeCells>
  <phoneticPr fontId="2"/>
  <conditionalFormatting sqref="A3:J49">
    <cfRule type="expression" dxfId="0" priority="1" stopIfTrue="1">
      <formula>$M$1=FALSE</formula>
    </cfRule>
  </conditionalFormatting>
  <dataValidations count="7">
    <dataValidation type="textLength" imeMode="hiragana" operator="lessThanOrEqual" allowBlank="1" showErrorMessage="1" errorTitle="もう一度入力してください！" error="文字数がオーバーしました。_x000a_（256文字までになるように短くしてください。）_x000a_" sqref="B23:J23 B21:J21 B19:J19 B17:J17 B25:J25 B27:J27 B29:J29 B31:J31 B33:J33 B35:J35 B37:J37 B39:J39 B41:J41 B43:J43 B45:J45 B47:J47 B49:J49" xr:uid="{00000000-0002-0000-0400-000000000000}">
      <formula1>256</formula1>
    </dataValidation>
    <dataValidation type="whole" imeMode="disabled" operator="greaterThanOrEqual" allowBlank="1" showErrorMessage="1" errorTitle="もう一度入力してください！" error="数値が正しくありません。" sqref="G24:J24 G22:J22 G20:J20 G18:J18 G16:J16 G26:J26 G28:J28 G30:J30 G32:J32 G34:J34 G36:J36 G38:J38 G40:J40 G42:J42 G44:J44 G46:J46 G48:J48" xr:uid="{00000000-0002-0000-0400-000001000000}">
      <formula1>0</formula1>
    </dataValidation>
    <dataValidation type="textLength" imeMode="hiragana" operator="lessThanOrEqual" allowBlank="1" showErrorMessage="1" errorTitle="もう一度入力してください！" error="文字数がオーバーしました。_x000a_（256文字までになるように短くしてください。）" sqref="B12:J12" xr:uid="{00000000-0002-0000-0400-000002000000}">
      <formula1>512</formula1>
    </dataValidation>
    <dataValidation type="whole" imeMode="disabled" operator="greaterThanOrEqual" allowBlank="1" showErrorMessage="1" errorTitle="もう一度入力してください！" error="数値が正しくありません。_x000a_" sqref="G8" xr:uid="{00000000-0002-0000-0400-000003000000}">
      <formula1>0</formula1>
    </dataValidation>
    <dataValidation type="textLength" imeMode="hiragana" operator="lessThanOrEqual" allowBlank="1" showErrorMessage="1" errorTitle="もう一度入力してください！" error="文字数がオーバーしました。_x000a_（128文字までになるように短くしてください。）" sqref="E3:J3 G4:J4 E4:F6" xr:uid="{00000000-0002-0000-0400-000004000000}">
      <formula1>128</formula1>
    </dataValidation>
    <dataValidation type="textLength" imeMode="hiragana" operator="lessThanOrEqual" allowBlank="1" showErrorMessage="1" errorTitle="もう一度入力してください！" error="文字数がオーバーしました。_x000a_（512文字までになるように短くしてください。）" sqref="B11:J11" xr:uid="{00000000-0002-0000-0400-000005000000}">
      <formula1>512</formula1>
    </dataValidation>
    <dataValidation type="textLength" operator="lessThanOrEqual" allowBlank="1" showErrorMessage="1" errorTitle="もう一度入力してください！" error="文字数がオーバーしました。_x000a_（128文字までになるように短くしてください。）" sqref="G5:I6" xr:uid="{00000000-0002-0000-0400-000006000000}">
      <formula1>128</formula1>
    </dataValidation>
  </dataValidations>
  <printOptions horizontalCentered="1"/>
  <pageMargins left="0.59055118110236227" right="0.59055118110236227" top="0.59055118110236227" bottom="0.39370078740157483" header="0.51181102362204722" footer="0.31496062992125984"/>
  <pageSetup paperSize="9" scale="95" orientation="portrait" blackAndWhite="1" r:id="rId1"/>
  <headerFooter alignWithMargins="0">
    <oddFooter>&amp;R&amp;P／&amp;N</oddFooter>
  </headerFooter>
  <rowBreaks count="2" manualBreakCount="2">
    <brk id="21" max="16383" man="1"/>
    <brk id="35"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1:T221"/>
  <sheetViews>
    <sheetView zoomScale="85" zoomScaleNormal="85" zoomScaleSheetLayoutView="50" workbookViewId="0"/>
  </sheetViews>
  <sheetFormatPr defaultColWidth="9" defaultRowHeight="13.5" x14ac:dyDescent="0.15"/>
  <cols>
    <col min="1" max="1" width="3" style="21" customWidth="1"/>
    <col min="2" max="2" width="13.875" style="22" customWidth="1"/>
    <col min="3" max="3" width="37.625" style="22" customWidth="1"/>
    <col min="4" max="4" width="33.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"〔組織マネジメント：" &amp;  評価結果報告書!B23 &amp; "〕"</f>
        <v>〔組織マネジメント：認可外保育施設（ベビーホテル等）〕</v>
      </c>
      <c r="B1" s="4"/>
      <c r="C1" s="4"/>
      <c r="D1" s="4"/>
      <c r="E1" s="3"/>
      <c r="F1" s="140" t="s">
        <v>146</v>
      </c>
      <c r="H1" s="23"/>
    </row>
    <row r="2" spans="1:20" ht="14.25" customHeight="1" x14ac:dyDescent="0.15">
      <c r="A2" s="1"/>
      <c r="B2" s="4"/>
      <c r="C2" s="4"/>
      <c r="F2" s="6" t="str">
        <f>"《事業所名： " &amp; 評価結果報告書!B24 &amp; "》"</f>
        <v>《事業所名： 》</v>
      </c>
      <c r="H2" s="25"/>
    </row>
    <row r="3" spans="1:20" x14ac:dyDescent="0.15">
      <c r="A3" s="71" t="s">
        <v>72</v>
      </c>
      <c r="B3" s="72" t="s">
        <v>135</v>
      </c>
      <c r="F3" s="26"/>
      <c r="G3" s="26"/>
      <c r="H3" s="7"/>
      <c r="I3" s="54"/>
      <c r="J3" s="7"/>
      <c r="K3" s="7"/>
      <c r="L3" s="7"/>
      <c r="M3" s="73"/>
      <c r="N3" s="73"/>
      <c r="O3" s="73"/>
      <c r="P3" s="73"/>
      <c r="Q3" s="73"/>
      <c r="R3" s="73"/>
      <c r="S3" s="73"/>
      <c r="T3" s="73"/>
    </row>
    <row r="4" spans="1:20" ht="18" customHeight="1" thickBot="1" x14ac:dyDescent="0.2">
      <c r="A4" s="77" t="s">
        <v>0</v>
      </c>
      <c r="B4" s="329" t="s">
        <v>81</v>
      </c>
      <c r="C4" s="330"/>
      <c r="D4" s="330"/>
      <c r="E4" s="330"/>
      <c r="F4" s="331"/>
      <c r="H4" s="73"/>
      <c r="I4" s="54"/>
      <c r="J4" s="7" t="s">
        <v>63</v>
      </c>
      <c r="K4" s="7"/>
      <c r="L4" s="73"/>
      <c r="M4" s="73"/>
      <c r="N4" s="73"/>
      <c r="O4" s="73"/>
      <c r="P4" s="73"/>
      <c r="Q4" s="73"/>
      <c r="R4" s="73"/>
      <c r="S4" s="73"/>
      <c r="T4" s="73" t="s">
        <v>64</v>
      </c>
    </row>
    <row r="5" spans="1:20" ht="18" customHeight="1" thickTop="1" x14ac:dyDescent="0.15">
      <c r="A5" s="290">
        <v>1</v>
      </c>
      <c r="B5" s="292" t="s">
        <v>171</v>
      </c>
      <c r="C5" s="293"/>
      <c r="D5" s="293"/>
      <c r="E5" s="293"/>
      <c r="F5" s="294"/>
      <c r="H5" s="73"/>
      <c r="I5" s="54"/>
      <c r="J5" s="7" t="s">
        <v>59</v>
      </c>
      <c r="K5" s="7"/>
      <c r="L5" s="73"/>
      <c r="M5" s="73"/>
      <c r="N5" s="73"/>
      <c r="O5" s="73"/>
      <c r="P5" s="73"/>
      <c r="Q5" s="73"/>
      <c r="R5" s="73"/>
      <c r="S5" s="73"/>
      <c r="T5" s="73" t="s">
        <v>65</v>
      </c>
    </row>
    <row r="6" spans="1:20" s="83" customFormat="1" ht="30" customHeight="1" thickBot="1" x14ac:dyDescent="0.2">
      <c r="A6" s="291"/>
      <c r="B6" s="295" t="s">
        <v>170</v>
      </c>
      <c r="C6" s="296"/>
      <c r="D6" s="296"/>
      <c r="E6" s="296"/>
      <c r="F6" s="297"/>
      <c r="G6" s="78"/>
      <c r="H6" s="79"/>
      <c r="I6" s="80"/>
      <c r="J6" s="81" t="s">
        <v>66</v>
      </c>
      <c r="K6" s="79">
        <v>1</v>
      </c>
      <c r="L6" s="79">
        <v>120</v>
      </c>
      <c r="M6" s="82"/>
      <c r="N6" s="82"/>
      <c r="O6" s="82"/>
      <c r="P6" s="82"/>
      <c r="Q6" s="82"/>
      <c r="R6" s="82"/>
      <c r="S6" s="73"/>
      <c r="T6" s="82"/>
    </row>
    <row r="7" spans="1:20" s="11" customFormat="1" ht="17.25" customHeight="1" x14ac:dyDescent="0.15">
      <c r="A7" s="84"/>
      <c r="B7" s="298" t="s">
        <v>173</v>
      </c>
      <c r="C7" s="299"/>
      <c r="D7" s="299"/>
      <c r="E7" s="299"/>
      <c r="F7" s="300"/>
      <c r="G7" s="85"/>
      <c r="H7" s="86"/>
      <c r="I7" s="87"/>
      <c r="J7" s="7" t="s">
        <v>67</v>
      </c>
      <c r="K7" s="86"/>
      <c r="L7" s="86"/>
      <c r="M7" s="88"/>
      <c r="N7" s="88"/>
      <c r="O7" s="88"/>
      <c r="P7" s="88"/>
      <c r="Q7" s="88"/>
      <c r="R7" s="88"/>
      <c r="S7" s="73"/>
      <c r="T7" s="88"/>
    </row>
    <row r="8" spans="1:20" s="83" customFormat="1" ht="30" customHeight="1" thickBot="1" x14ac:dyDescent="0.2">
      <c r="A8" s="89"/>
      <c r="B8" s="301" t="s">
        <v>172</v>
      </c>
      <c r="C8" s="302"/>
      <c r="D8" s="325" t="s">
        <v>88</v>
      </c>
      <c r="E8" s="325"/>
      <c r="F8" s="113" t="str">
        <f>IF(COUNT(P12:Q24) &gt; 0,COUNT(P12:P24) &amp; "／" &amp; COUNT(P12:Q24),"")</f>
        <v/>
      </c>
      <c r="G8" s="78"/>
      <c r="H8" s="79"/>
      <c r="I8" s="80"/>
      <c r="J8" s="81" t="s">
        <v>68</v>
      </c>
      <c r="K8" s="79">
        <v>1</v>
      </c>
      <c r="L8" s="79">
        <v>546</v>
      </c>
      <c r="M8" s="82"/>
      <c r="N8" s="82"/>
      <c r="O8" s="82"/>
      <c r="P8" s="82"/>
      <c r="Q8" s="82"/>
      <c r="R8" s="82"/>
      <c r="S8" s="73"/>
      <c r="T8" s="82"/>
    </row>
    <row r="9" spans="1:20" x14ac:dyDescent="0.15">
      <c r="A9" s="90"/>
      <c r="B9" s="91" t="s">
        <v>174</v>
      </c>
      <c r="C9" s="326" t="str">
        <f>IF((MIN(I12:I13)=0),"標準項目の「あり」「なし」を選択してください","")</f>
        <v>標準項目の「あり」「なし」を選択してください</v>
      </c>
      <c r="D9" s="326"/>
      <c r="E9" s="326"/>
      <c r="F9" s="327"/>
      <c r="H9" s="73"/>
      <c r="I9" s="54"/>
      <c r="J9" s="7" t="s">
        <v>69</v>
      </c>
      <c r="K9" s="7">
        <v>1</v>
      </c>
      <c r="L9" s="73">
        <v>17430</v>
      </c>
      <c r="M9" s="73"/>
      <c r="N9" s="73"/>
      <c r="O9" s="73"/>
      <c r="P9" s="73"/>
      <c r="Q9" s="73"/>
      <c r="R9" s="73"/>
      <c r="S9" s="73"/>
      <c r="T9" s="73"/>
    </row>
    <row r="10" spans="1:20" s="95" customFormat="1" ht="37.5" customHeight="1" x14ac:dyDescent="0.15">
      <c r="A10" s="92" t="s">
        <v>60</v>
      </c>
      <c r="B10" s="274" t="s">
        <v>175</v>
      </c>
      <c r="C10" s="275"/>
      <c r="D10" s="328" t="str">
        <f xml:space="preserve"> "評点（" &amp; REPT("○",COUNT(P12:P13)) &amp; REPT("●",COUNT(Q12:Q13)) &amp; "）"</f>
        <v>評点（）</v>
      </c>
      <c r="E10" s="328"/>
      <c r="F10" s="112" t="str">
        <f>IF(COUNT(R12:R13)&gt;0,"・非該当" &amp; COUNT(R12:R13),"")</f>
        <v/>
      </c>
      <c r="G10" s="78"/>
      <c r="H10" s="93"/>
      <c r="I10" s="94" t="str">
        <f>IF(MIN(I12:I13)=0,"",IF(COUNT(P12:Q13)=0,"-",IF(COUNT(P12:Q13)=COUNT(P12:P13),"A",IF(COUNT(P12:P13)=0,"C","B"))))</f>
        <v/>
      </c>
      <c r="J10" s="7" t="s">
        <v>54</v>
      </c>
      <c r="K10" s="94"/>
      <c r="L10" s="93"/>
      <c r="M10" s="93"/>
      <c r="N10" s="93"/>
      <c r="O10" s="93"/>
      <c r="P10" s="93"/>
      <c r="Q10" s="93"/>
      <c r="R10" s="93"/>
      <c r="S10" s="73"/>
      <c r="T10" s="93"/>
    </row>
    <row r="11" spans="1:20" x14ac:dyDescent="0.15">
      <c r="A11" s="90"/>
      <c r="B11" s="111" t="s">
        <v>55</v>
      </c>
      <c r="C11" s="317" t="s">
        <v>56</v>
      </c>
      <c r="D11" s="318"/>
      <c r="E11" s="318"/>
      <c r="F11" s="319"/>
      <c r="H11" s="73"/>
      <c r="I11" s="54"/>
      <c r="J11" s="7" t="s">
        <v>57</v>
      </c>
      <c r="K11" s="7"/>
      <c r="L11" s="73"/>
      <c r="M11" s="73"/>
      <c r="N11" s="73"/>
      <c r="O11" s="73"/>
      <c r="P11" s="73"/>
      <c r="Q11" s="73"/>
      <c r="R11" s="73"/>
      <c r="S11" s="73"/>
      <c r="T11" s="73"/>
    </row>
    <row r="12" spans="1:20" ht="37.5" customHeight="1" x14ac:dyDescent="0.15">
      <c r="A12" s="90"/>
      <c r="B12" s="96"/>
      <c r="C12" s="295" t="s">
        <v>176</v>
      </c>
      <c r="D12" s="296"/>
      <c r="E12" s="320"/>
      <c r="F12" s="97"/>
      <c r="G12" s="78"/>
      <c r="H12" s="73"/>
      <c r="I12" s="54">
        <v>0</v>
      </c>
      <c r="J12" s="7" t="s">
        <v>58</v>
      </c>
      <c r="K12" s="7">
        <v>1</v>
      </c>
      <c r="L12" s="73">
        <v>60031</v>
      </c>
      <c r="M12" s="73"/>
      <c r="N12" s="73"/>
      <c r="O12" s="73"/>
      <c r="P12" s="73" t="str">
        <f>IF(I12=3,1,"")</f>
        <v/>
      </c>
      <c r="Q12" s="73" t="str">
        <f>IF(I12=2,1,"")</f>
        <v/>
      </c>
      <c r="R12" s="73" t="str">
        <f>IF(I12=1,1,"")</f>
        <v/>
      </c>
      <c r="S12" s="73"/>
      <c r="T12" s="73"/>
    </row>
    <row r="13" spans="1:20" ht="37.5" customHeight="1" thickBot="1" x14ac:dyDescent="0.2">
      <c r="A13" s="90"/>
      <c r="B13" s="96"/>
      <c r="C13" s="295" t="s">
        <v>177</v>
      </c>
      <c r="D13" s="296"/>
      <c r="E13" s="320"/>
      <c r="F13" s="97"/>
      <c r="G13" s="78"/>
      <c r="H13" s="73"/>
      <c r="I13" s="54">
        <v>0</v>
      </c>
      <c r="J13" s="7" t="s">
        <v>58</v>
      </c>
      <c r="K13" s="7">
        <v>2</v>
      </c>
      <c r="L13" s="73">
        <v>60032</v>
      </c>
      <c r="M13" s="73"/>
      <c r="N13" s="73"/>
      <c r="O13" s="73"/>
      <c r="P13" s="73" t="str">
        <f>IF(I13=3,1,"")</f>
        <v/>
      </c>
      <c r="Q13" s="73" t="str">
        <f>IF(I13=2,1,"")</f>
        <v/>
      </c>
      <c r="R13" s="73" t="str">
        <f>IF(I13=1,1,"")</f>
        <v/>
      </c>
      <c r="S13" s="73"/>
      <c r="T13" s="73"/>
    </row>
    <row r="14" spans="1:20" x14ac:dyDescent="0.15">
      <c r="A14" s="90"/>
      <c r="B14" s="91" t="s">
        <v>178</v>
      </c>
      <c r="C14" s="326" t="str">
        <f>IF((MIN(I17:I18)=0),"標準項目の「あり」「なし」を選択してください","")</f>
        <v>標準項目の「あり」「なし」を選択してください</v>
      </c>
      <c r="D14" s="326"/>
      <c r="E14" s="326"/>
      <c r="F14" s="327"/>
      <c r="H14" s="73"/>
      <c r="I14" s="54"/>
      <c r="J14" s="7" t="s">
        <v>69</v>
      </c>
      <c r="K14" s="7">
        <v>2</v>
      </c>
      <c r="L14" s="73">
        <v>17431</v>
      </c>
      <c r="M14" s="73"/>
      <c r="N14" s="73"/>
      <c r="O14" s="73"/>
      <c r="P14" s="73"/>
      <c r="Q14" s="73"/>
      <c r="R14" s="73"/>
      <c r="S14" s="73"/>
      <c r="T14" s="73"/>
    </row>
    <row r="15" spans="1:20" s="95" customFormat="1" ht="37.5" customHeight="1" x14ac:dyDescent="0.15">
      <c r="A15" s="92" t="s">
        <v>60</v>
      </c>
      <c r="B15" s="274" t="s">
        <v>179</v>
      </c>
      <c r="C15" s="275"/>
      <c r="D15" s="328" t="str">
        <f xml:space="preserve"> "評点（" &amp; REPT("○",COUNT(P17:P18)) &amp; REPT("●",COUNT(Q17:Q18)) &amp; "）"</f>
        <v>評点（）</v>
      </c>
      <c r="E15" s="328"/>
      <c r="F15" s="112" t="str">
        <f>IF(COUNT(R17:R18)&gt;0,"・非該当" &amp; COUNT(R17:R18),"")</f>
        <v/>
      </c>
      <c r="G15" s="78"/>
      <c r="H15" s="93"/>
      <c r="I15" s="94" t="str">
        <f>IF(MIN(I17:I18)=0,"",IF(COUNT(P17:Q18)=0,"-",IF(COUNT(P17:Q18)=COUNT(P17:P18),"A",IF(COUNT(P17:P18)=0,"C","B"))))</f>
        <v/>
      </c>
      <c r="J15" s="7" t="s">
        <v>54</v>
      </c>
      <c r="K15" s="94"/>
      <c r="L15" s="93"/>
      <c r="M15" s="93"/>
      <c r="N15" s="93"/>
      <c r="O15" s="93"/>
      <c r="P15" s="93"/>
      <c r="Q15" s="93"/>
      <c r="R15" s="93"/>
      <c r="S15" s="73"/>
      <c r="T15" s="93"/>
    </row>
    <row r="16" spans="1:20" x14ac:dyDescent="0.15">
      <c r="A16" s="90"/>
      <c r="B16" s="111" t="s">
        <v>55</v>
      </c>
      <c r="C16" s="317" t="s">
        <v>56</v>
      </c>
      <c r="D16" s="318"/>
      <c r="E16" s="318"/>
      <c r="F16" s="319"/>
      <c r="H16" s="73"/>
      <c r="I16" s="54"/>
      <c r="J16" s="7" t="s">
        <v>57</v>
      </c>
      <c r="K16" s="7"/>
      <c r="L16" s="73"/>
      <c r="M16" s="73"/>
      <c r="N16" s="73"/>
      <c r="O16" s="73"/>
      <c r="P16" s="73"/>
      <c r="Q16" s="73"/>
      <c r="R16" s="73"/>
      <c r="S16" s="73"/>
      <c r="T16" s="73"/>
    </row>
    <row r="17" spans="1:20" ht="37.5" customHeight="1" x14ac:dyDescent="0.15">
      <c r="A17" s="90"/>
      <c r="B17" s="96"/>
      <c r="C17" s="295" t="s">
        <v>180</v>
      </c>
      <c r="D17" s="296"/>
      <c r="E17" s="320"/>
      <c r="F17" s="97"/>
      <c r="G17" s="78"/>
      <c r="H17" s="73"/>
      <c r="I17" s="54">
        <v>0</v>
      </c>
      <c r="J17" s="7" t="s">
        <v>58</v>
      </c>
      <c r="K17" s="7">
        <v>1</v>
      </c>
      <c r="L17" s="73">
        <v>60033</v>
      </c>
      <c r="M17" s="73"/>
      <c r="N17" s="73"/>
      <c r="O17" s="73"/>
      <c r="P17" s="73" t="str">
        <f>IF(I17=3,1,"")</f>
        <v/>
      </c>
      <c r="Q17" s="73" t="str">
        <f>IF(I17=2,1,"")</f>
        <v/>
      </c>
      <c r="R17" s="73" t="str">
        <f>IF(I17=1,1,"")</f>
        <v/>
      </c>
      <c r="S17" s="73"/>
      <c r="T17" s="73"/>
    </row>
    <row r="18" spans="1:20" ht="37.5" customHeight="1" thickBot="1" x14ac:dyDescent="0.2">
      <c r="A18" s="90"/>
      <c r="B18" s="96"/>
      <c r="C18" s="295" t="s">
        <v>181</v>
      </c>
      <c r="D18" s="296"/>
      <c r="E18" s="320"/>
      <c r="F18" s="97"/>
      <c r="G18" s="78"/>
      <c r="H18" s="73"/>
      <c r="I18" s="54">
        <v>0</v>
      </c>
      <c r="J18" s="7" t="s">
        <v>58</v>
      </c>
      <c r="K18" s="7">
        <v>2</v>
      </c>
      <c r="L18" s="73">
        <v>60034</v>
      </c>
      <c r="M18" s="73"/>
      <c r="N18" s="73"/>
      <c r="O18" s="73"/>
      <c r="P18" s="73" t="str">
        <f>IF(I18=3,1,"")</f>
        <v/>
      </c>
      <c r="Q18" s="73" t="str">
        <f>IF(I18=2,1,"")</f>
        <v/>
      </c>
      <c r="R18" s="73" t="str">
        <f>IF(I18=1,1,"")</f>
        <v/>
      </c>
      <c r="S18" s="73"/>
      <c r="T18" s="73"/>
    </row>
    <row r="19" spans="1:20" x14ac:dyDescent="0.15">
      <c r="A19" s="90"/>
      <c r="B19" s="91" t="s">
        <v>182</v>
      </c>
      <c r="C19" s="326" t="str">
        <f>IF((MIN(I22:I24)=0),"標準項目の「あり」「なし」を選択してください","")</f>
        <v>標準項目の「あり」「なし」を選択してください</v>
      </c>
      <c r="D19" s="326"/>
      <c r="E19" s="326"/>
      <c r="F19" s="327"/>
      <c r="H19" s="73"/>
      <c r="I19" s="54"/>
      <c r="J19" s="7" t="s">
        <v>69</v>
      </c>
      <c r="K19" s="7">
        <v>3</v>
      </c>
      <c r="L19" s="73">
        <v>17432</v>
      </c>
      <c r="M19" s="73"/>
      <c r="N19" s="73"/>
      <c r="O19" s="73"/>
      <c r="P19" s="73"/>
      <c r="Q19" s="73"/>
      <c r="R19" s="73"/>
      <c r="S19" s="73"/>
      <c r="T19" s="73"/>
    </row>
    <row r="20" spans="1:20" s="95" customFormat="1" ht="37.5" customHeight="1" x14ac:dyDescent="0.15">
      <c r="A20" s="92" t="s">
        <v>60</v>
      </c>
      <c r="B20" s="274" t="s">
        <v>183</v>
      </c>
      <c r="C20" s="275"/>
      <c r="D20" s="328" t="str">
        <f xml:space="preserve"> "評点（" &amp; REPT("○",COUNT(P22:P24)) &amp; REPT("●",COUNT(Q22:Q24)) &amp; "）"</f>
        <v>評点（）</v>
      </c>
      <c r="E20" s="328"/>
      <c r="F20" s="112" t="str">
        <f>IF(COUNT(R22:R24)&gt;0,"・非該当" &amp; COUNT(R22:R24),"")</f>
        <v/>
      </c>
      <c r="G20" s="78"/>
      <c r="H20" s="93"/>
      <c r="I20" s="94" t="str">
        <f>IF(MIN(I22:I24)=0,"",IF(COUNT(P22:Q24)=0,"-",IF(COUNT(P22:Q24)=COUNT(P22:P24),"A",IF(COUNT(P22:P24)=0,"C","B"))))</f>
        <v/>
      </c>
      <c r="J20" s="7" t="s">
        <v>54</v>
      </c>
      <c r="K20" s="94"/>
      <c r="L20" s="93"/>
      <c r="M20" s="93"/>
      <c r="N20" s="93"/>
      <c r="O20" s="93"/>
      <c r="P20" s="93"/>
      <c r="Q20" s="93"/>
      <c r="R20" s="93"/>
      <c r="S20" s="73"/>
      <c r="T20" s="93"/>
    </row>
    <row r="21" spans="1:20" x14ac:dyDescent="0.15">
      <c r="A21" s="90"/>
      <c r="B21" s="111" t="s">
        <v>55</v>
      </c>
      <c r="C21" s="317" t="s">
        <v>56</v>
      </c>
      <c r="D21" s="318"/>
      <c r="E21" s="318"/>
      <c r="F21" s="319"/>
      <c r="H21" s="73"/>
      <c r="I21" s="54"/>
      <c r="J21" s="7" t="s">
        <v>57</v>
      </c>
      <c r="K21" s="7"/>
      <c r="L21" s="73"/>
      <c r="M21" s="73"/>
      <c r="N21" s="73"/>
      <c r="O21" s="73"/>
      <c r="P21" s="73"/>
      <c r="Q21" s="73"/>
      <c r="R21" s="73"/>
      <c r="S21" s="73"/>
      <c r="T21" s="73"/>
    </row>
    <row r="22" spans="1:20" ht="37.5" customHeight="1" x14ac:dyDescent="0.15">
      <c r="A22" s="90"/>
      <c r="B22" s="96"/>
      <c r="C22" s="295" t="s">
        <v>184</v>
      </c>
      <c r="D22" s="296"/>
      <c r="E22" s="320"/>
      <c r="F22" s="97"/>
      <c r="G22" s="78"/>
      <c r="H22" s="73"/>
      <c r="I22" s="54">
        <v>0</v>
      </c>
      <c r="J22" s="7" t="s">
        <v>58</v>
      </c>
      <c r="K22" s="7">
        <v>1</v>
      </c>
      <c r="L22" s="73">
        <v>60035</v>
      </c>
      <c r="M22" s="73"/>
      <c r="N22" s="73"/>
      <c r="O22" s="73"/>
      <c r="P22" s="73" t="str">
        <f>IF(I22=3,1,"")</f>
        <v/>
      </c>
      <c r="Q22" s="73" t="str">
        <f>IF(I22=2,1,"")</f>
        <v/>
      </c>
      <c r="R22" s="73" t="str">
        <f>IF(I22=1,1,"")</f>
        <v/>
      </c>
      <c r="S22" s="73"/>
      <c r="T22" s="73"/>
    </row>
    <row r="23" spans="1:20" ht="37.5" customHeight="1" x14ac:dyDescent="0.15">
      <c r="A23" s="90"/>
      <c r="B23" s="96"/>
      <c r="C23" s="295" t="s">
        <v>185</v>
      </c>
      <c r="D23" s="296"/>
      <c r="E23" s="320"/>
      <c r="F23" s="97"/>
      <c r="G23" s="78"/>
      <c r="H23" s="73"/>
      <c r="I23" s="54">
        <v>0</v>
      </c>
      <c r="J23" s="7" t="s">
        <v>58</v>
      </c>
      <c r="K23" s="7">
        <v>2</v>
      </c>
      <c r="L23" s="73">
        <v>60036</v>
      </c>
      <c r="M23" s="73"/>
      <c r="N23" s="73"/>
      <c r="O23" s="73"/>
      <c r="P23" s="73" t="str">
        <f>IF(I23=3,1,"")</f>
        <v/>
      </c>
      <c r="Q23" s="73" t="str">
        <f>IF(I23=2,1,"")</f>
        <v/>
      </c>
      <c r="R23" s="73" t="str">
        <f>IF(I23=1,1,"")</f>
        <v/>
      </c>
      <c r="S23" s="73"/>
      <c r="T23" s="73"/>
    </row>
    <row r="24" spans="1:20" ht="37.5" customHeight="1" thickBot="1" x14ac:dyDescent="0.2">
      <c r="A24" s="90"/>
      <c r="B24" s="96"/>
      <c r="C24" s="295" t="s">
        <v>186</v>
      </c>
      <c r="D24" s="296"/>
      <c r="E24" s="320"/>
      <c r="F24" s="97"/>
      <c r="G24" s="78"/>
      <c r="H24" s="73"/>
      <c r="I24" s="54">
        <v>0</v>
      </c>
      <c r="J24" s="7" t="s">
        <v>58</v>
      </c>
      <c r="K24" s="7">
        <v>3</v>
      </c>
      <c r="L24" s="73">
        <v>60037</v>
      </c>
      <c r="M24" s="73"/>
      <c r="N24" s="73"/>
      <c r="O24" s="73"/>
      <c r="P24" s="73" t="str">
        <f>IF(I24=3,1,"")</f>
        <v/>
      </c>
      <c r="Q24" s="73" t="str">
        <f>IF(I24=2,1,"")</f>
        <v/>
      </c>
      <c r="R24" s="73" t="str">
        <f>IF(I24=1,1,"")</f>
        <v/>
      </c>
      <c r="S24" s="73"/>
      <c r="T24" s="73"/>
    </row>
    <row r="25" spans="1:20" ht="20.25" customHeight="1" x14ac:dyDescent="0.15">
      <c r="A25" s="98"/>
      <c r="B25" s="321" t="s">
        <v>187</v>
      </c>
      <c r="C25" s="322"/>
      <c r="D25" s="323" t="str">
        <f>IF(AND(LEN(case1_1)&lt;&gt;0,COUNT(R12:R24)=7),checkB_1,(IF(LEN(checkA_1)&lt;&gt;0,checkA_1, checkB_1)))</f>
        <v>カテゴリー1の講評を入力してください</v>
      </c>
      <c r="E25" s="323"/>
      <c r="F25" s="324"/>
      <c r="H25" s="73"/>
      <c r="I25" s="54"/>
      <c r="J25" s="7" t="s">
        <v>59</v>
      </c>
      <c r="K25" s="7"/>
      <c r="L25" s="73"/>
      <c r="M25" s="73"/>
      <c r="N25" s="73"/>
      <c r="O25" s="73"/>
      <c r="P25" s="73"/>
      <c r="Q25" s="73"/>
      <c r="R25" s="73"/>
      <c r="S25" s="73"/>
      <c r="T25" s="73"/>
    </row>
    <row r="26" spans="1:20" s="102" customFormat="1" ht="21" customHeight="1" x14ac:dyDescent="0.15">
      <c r="A26" s="109"/>
      <c r="B26" s="304"/>
      <c r="C26" s="305"/>
      <c r="D26" s="305"/>
      <c r="E26" s="305"/>
      <c r="F26" s="306"/>
      <c r="G26" s="2" t="str">
        <f>IF(LEN(B26)=0,"",IF(40-LEN(B26)&gt;0,"残り" &amp; 40-LEN(B26) &amp; "文字",IF(40-LEN(B26)=0,"","文字数がオーバーしています")))</f>
        <v/>
      </c>
      <c r="H26" s="99"/>
      <c r="I26" s="100"/>
      <c r="J26" s="7" t="s">
        <v>82</v>
      </c>
      <c r="K26" s="99"/>
      <c r="L26" s="99"/>
      <c r="M26" s="101"/>
      <c r="N26" s="101"/>
      <c r="O26" s="101"/>
      <c r="P26" s="101"/>
      <c r="Q26" s="101"/>
      <c r="R26" s="101"/>
      <c r="S26" s="73"/>
      <c r="T26" s="101"/>
    </row>
    <row r="27" spans="1:20" s="102" customFormat="1" ht="65.099999999999994" customHeight="1" x14ac:dyDescent="0.15">
      <c r="A27" s="110"/>
      <c r="B27" s="307"/>
      <c r="C27" s="308"/>
      <c r="D27" s="308"/>
      <c r="E27" s="308"/>
      <c r="F27" s="309"/>
      <c r="G27" s="2" t="str">
        <f>IF(LEN(B27)=0,"",IF(256-LEN(B27)&gt;0,"残り" &amp; 256-LEN(B27) &amp; "文字",IF(256-LEN(B27)=0,"","文字数がオーバーしています")))</f>
        <v/>
      </c>
      <c r="H27" s="99"/>
      <c r="I27" s="100"/>
      <c r="J27" s="7" t="s">
        <v>85</v>
      </c>
      <c r="K27" s="99"/>
      <c r="L27" s="99"/>
      <c r="M27" s="101"/>
      <c r="N27" s="101"/>
      <c r="O27" s="101"/>
      <c r="P27" s="101"/>
      <c r="Q27" s="101"/>
      <c r="R27" s="101"/>
      <c r="S27" s="73"/>
      <c r="T27" s="101"/>
    </row>
    <row r="28" spans="1:20" s="102" customFormat="1" ht="21" customHeight="1" x14ac:dyDescent="0.15">
      <c r="A28" s="110"/>
      <c r="B28" s="310"/>
      <c r="C28" s="311"/>
      <c r="D28" s="311"/>
      <c r="E28" s="311"/>
      <c r="F28" s="312"/>
      <c r="G28" s="2" t="str">
        <f>IF(LEN(B28)=0,"",IF(40-LEN(B28)&gt;0,"残り" &amp; 40-LEN(B28) &amp; "文字",IF(40-LEN(B28)=0,"","文字数がオーバーしています")))</f>
        <v/>
      </c>
      <c r="H28" s="99"/>
      <c r="I28" s="100"/>
      <c r="J28" s="7" t="s">
        <v>83</v>
      </c>
      <c r="K28" s="99"/>
      <c r="L28" s="99"/>
      <c r="M28" s="101"/>
      <c r="N28" s="101"/>
      <c r="O28" s="101"/>
      <c r="P28" s="101"/>
      <c r="Q28" s="101"/>
      <c r="R28" s="101"/>
      <c r="S28" s="73"/>
      <c r="T28" s="101"/>
    </row>
    <row r="29" spans="1:20" s="102" customFormat="1" ht="65.099999999999994" customHeight="1" x14ac:dyDescent="0.15">
      <c r="A29" s="110"/>
      <c r="B29" s="313"/>
      <c r="C29" s="313"/>
      <c r="D29" s="313"/>
      <c r="E29" s="313"/>
      <c r="F29" s="314"/>
      <c r="G29" s="2" t="str">
        <f>IF(LEN(B29)=0,"",IF(256-LEN(B29)&gt;0,"残り" &amp; 256-LEN(B29) &amp; "文字",IF(256-LEN(B29)=0,"","文字数がオーバーしています")))</f>
        <v/>
      </c>
      <c r="H29" s="99"/>
      <c r="I29" s="100"/>
      <c r="J29" s="7" t="s">
        <v>86</v>
      </c>
      <c r="K29" s="99"/>
      <c r="L29" s="99"/>
      <c r="M29" s="101"/>
      <c r="N29" s="101"/>
      <c r="O29" s="101"/>
      <c r="P29" s="101"/>
      <c r="Q29" s="101"/>
      <c r="R29" s="101"/>
      <c r="S29" s="73"/>
      <c r="T29" s="101"/>
    </row>
    <row r="30" spans="1:20" s="102" customFormat="1" ht="21" customHeight="1" x14ac:dyDescent="0.15">
      <c r="A30" s="110"/>
      <c r="B30" s="310"/>
      <c r="C30" s="311"/>
      <c r="D30" s="311"/>
      <c r="E30" s="311"/>
      <c r="F30" s="312"/>
      <c r="G30" s="2" t="str">
        <f>IF(LEN(B30)=0,"",IF(40-LEN(B30)&gt;0,"残り" &amp; 40-LEN(B30) &amp; "文字",IF(40-LEN(B30)=0,"","文字数がオーバーしています")))</f>
        <v/>
      </c>
      <c r="H30" s="99"/>
      <c r="I30" s="100"/>
      <c r="J30" s="7" t="s">
        <v>84</v>
      </c>
      <c r="K30" s="99"/>
      <c r="L30" s="99"/>
      <c r="M30" s="101"/>
      <c r="N30" s="101"/>
      <c r="O30" s="101"/>
      <c r="P30" s="101"/>
      <c r="Q30" s="101"/>
      <c r="R30" s="101"/>
      <c r="S30" s="73"/>
      <c r="T30" s="101"/>
    </row>
    <row r="31" spans="1:20" s="102" customFormat="1" ht="65.099999999999994" customHeight="1" thickBot="1" x14ac:dyDescent="0.2">
      <c r="A31" s="103"/>
      <c r="B31" s="315"/>
      <c r="C31" s="315"/>
      <c r="D31" s="315"/>
      <c r="E31" s="315"/>
      <c r="F31" s="316"/>
      <c r="G31" s="2" t="str">
        <f>IF(LEN(B31)=0,"",IF(256-LEN(B31)&gt;0,"残り" &amp; 256-LEN(B31) &amp; "文字",IF(256-LEN(B31)=0,"","文字数がオーバーしています")))</f>
        <v/>
      </c>
      <c r="H31" s="99"/>
      <c r="I31" s="100"/>
      <c r="J31" s="7" t="s">
        <v>87</v>
      </c>
      <c r="K31" s="99"/>
      <c r="L31" s="99"/>
      <c r="M31" s="101"/>
      <c r="N31" s="101"/>
      <c r="O31" s="101"/>
      <c r="P31" s="101"/>
      <c r="Q31" s="101"/>
      <c r="R31" s="101"/>
      <c r="S31" s="73"/>
      <c r="T31" s="101"/>
    </row>
    <row r="32" spans="1:20" ht="18" customHeight="1" thickTop="1" x14ac:dyDescent="0.15">
      <c r="A32" s="290">
        <v>2</v>
      </c>
      <c r="B32" s="292" t="s">
        <v>189</v>
      </c>
      <c r="C32" s="293"/>
      <c r="D32" s="293"/>
      <c r="E32" s="293"/>
      <c r="F32" s="294"/>
      <c r="H32" s="73"/>
      <c r="I32" s="54"/>
      <c r="J32" s="7" t="s">
        <v>59</v>
      </c>
      <c r="K32" s="7"/>
      <c r="L32" s="73"/>
      <c r="M32" s="73"/>
      <c r="N32" s="73"/>
      <c r="O32" s="73"/>
      <c r="P32" s="73"/>
      <c r="Q32" s="73"/>
      <c r="R32" s="73"/>
      <c r="S32" s="73"/>
      <c r="T32" s="73" t="s">
        <v>65</v>
      </c>
    </row>
    <row r="33" spans="1:20" s="83" customFormat="1" ht="30" customHeight="1" thickBot="1" x14ac:dyDescent="0.2">
      <c r="A33" s="291"/>
      <c r="B33" s="295" t="s">
        <v>188</v>
      </c>
      <c r="C33" s="296"/>
      <c r="D33" s="296"/>
      <c r="E33" s="296"/>
      <c r="F33" s="297"/>
      <c r="G33" s="78"/>
      <c r="H33" s="79"/>
      <c r="I33" s="80"/>
      <c r="J33" s="81" t="s">
        <v>66</v>
      </c>
      <c r="K33" s="79">
        <v>2</v>
      </c>
      <c r="L33" s="79">
        <v>121</v>
      </c>
      <c r="M33" s="82"/>
      <c r="N33" s="82"/>
      <c r="O33" s="82"/>
      <c r="P33" s="82"/>
      <c r="Q33" s="82"/>
      <c r="R33" s="82"/>
      <c r="S33" s="73"/>
      <c r="T33" s="82"/>
    </row>
    <row r="34" spans="1:20" s="11" customFormat="1" ht="17.25" customHeight="1" x14ac:dyDescent="0.15">
      <c r="A34" s="84"/>
      <c r="B34" s="298" t="s">
        <v>191</v>
      </c>
      <c r="C34" s="299"/>
      <c r="D34" s="299"/>
      <c r="E34" s="299"/>
      <c r="F34" s="300"/>
      <c r="G34" s="85"/>
      <c r="H34" s="86"/>
      <c r="I34" s="87"/>
      <c r="J34" s="7" t="s">
        <v>67</v>
      </c>
      <c r="K34" s="86"/>
      <c r="L34" s="86"/>
      <c r="M34" s="88"/>
      <c r="N34" s="88"/>
      <c r="O34" s="88"/>
      <c r="P34" s="88"/>
      <c r="Q34" s="88"/>
      <c r="R34" s="88"/>
      <c r="S34" s="73"/>
      <c r="T34" s="88"/>
    </row>
    <row r="35" spans="1:20" s="83" customFormat="1" ht="30" customHeight="1" thickBot="1" x14ac:dyDescent="0.2">
      <c r="A35" s="89"/>
      <c r="B35" s="301" t="s">
        <v>190</v>
      </c>
      <c r="C35" s="302"/>
      <c r="D35" s="325" t="s">
        <v>88</v>
      </c>
      <c r="E35" s="325"/>
      <c r="F35" s="113" t="str">
        <f>IF(COUNT(P39:Q44) &gt; 0,COUNT(P39:P44) &amp; "／" &amp; COUNT(P39:Q44),"")</f>
        <v/>
      </c>
      <c r="G35" s="78"/>
      <c r="H35" s="79"/>
      <c r="I35" s="80"/>
      <c r="J35" s="81" t="s">
        <v>68</v>
      </c>
      <c r="K35" s="79">
        <v>1</v>
      </c>
      <c r="L35" s="79">
        <v>547</v>
      </c>
      <c r="M35" s="82"/>
      <c r="N35" s="82"/>
      <c r="O35" s="82"/>
      <c r="P35" s="82"/>
      <c r="Q35" s="82"/>
      <c r="R35" s="82"/>
      <c r="S35" s="73"/>
      <c r="T35" s="82"/>
    </row>
    <row r="36" spans="1:20" x14ac:dyDescent="0.15">
      <c r="A36" s="90"/>
      <c r="B36" s="91" t="s">
        <v>174</v>
      </c>
      <c r="C36" s="326" t="str">
        <f>IF((MIN(I39:I44)=0),"標準項目の「あり」「なし」を選択してください","")</f>
        <v>標準項目の「あり」「なし」を選択してください</v>
      </c>
      <c r="D36" s="326"/>
      <c r="E36" s="326"/>
      <c r="F36" s="327"/>
      <c r="H36" s="73"/>
      <c r="I36" s="54"/>
      <c r="J36" s="7" t="s">
        <v>69</v>
      </c>
      <c r="K36" s="7">
        <v>1</v>
      </c>
      <c r="L36" s="73">
        <v>17433</v>
      </c>
      <c r="M36" s="73"/>
      <c r="N36" s="73"/>
      <c r="O36" s="73"/>
      <c r="P36" s="73"/>
      <c r="Q36" s="73"/>
      <c r="R36" s="73"/>
      <c r="S36" s="73"/>
      <c r="T36" s="73"/>
    </row>
    <row r="37" spans="1:20" s="95" customFormat="1" ht="37.5" customHeight="1" x14ac:dyDescent="0.15">
      <c r="A37" s="92" t="s">
        <v>60</v>
      </c>
      <c r="B37" s="274" t="s">
        <v>190</v>
      </c>
      <c r="C37" s="275"/>
      <c r="D37" s="328" t="str">
        <f xml:space="preserve"> "評点（" &amp; REPT("○",COUNT(P39:P44)) &amp; REPT("●",COUNT(Q39:Q44)) &amp; "）"</f>
        <v>評点（）</v>
      </c>
      <c r="E37" s="328"/>
      <c r="F37" s="112" t="str">
        <f>IF(COUNT(R39:R44)&gt;0,"・非該当" &amp; COUNT(R39:R44),"")</f>
        <v/>
      </c>
      <c r="G37" s="78"/>
      <c r="H37" s="93"/>
      <c r="I37" s="94" t="str">
        <f>IF(MIN(I39:I44)=0,"",IF(COUNT(P39:Q44)=0,"-",IF(COUNT(P39:Q44)=COUNT(P39:P44),"A",IF(COUNT(P39:P44)=0,"C","B"))))</f>
        <v/>
      </c>
      <c r="J37" s="7" t="s">
        <v>54</v>
      </c>
      <c r="K37" s="94"/>
      <c r="L37" s="93"/>
      <c r="M37" s="93"/>
      <c r="N37" s="93"/>
      <c r="O37" s="93"/>
      <c r="P37" s="93"/>
      <c r="Q37" s="93"/>
      <c r="R37" s="93"/>
      <c r="S37" s="73"/>
      <c r="T37" s="93"/>
    </row>
    <row r="38" spans="1:20" x14ac:dyDescent="0.15">
      <c r="A38" s="90"/>
      <c r="B38" s="111" t="s">
        <v>55</v>
      </c>
      <c r="C38" s="317" t="s">
        <v>56</v>
      </c>
      <c r="D38" s="318"/>
      <c r="E38" s="318"/>
      <c r="F38" s="319"/>
      <c r="H38" s="73"/>
      <c r="I38" s="54"/>
      <c r="J38" s="7" t="s">
        <v>57</v>
      </c>
      <c r="K38" s="7"/>
      <c r="L38" s="73"/>
      <c r="M38" s="73"/>
      <c r="N38" s="73"/>
      <c r="O38" s="73"/>
      <c r="P38" s="73"/>
      <c r="Q38" s="73"/>
      <c r="R38" s="73"/>
      <c r="S38" s="73"/>
      <c r="T38" s="73"/>
    </row>
    <row r="39" spans="1:20" ht="37.5" customHeight="1" x14ac:dyDescent="0.15">
      <c r="A39" s="90"/>
      <c r="B39" s="96"/>
      <c r="C39" s="295" t="s">
        <v>192</v>
      </c>
      <c r="D39" s="296"/>
      <c r="E39" s="320"/>
      <c r="F39" s="97"/>
      <c r="G39" s="78"/>
      <c r="H39" s="73"/>
      <c r="I39" s="54">
        <v>0</v>
      </c>
      <c r="J39" s="7" t="s">
        <v>58</v>
      </c>
      <c r="K39" s="7">
        <v>1</v>
      </c>
      <c r="L39" s="73">
        <v>60038</v>
      </c>
      <c r="M39" s="73"/>
      <c r="N39" s="73"/>
      <c r="O39" s="73"/>
      <c r="P39" s="73" t="str">
        <f t="shared" ref="P39:P44" si="0">IF(I39=3,1,"")</f>
        <v/>
      </c>
      <c r="Q39" s="73" t="str">
        <f t="shared" ref="Q39:Q44" si="1">IF(I39=2,1,"")</f>
        <v/>
      </c>
      <c r="R39" s="73" t="str">
        <f t="shared" ref="R39:R44" si="2">IF(I39=1,1,"")</f>
        <v/>
      </c>
      <c r="S39" s="73"/>
      <c r="T39" s="73"/>
    </row>
    <row r="40" spans="1:20" ht="37.5" customHeight="1" x14ac:dyDescent="0.15">
      <c r="A40" s="90"/>
      <c r="B40" s="96"/>
      <c r="C40" s="295" t="s">
        <v>193</v>
      </c>
      <c r="D40" s="296"/>
      <c r="E40" s="320"/>
      <c r="F40" s="97"/>
      <c r="G40" s="78"/>
      <c r="H40" s="73"/>
      <c r="I40" s="54">
        <v>0</v>
      </c>
      <c r="J40" s="7" t="s">
        <v>58</v>
      </c>
      <c r="K40" s="7">
        <v>2</v>
      </c>
      <c r="L40" s="73">
        <v>60039</v>
      </c>
      <c r="M40" s="73"/>
      <c r="N40" s="73"/>
      <c r="O40" s="73"/>
      <c r="P40" s="73" t="str">
        <f t="shared" si="0"/>
        <v/>
      </c>
      <c r="Q40" s="73" t="str">
        <f t="shared" si="1"/>
        <v/>
      </c>
      <c r="R40" s="73" t="str">
        <f t="shared" si="2"/>
        <v/>
      </c>
      <c r="S40" s="73"/>
      <c r="T40" s="73"/>
    </row>
    <row r="41" spans="1:20" ht="37.5" customHeight="1" x14ac:dyDescent="0.15">
      <c r="A41" s="90"/>
      <c r="B41" s="96"/>
      <c r="C41" s="295" t="s">
        <v>194</v>
      </c>
      <c r="D41" s="296"/>
      <c r="E41" s="320"/>
      <c r="F41" s="97"/>
      <c r="G41" s="78"/>
      <c r="H41" s="73"/>
      <c r="I41" s="54">
        <v>0</v>
      </c>
      <c r="J41" s="7" t="s">
        <v>58</v>
      </c>
      <c r="K41" s="7">
        <v>3</v>
      </c>
      <c r="L41" s="73">
        <v>60040</v>
      </c>
      <c r="M41" s="73"/>
      <c r="N41" s="73"/>
      <c r="O41" s="73"/>
      <c r="P41" s="73" t="str">
        <f t="shared" si="0"/>
        <v/>
      </c>
      <c r="Q41" s="73" t="str">
        <f t="shared" si="1"/>
        <v/>
      </c>
      <c r="R41" s="73" t="str">
        <f t="shared" si="2"/>
        <v/>
      </c>
      <c r="S41" s="73"/>
      <c r="T41" s="73"/>
    </row>
    <row r="42" spans="1:20" ht="37.5" customHeight="1" x14ac:dyDescent="0.15">
      <c r="A42" s="90"/>
      <c r="B42" s="96"/>
      <c r="C42" s="295" t="s">
        <v>195</v>
      </c>
      <c r="D42" s="296"/>
      <c r="E42" s="320"/>
      <c r="F42" s="97"/>
      <c r="G42" s="78"/>
      <c r="H42" s="73"/>
      <c r="I42" s="54">
        <v>0</v>
      </c>
      <c r="J42" s="7" t="s">
        <v>58</v>
      </c>
      <c r="K42" s="7">
        <v>4</v>
      </c>
      <c r="L42" s="73">
        <v>60041</v>
      </c>
      <c r="M42" s="73"/>
      <c r="N42" s="73"/>
      <c r="O42" s="73"/>
      <c r="P42" s="73" t="str">
        <f t="shared" si="0"/>
        <v/>
      </c>
      <c r="Q42" s="73" t="str">
        <f t="shared" si="1"/>
        <v/>
      </c>
      <c r="R42" s="73" t="str">
        <f t="shared" si="2"/>
        <v/>
      </c>
      <c r="S42" s="73"/>
      <c r="T42" s="73"/>
    </row>
    <row r="43" spans="1:20" ht="37.5" customHeight="1" x14ac:dyDescent="0.15">
      <c r="A43" s="90"/>
      <c r="B43" s="96"/>
      <c r="C43" s="295" t="s">
        <v>196</v>
      </c>
      <c r="D43" s="296"/>
      <c r="E43" s="320"/>
      <c r="F43" s="97"/>
      <c r="G43" s="78"/>
      <c r="H43" s="73"/>
      <c r="I43" s="54">
        <v>0</v>
      </c>
      <c r="J43" s="7" t="s">
        <v>58</v>
      </c>
      <c r="K43" s="7">
        <v>5</v>
      </c>
      <c r="L43" s="73">
        <v>60042</v>
      </c>
      <c r="M43" s="73"/>
      <c r="N43" s="73"/>
      <c r="O43" s="73"/>
      <c r="P43" s="73" t="str">
        <f t="shared" si="0"/>
        <v/>
      </c>
      <c r="Q43" s="73" t="str">
        <f t="shared" si="1"/>
        <v/>
      </c>
      <c r="R43" s="73" t="str">
        <f t="shared" si="2"/>
        <v/>
      </c>
      <c r="S43" s="73"/>
      <c r="T43" s="73"/>
    </row>
    <row r="44" spans="1:20" ht="37.5" customHeight="1" thickBot="1" x14ac:dyDescent="0.2">
      <c r="A44" s="90"/>
      <c r="B44" s="96"/>
      <c r="C44" s="295" t="s">
        <v>197</v>
      </c>
      <c r="D44" s="296"/>
      <c r="E44" s="320"/>
      <c r="F44" s="97"/>
      <c r="G44" s="78"/>
      <c r="H44" s="73"/>
      <c r="I44" s="54">
        <v>0</v>
      </c>
      <c r="J44" s="7" t="s">
        <v>58</v>
      </c>
      <c r="K44" s="7">
        <v>6</v>
      </c>
      <c r="L44" s="73">
        <v>60043</v>
      </c>
      <c r="M44" s="73"/>
      <c r="N44" s="73"/>
      <c r="O44" s="73"/>
      <c r="P44" s="73" t="str">
        <f t="shared" si="0"/>
        <v/>
      </c>
      <c r="Q44" s="73" t="str">
        <f t="shared" si="1"/>
        <v/>
      </c>
      <c r="R44" s="73" t="str">
        <f t="shared" si="2"/>
        <v/>
      </c>
      <c r="S44" s="73"/>
      <c r="T44" s="73"/>
    </row>
    <row r="45" spans="1:20" s="11" customFormat="1" ht="17.25" customHeight="1" x14ac:dyDescent="0.15">
      <c r="A45" s="84"/>
      <c r="B45" s="298" t="s">
        <v>199</v>
      </c>
      <c r="C45" s="299"/>
      <c r="D45" s="299"/>
      <c r="E45" s="299"/>
      <c r="F45" s="300"/>
      <c r="G45" s="85"/>
      <c r="H45" s="86"/>
      <c r="I45" s="87"/>
      <c r="J45" s="7" t="s">
        <v>67</v>
      </c>
      <c r="K45" s="86"/>
      <c r="L45" s="86"/>
      <c r="M45" s="88"/>
      <c r="N45" s="88"/>
      <c r="O45" s="88"/>
      <c r="P45" s="88"/>
      <c r="Q45" s="88"/>
      <c r="R45" s="88"/>
      <c r="S45" s="73"/>
      <c r="T45" s="88"/>
    </row>
    <row r="46" spans="1:20" s="83" customFormat="1" ht="30" customHeight="1" thickBot="1" x14ac:dyDescent="0.2">
      <c r="A46" s="89"/>
      <c r="B46" s="301" t="s">
        <v>198</v>
      </c>
      <c r="C46" s="302"/>
      <c r="D46" s="325" t="s">
        <v>88</v>
      </c>
      <c r="E46" s="325"/>
      <c r="F46" s="113" t="str">
        <f>IF(COUNT(P50:Q57) &gt; 0,COUNT(P50:P57) &amp; "／" &amp; COUNT(P50:Q57),"")</f>
        <v/>
      </c>
      <c r="G46" s="78"/>
      <c r="H46" s="79"/>
      <c r="I46" s="80"/>
      <c r="J46" s="81" t="s">
        <v>68</v>
      </c>
      <c r="K46" s="79">
        <v>2</v>
      </c>
      <c r="L46" s="79">
        <v>548</v>
      </c>
      <c r="M46" s="82"/>
      <c r="N46" s="82"/>
      <c r="O46" s="82"/>
      <c r="P46" s="82"/>
      <c r="Q46" s="82"/>
      <c r="R46" s="82"/>
      <c r="S46" s="73"/>
      <c r="T46" s="82"/>
    </row>
    <row r="47" spans="1:20" x14ac:dyDescent="0.15">
      <c r="A47" s="90"/>
      <c r="B47" s="91" t="s">
        <v>174</v>
      </c>
      <c r="C47" s="326" t="str">
        <f>IF((MIN(I50:I52)=0),"標準項目の「あり」「なし」を選択してください","")</f>
        <v>標準項目の「あり」「なし」を選択してください</v>
      </c>
      <c r="D47" s="326"/>
      <c r="E47" s="326"/>
      <c r="F47" s="327"/>
      <c r="H47" s="73"/>
      <c r="I47" s="54"/>
      <c r="J47" s="7" t="s">
        <v>69</v>
      </c>
      <c r="K47" s="7">
        <v>1</v>
      </c>
      <c r="L47" s="73">
        <v>17434</v>
      </c>
      <c r="M47" s="73"/>
      <c r="N47" s="73"/>
      <c r="O47" s="73"/>
      <c r="P47" s="73"/>
      <c r="Q47" s="73"/>
      <c r="R47" s="73"/>
      <c r="S47" s="73"/>
      <c r="T47" s="73"/>
    </row>
    <row r="48" spans="1:20" s="95" customFormat="1" ht="37.5" customHeight="1" x14ac:dyDescent="0.15">
      <c r="A48" s="92" t="s">
        <v>60</v>
      </c>
      <c r="B48" s="274" t="s">
        <v>200</v>
      </c>
      <c r="C48" s="275"/>
      <c r="D48" s="328" t="str">
        <f xml:space="preserve"> "評点（" &amp; REPT("○",COUNT(P50:P52)) &amp; REPT("●",COUNT(Q50:Q52)) &amp; "）"</f>
        <v>評点（）</v>
      </c>
      <c r="E48" s="328"/>
      <c r="F48" s="112" t="str">
        <f>IF(COUNT(R50:R52)&gt;0,"・非該当" &amp; COUNT(R50:R52),"")</f>
        <v/>
      </c>
      <c r="G48" s="78"/>
      <c r="H48" s="93"/>
      <c r="I48" s="94" t="str">
        <f>IF(MIN(I50:I52)=0,"",IF(COUNT(P50:Q52)=0,"-",IF(COUNT(P50:Q52)=COUNT(P50:P52),"A",IF(COUNT(P50:P52)=0,"C","B"))))</f>
        <v/>
      </c>
      <c r="J48" s="7" t="s">
        <v>54</v>
      </c>
      <c r="K48" s="94"/>
      <c r="L48" s="93"/>
      <c r="M48" s="93"/>
      <c r="N48" s="93"/>
      <c r="O48" s="93"/>
      <c r="P48" s="93"/>
      <c r="Q48" s="93"/>
      <c r="R48" s="93"/>
      <c r="S48" s="73"/>
      <c r="T48" s="93"/>
    </row>
    <row r="49" spans="1:20" x14ac:dyDescent="0.15">
      <c r="A49" s="90"/>
      <c r="B49" s="111" t="s">
        <v>55</v>
      </c>
      <c r="C49" s="317" t="s">
        <v>56</v>
      </c>
      <c r="D49" s="318"/>
      <c r="E49" s="318"/>
      <c r="F49" s="319"/>
      <c r="H49" s="73"/>
      <c r="I49" s="54"/>
      <c r="J49" s="7" t="s">
        <v>57</v>
      </c>
      <c r="K49" s="7"/>
      <c r="L49" s="73"/>
      <c r="M49" s="73"/>
      <c r="N49" s="73"/>
      <c r="O49" s="73"/>
      <c r="P49" s="73"/>
      <c r="Q49" s="73"/>
      <c r="R49" s="73"/>
      <c r="S49" s="73"/>
      <c r="T49" s="73"/>
    </row>
    <row r="50" spans="1:20" ht="37.5" customHeight="1" x14ac:dyDescent="0.15">
      <c r="A50" s="90"/>
      <c r="B50" s="96"/>
      <c r="C50" s="295" t="s">
        <v>201</v>
      </c>
      <c r="D50" s="296"/>
      <c r="E50" s="320"/>
      <c r="F50" s="97"/>
      <c r="G50" s="78"/>
      <c r="H50" s="73"/>
      <c r="I50" s="54">
        <v>0</v>
      </c>
      <c r="J50" s="7" t="s">
        <v>58</v>
      </c>
      <c r="K50" s="7">
        <v>1</v>
      </c>
      <c r="L50" s="73">
        <v>60044</v>
      </c>
      <c r="M50" s="73"/>
      <c r="N50" s="73"/>
      <c r="O50" s="73"/>
      <c r="P50" s="73" t="str">
        <f>IF(I50=3,1,"")</f>
        <v/>
      </c>
      <c r="Q50" s="73" t="str">
        <f>IF(I50=2,1,"")</f>
        <v/>
      </c>
      <c r="R50" s="73" t="str">
        <f>IF(I50=1,1,"")</f>
        <v/>
      </c>
      <c r="S50" s="73"/>
      <c r="T50" s="73"/>
    </row>
    <row r="51" spans="1:20" ht="37.5" customHeight="1" x14ac:dyDescent="0.15">
      <c r="A51" s="90"/>
      <c r="B51" s="96"/>
      <c r="C51" s="295" t="s">
        <v>202</v>
      </c>
      <c r="D51" s="296"/>
      <c r="E51" s="320"/>
      <c r="F51" s="97"/>
      <c r="G51" s="78"/>
      <c r="H51" s="73"/>
      <c r="I51" s="54">
        <v>0</v>
      </c>
      <c r="J51" s="7" t="s">
        <v>58</v>
      </c>
      <c r="K51" s="7">
        <v>2</v>
      </c>
      <c r="L51" s="73">
        <v>60045</v>
      </c>
      <c r="M51" s="73"/>
      <c r="N51" s="73"/>
      <c r="O51" s="73"/>
      <c r="P51" s="73" t="str">
        <f>IF(I51=3,1,"")</f>
        <v/>
      </c>
      <c r="Q51" s="73" t="str">
        <f>IF(I51=2,1,"")</f>
        <v/>
      </c>
      <c r="R51" s="73" t="str">
        <f>IF(I51=1,1,"")</f>
        <v/>
      </c>
      <c r="S51" s="73"/>
      <c r="T51" s="73"/>
    </row>
    <row r="52" spans="1:20" ht="37.5" customHeight="1" thickBot="1" x14ac:dyDescent="0.2">
      <c r="A52" s="90"/>
      <c r="B52" s="96"/>
      <c r="C52" s="295" t="s">
        <v>203</v>
      </c>
      <c r="D52" s="296"/>
      <c r="E52" s="320"/>
      <c r="F52" s="97"/>
      <c r="G52" s="78"/>
      <c r="H52" s="73"/>
      <c r="I52" s="54">
        <v>0</v>
      </c>
      <c r="J52" s="7" t="s">
        <v>58</v>
      </c>
      <c r="K52" s="7">
        <v>3</v>
      </c>
      <c r="L52" s="73">
        <v>60046</v>
      </c>
      <c r="M52" s="73"/>
      <c r="N52" s="73"/>
      <c r="O52" s="73"/>
      <c r="P52" s="73" t="str">
        <f>IF(I52=3,1,"")</f>
        <v/>
      </c>
      <c r="Q52" s="73" t="str">
        <f>IF(I52=2,1,"")</f>
        <v/>
      </c>
      <c r="R52" s="73" t="str">
        <f>IF(I52=1,1,"")</f>
        <v/>
      </c>
      <c r="S52" s="73"/>
      <c r="T52" s="73"/>
    </row>
    <row r="53" spans="1:20" x14ac:dyDescent="0.15">
      <c r="A53" s="90"/>
      <c r="B53" s="91" t="s">
        <v>178</v>
      </c>
      <c r="C53" s="326" t="str">
        <f>IF((MIN(I56:I57)=0),"標準項目の「あり」「なし」を選択してください","")</f>
        <v>標準項目の「あり」「なし」を選択してください</v>
      </c>
      <c r="D53" s="326"/>
      <c r="E53" s="326"/>
      <c r="F53" s="327"/>
      <c r="H53" s="73"/>
      <c r="I53" s="54"/>
      <c r="J53" s="7" t="s">
        <v>69</v>
      </c>
      <c r="K53" s="7">
        <v>2</v>
      </c>
      <c r="L53" s="73">
        <v>17435</v>
      </c>
      <c r="M53" s="73"/>
      <c r="N53" s="73"/>
      <c r="O53" s="73"/>
      <c r="P53" s="73"/>
      <c r="Q53" s="73"/>
      <c r="R53" s="73"/>
      <c r="S53" s="73"/>
      <c r="T53" s="73"/>
    </row>
    <row r="54" spans="1:20" s="95" customFormat="1" ht="37.5" customHeight="1" x14ac:dyDescent="0.15">
      <c r="A54" s="92" t="s">
        <v>60</v>
      </c>
      <c r="B54" s="274" t="s">
        <v>204</v>
      </c>
      <c r="C54" s="275"/>
      <c r="D54" s="328" t="str">
        <f xml:space="preserve"> "評点（" &amp; REPT("○",COUNT(P56:P57)) &amp; REPT("●",COUNT(Q56:Q57)) &amp; "）"</f>
        <v>評点（）</v>
      </c>
      <c r="E54" s="328"/>
      <c r="F54" s="112" t="str">
        <f>IF(COUNT(R56:R57)&gt;0,"・非該当" &amp; COUNT(R56:R57),"")</f>
        <v/>
      </c>
      <c r="G54" s="78"/>
      <c r="H54" s="93"/>
      <c r="I54" s="94" t="str">
        <f>IF(MIN(I56:I57)=0,"",IF(COUNT(P56:Q57)=0,"-",IF(COUNT(P56:Q57)=COUNT(P56:P57),"A",IF(COUNT(P56:P57)=0,"C","B"))))</f>
        <v/>
      </c>
      <c r="J54" s="7" t="s">
        <v>54</v>
      </c>
      <c r="K54" s="94"/>
      <c r="L54" s="93"/>
      <c r="M54" s="93"/>
      <c r="N54" s="93"/>
      <c r="O54" s="93"/>
      <c r="P54" s="93"/>
      <c r="Q54" s="93"/>
      <c r="R54" s="93"/>
      <c r="S54" s="73"/>
      <c r="T54" s="93"/>
    </row>
    <row r="55" spans="1:20" x14ac:dyDescent="0.15">
      <c r="A55" s="90"/>
      <c r="B55" s="111" t="s">
        <v>55</v>
      </c>
      <c r="C55" s="317" t="s">
        <v>56</v>
      </c>
      <c r="D55" s="318"/>
      <c r="E55" s="318"/>
      <c r="F55" s="319"/>
      <c r="H55" s="73"/>
      <c r="I55" s="54"/>
      <c r="J55" s="7" t="s">
        <v>57</v>
      </c>
      <c r="K55" s="7"/>
      <c r="L55" s="73"/>
      <c r="M55" s="73"/>
      <c r="N55" s="73"/>
      <c r="O55" s="73"/>
      <c r="P55" s="73"/>
      <c r="Q55" s="73"/>
      <c r="R55" s="73"/>
      <c r="S55" s="73"/>
      <c r="T55" s="73"/>
    </row>
    <row r="56" spans="1:20" ht="37.5" customHeight="1" x14ac:dyDescent="0.15">
      <c r="A56" s="90"/>
      <c r="B56" s="96"/>
      <c r="C56" s="295" t="s">
        <v>205</v>
      </c>
      <c r="D56" s="296"/>
      <c r="E56" s="320"/>
      <c r="F56" s="97"/>
      <c r="G56" s="78"/>
      <c r="H56" s="73"/>
      <c r="I56" s="54">
        <v>0</v>
      </c>
      <c r="J56" s="7" t="s">
        <v>58</v>
      </c>
      <c r="K56" s="7">
        <v>1</v>
      </c>
      <c r="L56" s="73">
        <v>60047</v>
      </c>
      <c r="M56" s="73"/>
      <c r="N56" s="73"/>
      <c r="O56" s="73"/>
      <c r="P56" s="73" t="str">
        <f>IF(I56=3,1,"")</f>
        <v/>
      </c>
      <c r="Q56" s="73" t="str">
        <f>IF(I56=2,1,"")</f>
        <v/>
      </c>
      <c r="R56" s="73" t="str">
        <f>IF(I56=1,1,"")</f>
        <v/>
      </c>
      <c r="S56" s="73"/>
      <c r="T56" s="73"/>
    </row>
    <row r="57" spans="1:20" ht="37.5" customHeight="1" thickBot="1" x14ac:dyDescent="0.2">
      <c r="A57" s="90"/>
      <c r="B57" s="96"/>
      <c r="C57" s="295" t="s">
        <v>206</v>
      </c>
      <c r="D57" s="296"/>
      <c r="E57" s="320"/>
      <c r="F57" s="97"/>
      <c r="G57" s="78"/>
      <c r="H57" s="73"/>
      <c r="I57" s="54">
        <v>0</v>
      </c>
      <c r="J57" s="7" t="s">
        <v>58</v>
      </c>
      <c r="K57" s="7">
        <v>2</v>
      </c>
      <c r="L57" s="73">
        <v>60048</v>
      </c>
      <c r="M57" s="73"/>
      <c r="N57" s="73"/>
      <c r="O57" s="73"/>
      <c r="P57" s="73" t="str">
        <f>IF(I57=3,1,"")</f>
        <v/>
      </c>
      <c r="Q57" s="73" t="str">
        <f>IF(I57=2,1,"")</f>
        <v/>
      </c>
      <c r="R57" s="73" t="str">
        <f>IF(I57=1,1,"")</f>
        <v/>
      </c>
      <c r="S57" s="73"/>
      <c r="T57" s="73"/>
    </row>
    <row r="58" spans="1:20" ht="20.25" customHeight="1" x14ac:dyDescent="0.15">
      <c r="A58" s="98"/>
      <c r="B58" s="321" t="s">
        <v>207</v>
      </c>
      <c r="C58" s="322"/>
      <c r="D58" s="323" t="str">
        <f>IF(AND(LEN(case1_2)&lt;&gt;0,COUNT(R39:R57)=11),checkB_2,(IF(LEN(checkA_2)&lt;&gt;0,checkA_2, checkB_2)))</f>
        <v>カテゴリー2の講評を入力してください</v>
      </c>
      <c r="E58" s="323"/>
      <c r="F58" s="324"/>
      <c r="H58" s="73"/>
      <c r="I58" s="54"/>
      <c r="J58" s="7" t="s">
        <v>59</v>
      </c>
      <c r="K58" s="7"/>
      <c r="L58" s="73"/>
      <c r="M58" s="73"/>
      <c r="N58" s="73"/>
      <c r="O58" s="73"/>
      <c r="P58" s="73"/>
      <c r="Q58" s="73"/>
      <c r="R58" s="73"/>
      <c r="S58" s="73"/>
      <c r="T58" s="73"/>
    </row>
    <row r="59" spans="1:20" s="102" customFormat="1" ht="21" customHeight="1" x14ac:dyDescent="0.15">
      <c r="A59" s="109"/>
      <c r="B59" s="304"/>
      <c r="C59" s="305"/>
      <c r="D59" s="305"/>
      <c r="E59" s="305"/>
      <c r="F59" s="306"/>
      <c r="G59" s="2" t="str">
        <f>IF(LEN(B59)=0,"",IF(40-LEN(B59)&gt;0,"残り" &amp; 40-LEN(B59) &amp; "文字",IF(40-LEN(B59)=0,"","文字数がオーバーしています")))</f>
        <v/>
      </c>
      <c r="H59" s="99"/>
      <c r="I59" s="100"/>
      <c r="J59" s="7" t="s">
        <v>82</v>
      </c>
      <c r="K59" s="99"/>
      <c r="L59" s="99"/>
      <c r="M59" s="101"/>
      <c r="N59" s="101"/>
      <c r="O59" s="101"/>
      <c r="P59" s="101"/>
      <c r="Q59" s="101"/>
      <c r="R59" s="101"/>
      <c r="S59" s="73"/>
      <c r="T59" s="101"/>
    </row>
    <row r="60" spans="1:20" s="102" customFormat="1" ht="65.099999999999994" customHeight="1" x14ac:dyDescent="0.15">
      <c r="A60" s="110"/>
      <c r="B60" s="307"/>
      <c r="C60" s="308"/>
      <c r="D60" s="308"/>
      <c r="E60" s="308"/>
      <c r="F60" s="309"/>
      <c r="G60" s="2" t="str">
        <f>IF(LEN(B60)=0,"",IF(256-LEN(B60)&gt;0,"残り" &amp; 256-LEN(B60) &amp; "文字",IF(256-LEN(B60)=0,"","文字数がオーバーしています")))</f>
        <v/>
      </c>
      <c r="H60" s="99"/>
      <c r="I60" s="100"/>
      <c r="J60" s="7" t="s">
        <v>85</v>
      </c>
      <c r="K60" s="99"/>
      <c r="L60" s="99"/>
      <c r="M60" s="101"/>
      <c r="N60" s="101"/>
      <c r="O60" s="101"/>
      <c r="P60" s="101"/>
      <c r="Q60" s="101"/>
      <c r="R60" s="101"/>
      <c r="S60" s="73"/>
      <c r="T60" s="101"/>
    </row>
    <row r="61" spans="1:20" s="102" customFormat="1" ht="21" customHeight="1" x14ac:dyDescent="0.15">
      <c r="A61" s="110"/>
      <c r="B61" s="310"/>
      <c r="C61" s="311"/>
      <c r="D61" s="311"/>
      <c r="E61" s="311"/>
      <c r="F61" s="312"/>
      <c r="G61" s="2" t="str">
        <f>IF(LEN(B61)=0,"",IF(40-LEN(B61)&gt;0,"残り" &amp; 40-LEN(B61) &amp; "文字",IF(40-LEN(B61)=0,"","文字数がオーバーしています")))</f>
        <v/>
      </c>
      <c r="H61" s="99"/>
      <c r="I61" s="100"/>
      <c r="J61" s="7" t="s">
        <v>83</v>
      </c>
      <c r="K61" s="99"/>
      <c r="L61" s="99"/>
      <c r="M61" s="101"/>
      <c r="N61" s="101"/>
      <c r="O61" s="101"/>
      <c r="P61" s="101"/>
      <c r="Q61" s="101"/>
      <c r="R61" s="101"/>
      <c r="S61" s="73"/>
      <c r="T61" s="101"/>
    </row>
    <row r="62" spans="1:20" s="102" customFormat="1" ht="65.099999999999994" customHeight="1" x14ac:dyDescent="0.15">
      <c r="A62" s="110"/>
      <c r="B62" s="313"/>
      <c r="C62" s="313"/>
      <c r="D62" s="313"/>
      <c r="E62" s="313"/>
      <c r="F62" s="314"/>
      <c r="G62" s="2" t="str">
        <f>IF(LEN(B62)=0,"",IF(256-LEN(B62)&gt;0,"残り" &amp; 256-LEN(B62) &amp; "文字",IF(256-LEN(B62)=0,"","文字数がオーバーしています")))</f>
        <v/>
      </c>
      <c r="H62" s="99"/>
      <c r="I62" s="100"/>
      <c r="J62" s="7" t="s">
        <v>86</v>
      </c>
      <c r="K62" s="99"/>
      <c r="L62" s="99"/>
      <c r="M62" s="101"/>
      <c r="N62" s="101"/>
      <c r="O62" s="101"/>
      <c r="P62" s="101"/>
      <c r="Q62" s="101"/>
      <c r="R62" s="101"/>
      <c r="S62" s="73"/>
      <c r="T62" s="101"/>
    </row>
    <row r="63" spans="1:20" s="102" customFormat="1" ht="21" customHeight="1" x14ac:dyDescent="0.15">
      <c r="A63" s="110"/>
      <c r="B63" s="310"/>
      <c r="C63" s="311"/>
      <c r="D63" s="311"/>
      <c r="E63" s="311"/>
      <c r="F63" s="312"/>
      <c r="G63" s="2" t="str">
        <f>IF(LEN(B63)=0,"",IF(40-LEN(B63)&gt;0,"残り" &amp; 40-LEN(B63) &amp; "文字",IF(40-LEN(B63)=0,"","文字数がオーバーしています")))</f>
        <v/>
      </c>
      <c r="H63" s="99"/>
      <c r="I63" s="100"/>
      <c r="J63" s="7" t="s">
        <v>84</v>
      </c>
      <c r="K63" s="99"/>
      <c r="L63" s="99"/>
      <c r="M63" s="101"/>
      <c r="N63" s="101"/>
      <c r="O63" s="101"/>
      <c r="P63" s="101"/>
      <c r="Q63" s="101"/>
      <c r="R63" s="101"/>
      <c r="S63" s="73"/>
      <c r="T63" s="101"/>
    </row>
    <row r="64" spans="1:20" s="102" customFormat="1" ht="65.099999999999994" customHeight="1" thickBot="1" x14ac:dyDescent="0.2">
      <c r="A64" s="103"/>
      <c r="B64" s="315"/>
      <c r="C64" s="315"/>
      <c r="D64" s="315"/>
      <c r="E64" s="315"/>
      <c r="F64" s="316"/>
      <c r="G64" s="2" t="str">
        <f>IF(LEN(B64)=0,"",IF(256-LEN(B64)&gt;0,"残り" &amp; 256-LEN(B64) &amp; "文字",IF(256-LEN(B64)=0,"","文字数がオーバーしています")))</f>
        <v/>
      </c>
      <c r="H64" s="99"/>
      <c r="I64" s="100"/>
      <c r="J64" s="7" t="s">
        <v>87</v>
      </c>
      <c r="K64" s="99"/>
      <c r="L64" s="99"/>
      <c r="M64" s="101"/>
      <c r="N64" s="101"/>
      <c r="O64" s="101"/>
      <c r="P64" s="101"/>
      <c r="Q64" s="101"/>
      <c r="R64" s="101"/>
      <c r="S64" s="73"/>
      <c r="T64" s="101"/>
    </row>
    <row r="65" spans="1:20" ht="18" customHeight="1" thickTop="1" x14ac:dyDescent="0.15">
      <c r="A65" s="290">
        <v>3</v>
      </c>
      <c r="B65" s="292" t="s">
        <v>209</v>
      </c>
      <c r="C65" s="293"/>
      <c r="D65" s="293"/>
      <c r="E65" s="293"/>
      <c r="F65" s="294"/>
      <c r="H65" s="73"/>
      <c r="I65" s="54"/>
      <c r="J65" s="7" t="s">
        <v>59</v>
      </c>
      <c r="K65" s="7"/>
      <c r="L65" s="73"/>
      <c r="M65" s="73"/>
      <c r="N65" s="73"/>
      <c r="O65" s="73"/>
      <c r="P65" s="73"/>
      <c r="Q65" s="73"/>
      <c r="R65" s="73"/>
      <c r="S65" s="73"/>
      <c r="T65" s="73" t="s">
        <v>65</v>
      </c>
    </row>
    <row r="66" spans="1:20" s="83" customFormat="1" ht="30" customHeight="1" thickBot="1" x14ac:dyDescent="0.2">
      <c r="A66" s="291"/>
      <c r="B66" s="295" t="s">
        <v>208</v>
      </c>
      <c r="C66" s="296"/>
      <c r="D66" s="296"/>
      <c r="E66" s="296"/>
      <c r="F66" s="297"/>
      <c r="G66" s="78"/>
      <c r="H66" s="79"/>
      <c r="I66" s="80"/>
      <c r="J66" s="81" t="s">
        <v>66</v>
      </c>
      <c r="K66" s="79">
        <v>3</v>
      </c>
      <c r="L66" s="79">
        <v>122</v>
      </c>
      <c r="M66" s="82"/>
      <c r="N66" s="82"/>
      <c r="O66" s="82"/>
      <c r="P66" s="82"/>
      <c r="Q66" s="82"/>
      <c r="R66" s="82"/>
      <c r="S66" s="73"/>
      <c r="T66" s="82"/>
    </row>
    <row r="67" spans="1:20" s="11" customFormat="1" ht="17.25" customHeight="1" x14ac:dyDescent="0.15">
      <c r="A67" s="84"/>
      <c r="B67" s="298" t="s">
        <v>211</v>
      </c>
      <c r="C67" s="299"/>
      <c r="D67" s="299"/>
      <c r="E67" s="299"/>
      <c r="F67" s="300"/>
      <c r="G67" s="85"/>
      <c r="H67" s="86"/>
      <c r="I67" s="87"/>
      <c r="J67" s="7" t="s">
        <v>67</v>
      </c>
      <c r="K67" s="86"/>
      <c r="L67" s="86"/>
      <c r="M67" s="88"/>
      <c r="N67" s="88"/>
      <c r="O67" s="88"/>
      <c r="P67" s="88"/>
      <c r="Q67" s="88"/>
      <c r="R67" s="88"/>
      <c r="S67" s="73"/>
      <c r="T67" s="88"/>
    </row>
    <row r="68" spans="1:20" s="83" customFormat="1" ht="30" customHeight="1" thickBot="1" x14ac:dyDescent="0.2">
      <c r="A68" s="89"/>
      <c r="B68" s="301" t="s">
        <v>210</v>
      </c>
      <c r="C68" s="302"/>
      <c r="D68" s="325" t="s">
        <v>88</v>
      </c>
      <c r="E68" s="325"/>
      <c r="F68" s="113" t="str">
        <f>IF(COUNT(P72:Q73) &gt; 0,COUNT(P72:P73) &amp; "／" &amp; COUNT(P72:Q73),"")</f>
        <v/>
      </c>
      <c r="G68" s="78"/>
      <c r="H68" s="79"/>
      <c r="I68" s="80"/>
      <c r="J68" s="81" t="s">
        <v>68</v>
      </c>
      <c r="K68" s="79">
        <v>1</v>
      </c>
      <c r="L68" s="79">
        <v>549</v>
      </c>
      <c r="M68" s="82"/>
      <c r="N68" s="82"/>
      <c r="O68" s="82"/>
      <c r="P68" s="82"/>
      <c r="Q68" s="82"/>
      <c r="R68" s="82"/>
      <c r="S68" s="73"/>
      <c r="T68" s="82"/>
    </row>
    <row r="69" spans="1:20" x14ac:dyDescent="0.15">
      <c r="A69" s="90"/>
      <c r="B69" s="91" t="s">
        <v>174</v>
      </c>
      <c r="C69" s="326" t="str">
        <f>IF((MIN(I72:I73)=0),"標準項目の「あり」「なし」を選択してください","")</f>
        <v>標準項目の「あり」「なし」を選択してください</v>
      </c>
      <c r="D69" s="326"/>
      <c r="E69" s="326"/>
      <c r="F69" s="327"/>
      <c r="H69" s="73"/>
      <c r="I69" s="54"/>
      <c r="J69" s="7" t="s">
        <v>69</v>
      </c>
      <c r="K69" s="7">
        <v>1</v>
      </c>
      <c r="L69" s="73">
        <v>17436</v>
      </c>
      <c r="M69" s="73"/>
      <c r="N69" s="73"/>
      <c r="O69" s="73"/>
      <c r="P69" s="73"/>
      <c r="Q69" s="73"/>
      <c r="R69" s="73"/>
      <c r="S69" s="73"/>
      <c r="T69" s="73"/>
    </row>
    <row r="70" spans="1:20" s="95" customFormat="1" ht="37.5" customHeight="1" x14ac:dyDescent="0.15">
      <c r="A70" s="92" t="s">
        <v>60</v>
      </c>
      <c r="B70" s="274" t="s">
        <v>212</v>
      </c>
      <c r="C70" s="275"/>
      <c r="D70" s="328" t="str">
        <f xml:space="preserve"> "評点（" &amp; REPT("○",COUNT(P72:P73)) &amp; REPT("●",COUNT(Q72:Q73)) &amp; "）"</f>
        <v>評点（）</v>
      </c>
      <c r="E70" s="328"/>
      <c r="F70" s="112" t="str">
        <f>IF(COUNT(R72:R73)&gt;0,"・非該当" &amp; COUNT(R72:R73),"")</f>
        <v/>
      </c>
      <c r="G70" s="78"/>
      <c r="H70" s="93"/>
      <c r="I70" s="94" t="str">
        <f>IF(MIN(I72:I73)=0,"",IF(COUNT(P72:Q73)=0,"-",IF(COUNT(P72:Q73)=COUNT(P72:P73),"A",IF(COUNT(P72:P73)=0,"C","B"))))</f>
        <v/>
      </c>
      <c r="J70" s="7" t="s">
        <v>54</v>
      </c>
      <c r="K70" s="94"/>
      <c r="L70" s="93"/>
      <c r="M70" s="93"/>
      <c r="N70" s="93"/>
      <c r="O70" s="93"/>
      <c r="P70" s="93"/>
      <c r="Q70" s="93"/>
      <c r="R70" s="93"/>
      <c r="S70" s="73"/>
      <c r="T70" s="93"/>
    </row>
    <row r="71" spans="1:20" x14ac:dyDescent="0.15">
      <c r="A71" s="90"/>
      <c r="B71" s="111" t="s">
        <v>55</v>
      </c>
      <c r="C71" s="317" t="s">
        <v>56</v>
      </c>
      <c r="D71" s="318"/>
      <c r="E71" s="318"/>
      <c r="F71" s="319"/>
      <c r="H71" s="73"/>
      <c r="I71" s="54"/>
      <c r="J71" s="7" t="s">
        <v>57</v>
      </c>
      <c r="K71" s="7"/>
      <c r="L71" s="73"/>
      <c r="M71" s="73"/>
      <c r="N71" s="73"/>
      <c r="O71" s="73"/>
      <c r="P71" s="73"/>
      <c r="Q71" s="73"/>
      <c r="R71" s="73"/>
      <c r="S71" s="73"/>
      <c r="T71" s="73"/>
    </row>
    <row r="72" spans="1:20" ht="37.5" customHeight="1" x14ac:dyDescent="0.15">
      <c r="A72" s="90"/>
      <c r="B72" s="96"/>
      <c r="C72" s="295" t="s">
        <v>213</v>
      </c>
      <c r="D72" s="296"/>
      <c r="E72" s="320"/>
      <c r="F72" s="97"/>
      <c r="G72" s="78"/>
      <c r="H72" s="73"/>
      <c r="I72" s="54">
        <v>0</v>
      </c>
      <c r="J72" s="7" t="s">
        <v>58</v>
      </c>
      <c r="K72" s="7">
        <v>1</v>
      </c>
      <c r="L72" s="73">
        <v>60049</v>
      </c>
      <c r="M72" s="73"/>
      <c r="N72" s="73"/>
      <c r="O72" s="73"/>
      <c r="P72" s="73" t="str">
        <f>IF(I72=3,1,"")</f>
        <v/>
      </c>
      <c r="Q72" s="73" t="str">
        <f>IF(I72=2,1,"")</f>
        <v/>
      </c>
      <c r="R72" s="73" t="str">
        <f>IF(I72=1,1,"")</f>
        <v/>
      </c>
      <c r="S72" s="73"/>
      <c r="T72" s="73"/>
    </row>
    <row r="73" spans="1:20" ht="37.5" customHeight="1" thickBot="1" x14ac:dyDescent="0.2">
      <c r="A73" s="90"/>
      <c r="B73" s="96"/>
      <c r="C73" s="295" t="s">
        <v>214</v>
      </c>
      <c r="D73" s="296"/>
      <c r="E73" s="320"/>
      <c r="F73" s="97"/>
      <c r="G73" s="78"/>
      <c r="H73" s="73"/>
      <c r="I73" s="54">
        <v>0</v>
      </c>
      <c r="J73" s="7" t="s">
        <v>58</v>
      </c>
      <c r="K73" s="7">
        <v>2</v>
      </c>
      <c r="L73" s="73">
        <v>60050</v>
      </c>
      <c r="M73" s="73"/>
      <c r="N73" s="73"/>
      <c r="O73" s="73"/>
      <c r="P73" s="73" t="str">
        <f>IF(I73=3,1,"")</f>
        <v/>
      </c>
      <c r="Q73" s="73" t="str">
        <f>IF(I73=2,1,"")</f>
        <v/>
      </c>
      <c r="R73" s="73" t="str">
        <f>IF(I73=1,1,"")</f>
        <v/>
      </c>
      <c r="S73" s="73"/>
      <c r="T73" s="73"/>
    </row>
    <row r="74" spans="1:20" s="11" customFormat="1" ht="17.25" customHeight="1" x14ac:dyDescent="0.15">
      <c r="A74" s="84"/>
      <c r="B74" s="298" t="s">
        <v>216</v>
      </c>
      <c r="C74" s="299"/>
      <c r="D74" s="299"/>
      <c r="E74" s="299"/>
      <c r="F74" s="300"/>
      <c r="G74" s="85"/>
      <c r="H74" s="86"/>
      <c r="I74" s="87"/>
      <c r="J74" s="7" t="s">
        <v>67</v>
      </c>
      <c r="K74" s="86"/>
      <c r="L74" s="86"/>
      <c r="M74" s="88"/>
      <c r="N74" s="88"/>
      <c r="O74" s="88"/>
      <c r="P74" s="88"/>
      <c r="Q74" s="88"/>
      <c r="R74" s="88"/>
      <c r="S74" s="73"/>
      <c r="T74" s="88"/>
    </row>
    <row r="75" spans="1:20" s="83" customFormat="1" ht="30" customHeight="1" thickBot="1" x14ac:dyDescent="0.2">
      <c r="A75" s="89"/>
      <c r="B75" s="301" t="s">
        <v>215</v>
      </c>
      <c r="C75" s="302"/>
      <c r="D75" s="325" t="s">
        <v>88</v>
      </c>
      <c r="E75" s="325"/>
      <c r="F75" s="113" t="str">
        <f>IF(COUNT(P79:Q85) &gt; 0,COUNT(P79:P85) &amp; "／" &amp; COUNT(P79:Q85),"")</f>
        <v/>
      </c>
      <c r="G75" s="78"/>
      <c r="H75" s="79"/>
      <c r="I75" s="80"/>
      <c r="J75" s="81" t="s">
        <v>68</v>
      </c>
      <c r="K75" s="79">
        <v>2</v>
      </c>
      <c r="L75" s="79">
        <v>550</v>
      </c>
      <c r="M75" s="82"/>
      <c r="N75" s="82"/>
      <c r="O75" s="82"/>
      <c r="P75" s="82"/>
      <c r="Q75" s="82"/>
      <c r="R75" s="82"/>
      <c r="S75" s="73"/>
      <c r="T75" s="82"/>
    </row>
    <row r="76" spans="1:20" x14ac:dyDescent="0.15">
      <c r="A76" s="90"/>
      <c r="B76" s="91" t="s">
        <v>174</v>
      </c>
      <c r="C76" s="326" t="str">
        <f>IF((MIN(I79:I80)=0),"標準項目の「あり」「なし」を選択してください","")</f>
        <v>標準項目の「あり」「なし」を選択してください</v>
      </c>
      <c r="D76" s="326"/>
      <c r="E76" s="326"/>
      <c r="F76" s="327"/>
      <c r="H76" s="73"/>
      <c r="I76" s="54"/>
      <c r="J76" s="7" t="s">
        <v>69</v>
      </c>
      <c r="K76" s="7">
        <v>1</v>
      </c>
      <c r="L76" s="73">
        <v>17437</v>
      </c>
      <c r="M76" s="73"/>
      <c r="N76" s="73"/>
      <c r="O76" s="73"/>
      <c r="P76" s="73"/>
      <c r="Q76" s="73"/>
      <c r="R76" s="73"/>
      <c r="S76" s="73"/>
      <c r="T76" s="73"/>
    </row>
    <row r="77" spans="1:20" s="95" customFormat="1" ht="37.5" customHeight="1" x14ac:dyDescent="0.15">
      <c r="A77" s="92" t="s">
        <v>60</v>
      </c>
      <c r="B77" s="274" t="s">
        <v>217</v>
      </c>
      <c r="C77" s="275"/>
      <c r="D77" s="328" t="str">
        <f xml:space="preserve"> "評点（" &amp; REPT("○",COUNT(P79:P80)) &amp; REPT("●",COUNT(Q79:Q80)) &amp; "）"</f>
        <v>評点（）</v>
      </c>
      <c r="E77" s="328"/>
      <c r="F77" s="112" t="str">
        <f>IF(COUNT(R79:R80)&gt;0,"・非該当" &amp; COUNT(R79:R80),"")</f>
        <v/>
      </c>
      <c r="G77" s="78"/>
      <c r="H77" s="93"/>
      <c r="I77" s="94" t="str">
        <f>IF(MIN(I79:I80)=0,"",IF(COUNT(P79:Q80)=0,"-",IF(COUNT(P79:Q80)=COUNT(P79:P80),"A",IF(COUNT(P79:P80)=0,"C","B"))))</f>
        <v/>
      </c>
      <c r="J77" s="7" t="s">
        <v>54</v>
      </c>
      <c r="K77" s="94"/>
      <c r="L77" s="93"/>
      <c r="M77" s="93"/>
      <c r="N77" s="93"/>
      <c r="O77" s="93"/>
      <c r="P77" s="93"/>
      <c r="Q77" s="93"/>
      <c r="R77" s="93"/>
      <c r="S77" s="73"/>
      <c r="T77" s="93"/>
    </row>
    <row r="78" spans="1:20" x14ac:dyDescent="0.15">
      <c r="A78" s="90"/>
      <c r="B78" s="111" t="s">
        <v>55</v>
      </c>
      <c r="C78" s="317" t="s">
        <v>56</v>
      </c>
      <c r="D78" s="318"/>
      <c r="E78" s="318"/>
      <c r="F78" s="319"/>
      <c r="H78" s="73"/>
      <c r="I78" s="54"/>
      <c r="J78" s="7" t="s">
        <v>57</v>
      </c>
      <c r="K78" s="7"/>
      <c r="L78" s="73"/>
      <c r="M78" s="73"/>
      <c r="N78" s="73"/>
      <c r="O78" s="73"/>
      <c r="P78" s="73"/>
      <c r="Q78" s="73"/>
      <c r="R78" s="73"/>
      <c r="S78" s="73"/>
      <c r="T78" s="73"/>
    </row>
    <row r="79" spans="1:20" ht="37.5" customHeight="1" x14ac:dyDescent="0.15">
      <c r="A79" s="90"/>
      <c r="B79" s="96"/>
      <c r="C79" s="295" t="s">
        <v>218</v>
      </c>
      <c r="D79" s="296"/>
      <c r="E79" s="320"/>
      <c r="F79" s="97"/>
      <c r="G79" s="78"/>
      <c r="H79" s="73"/>
      <c r="I79" s="54">
        <v>0</v>
      </c>
      <c r="J79" s="7" t="s">
        <v>58</v>
      </c>
      <c r="K79" s="7">
        <v>1</v>
      </c>
      <c r="L79" s="73">
        <v>60051</v>
      </c>
      <c r="M79" s="73"/>
      <c r="N79" s="73"/>
      <c r="O79" s="73"/>
      <c r="P79" s="73" t="str">
        <f>IF(I79=3,1,"")</f>
        <v/>
      </c>
      <c r="Q79" s="73" t="str">
        <f>IF(I79=2,1,"")</f>
        <v/>
      </c>
      <c r="R79" s="73" t="str">
        <f>IF(I79=1,1,"")</f>
        <v/>
      </c>
      <c r="S79" s="73"/>
      <c r="T79" s="73"/>
    </row>
    <row r="80" spans="1:20" ht="37.5" customHeight="1" thickBot="1" x14ac:dyDescent="0.2">
      <c r="A80" s="90"/>
      <c r="B80" s="96"/>
      <c r="C80" s="295" t="s">
        <v>219</v>
      </c>
      <c r="D80" s="296"/>
      <c r="E80" s="320"/>
      <c r="F80" s="97"/>
      <c r="G80" s="78"/>
      <c r="H80" s="73"/>
      <c r="I80" s="54">
        <v>0</v>
      </c>
      <c r="J80" s="7" t="s">
        <v>58</v>
      </c>
      <c r="K80" s="7">
        <v>2</v>
      </c>
      <c r="L80" s="73">
        <v>60052</v>
      </c>
      <c r="M80" s="73"/>
      <c r="N80" s="73"/>
      <c r="O80" s="73"/>
      <c r="P80" s="73" t="str">
        <f>IF(I80=3,1,"")</f>
        <v/>
      </c>
      <c r="Q80" s="73" t="str">
        <f>IF(I80=2,1,"")</f>
        <v/>
      </c>
      <c r="R80" s="73" t="str">
        <f>IF(I80=1,1,"")</f>
        <v/>
      </c>
      <c r="S80" s="73"/>
      <c r="T80" s="73"/>
    </row>
    <row r="81" spans="1:20" x14ac:dyDescent="0.15">
      <c r="A81" s="90"/>
      <c r="B81" s="91" t="s">
        <v>178</v>
      </c>
      <c r="C81" s="326" t="str">
        <f>IF((MIN(I84:I85)=0),"標準項目の「あり」「なし」を選択してください","")</f>
        <v>標準項目の「あり」「なし」を選択してください</v>
      </c>
      <c r="D81" s="326"/>
      <c r="E81" s="326"/>
      <c r="F81" s="327"/>
      <c r="H81" s="73"/>
      <c r="I81" s="54"/>
      <c r="J81" s="7" t="s">
        <v>69</v>
      </c>
      <c r="K81" s="7">
        <v>2</v>
      </c>
      <c r="L81" s="73">
        <v>17438</v>
      </c>
      <c r="M81" s="73"/>
      <c r="N81" s="73"/>
      <c r="O81" s="73"/>
      <c r="P81" s="73"/>
      <c r="Q81" s="73"/>
      <c r="R81" s="73"/>
      <c r="S81" s="73"/>
      <c r="T81" s="73"/>
    </row>
    <row r="82" spans="1:20" s="95" customFormat="1" ht="37.5" customHeight="1" x14ac:dyDescent="0.15">
      <c r="A82" s="92" t="s">
        <v>60</v>
      </c>
      <c r="B82" s="274" t="s">
        <v>220</v>
      </c>
      <c r="C82" s="275"/>
      <c r="D82" s="328" t="str">
        <f xml:space="preserve"> "評点（" &amp; REPT("○",COUNT(P84:P85)) &amp; REPT("●",COUNT(Q84:Q85)) &amp; "）"</f>
        <v>評点（）</v>
      </c>
      <c r="E82" s="328"/>
      <c r="F82" s="112" t="str">
        <f>IF(COUNT(R84:R85)&gt;0,"・非該当" &amp; COUNT(R84:R85),"")</f>
        <v/>
      </c>
      <c r="G82" s="78"/>
      <c r="H82" s="93"/>
      <c r="I82" s="94" t="str">
        <f>IF(MIN(I84:I85)=0,"",IF(COUNT(P84:Q85)=0,"-",IF(COUNT(P84:Q85)=COUNT(P84:P85),"A",IF(COUNT(P84:P85)=0,"C","B"))))</f>
        <v/>
      </c>
      <c r="J82" s="7" t="s">
        <v>54</v>
      </c>
      <c r="K82" s="94"/>
      <c r="L82" s="93"/>
      <c r="M82" s="93"/>
      <c r="N82" s="93"/>
      <c r="O82" s="93"/>
      <c r="P82" s="93"/>
      <c r="Q82" s="93"/>
      <c r="R82" s="93"/>
      <c r="S82" s="73"/>
      <c r="T82" s="93"/>
    </row>
    <row r="83" spans="1:20" x14ac:dyDescent="0.15">
      <c r="A83" s="90"/>
      <c r="B83" s="111" t="s">
        <v>55</v>
      </c>
      <c r="C83" s="317" t="s">
        <v>56</v>
      </c>
      <c r="D83" s="318"/>
      <c r="E83" s="318"/>
      <c r="F83" s="319"/>
      <c r="H83" s="73"/>
      <c r="I83" s="54"/>
      <c r="J83" s="7" t="s">
        <v>57</v>
      </c>
      <c r="K83" s="7"/>
      <c r="L83" s="73"/>
      <c r="M83" s="73"/>
      <c r="N83" s="73"/>
      <c r="O83" s="73"/>
      <c r="P83" s="73"/>
      <c r="Q83" s="73"/>
      <c r="R83" s="73"/>
      <c r="S83" s="73"/>
      <c r="T83" s="73"/>
    </row>
    <row r="84" spans="1:20" ht="37.5" customHeight="1" x14ac:dyDescent="0.15">
      <c r="A84" s="90"/>
      <c r="B84" s="96"/>
      <c r="C84" s="295" t="s">
        <v>221</v>
      </c>
      <c r="D84" s="296"/>
      <c r="E84" s="320"/>
      <c r="F84" s="97"/>
      <c r="G84" s="78"/>
      <c r="H84" s="73"/>
      <c r="I84" s="54">
        <v>0</v>
      </c>
      <c r="J84" s="7" t="s">
        <v>58</v>
      </c>
      <c r="K84" s="7">
        <v>1</v>
      </c>
      <c r="L84" s="73">
        <v>60053</v>
      </c>
      <c r="M84" s="73"/>
      <c r="N84" s="73"/>
      <c r="O84" s="73"/>
      <c r="P84" s="73" t="str">
        <f>IF(I84=3,1,"")</f>
        <v/>
      </c>
      <c r="Q84" s="73" t="str">
        <f>IF(I84=2,1,"")</f>
        <v/>
      </c>
      <c r="R84" s="73" t="str">
        <f>IF(I84=1,1,"")</f>
        <v/>
      </c>
      <c r="S84" s="73"/>
      <c r="T84" s="73"/>
    </row>
    <row r="85" spans="1:20" ht="37.5" customHeight="1" thickBot="1" x14ac:dyDescent="0.2">
      <c r="A85" s="90"/>
      <c r="B85" s="96"/>
      <c r="C85" s="295" t="s">
        <v>222</v>
      </c>
      <c r="D85" s="296"/>
      <c r="E85" s="320"/>
      <c r="F85" s="97"/>
      <c r="G85" s="78"/>
      <c r="H85" s="73"/>
      <c r="I85" s="54">
        <v>0</v>
      </c>
      <c r="J85" s="7" t="s">
        <v>58</v>
      </c>
      <c r="K85" s="7">
        <v>2</v>
      </c>
      <c r="L85" s="73">
        <v>60054</v>
      </c>
      <c r="M85" s="73"/>
      <c r="N85" s="73"/>
      <c r="O85" s="73"/>
      <c r="P85" s="73" t="str">
        <f>IF(I85=3,1,"")</f>
        <v/>
      </c>
      <c r="Q85" s="73" t="str">
        <f>IF(I85=2,1,"")</f>
        <v/>
      </c>
      <c r="R85" s="73" t="str">
        <f>IF(I85=1,1,"")</f>
        <v/>
      </c>
      <c r="S85" s="73"/>
      <c r="T85" s="73"/>
    </row>
    <row r="86" spans="1:20" s="11" customFormat="1" ht="17.25" customHeight="1" x14ac:dyDescent="0.15">
      <c r="A86" s="84"/>
      <c r="B86" s="298" t="s">
        <v>224</v>
      </c>
      <c r="C86" s="299"/>
      <c r="D86" s="299"/>
      <c r="E86" s="299"/>
      <c r="F86" s="300"/>
      <c r="G86" s="85"/>
      <c r="H86" s="86"/>
      <c r="I86" s="87"/>
      <c r="J86" s="7" t="s">
        <v>67</v>
      </c>
      <c r="K86" s="86"/>
      <c r="L86" s="86"/>
      <c r="M86" s="88"/>
      <c r="N86" s="88"/>
      <c r="O86" s="88"/>
      <c r="P86" s="88"/>
      <c r="Q86" s="88"/>
      <c r="R86" s="88"/>
      <c r="S86" s="73"/>
      <c r="T86" s="88"/>
    </row>
    <row r="87" spans="1:20" s="83" customFormat="1" ht="30" customHeight="1" thickBot="1" x14ac:dyDescent="0.2">
      <c r="A87" s="89"/>
      <c r="B87" s="301" t="s">
        <v>223</v>
      </c>
      <c r="C87" s="302"/>
      <c r="D87" s="325" t="s">
        <v>88</v>
      </c>
      <c r="E87" s="325"/>
      <c r="F87" s="113" t="str">
        <f>IF(COUNT(P91:Q98) &gt; 0,COUNT(P91:P98) &amp; "／" &amp; COUNT(P91:Q98),"")</f>
        <v/>
      </c>
      <c r="G87" s="78"/>
      <c r="H87" s="79"/>
      <c r="I87" s="80"/>
      <c r="J87" s="81" t="s">
        <v>68</v>
      </c>
      <c r="K87" s="79">
        <v>3</v>
      </c>
      <c r="L87" s="79">
        <v>551</v>
      </c>
      <c r="M87" s="82"/>
      <c r="N87" s="82"/>
      <c r="O87" s="82"/>
      <c r="P87" s="82"/>
      <c r="Q87" s="82"/>
      <c r="R87" s="82"/>
      <c r="S87" s="73"/>
      <c r="T87" s="82"/>
    </row>
    <row r="88" spans="1:20" x14ac:dyDescent="0.15">
      <c r="A88" s="90"/>
      <c r="B88" s="91" t="s">
        <v>174</v>
      </c>
      <c r="C88" s="326" t="str">
        <f>IF((MIN(I91:I92)=0),"標準項目の「あり」「なし」を選択してください","")</f>
        <v>標準項目の「あり」「なし」を選択してください</v>
      </c>
      <c r="D88" s="326"/>
      <c r="E88" s="326"/>
      <c r="F88" s="327"/>
      <c r="H88" s="73"/>
      <c r="I88" s="54"/>
      <c r="J88" s="7" t="s">
        <v>69</v>
      </c>
      <c r="K88" s="7">
        <v>1</v>
      </c>
      <c r="L88" s="73">
        <v>17439</v>
      </c>
      <c r="M88" s="73"/>
      <c r="N88" s="73"/>
      <c r="O88" s="73"/>
      <c r="P88" s="73"/>
      <c r="Q88" s="73"/>
      <c r="R88" s="73"/>
      <c r="S88" s="73"/>
      <c r="T88" s="73"/>
    </row>
    <row r="89" spans="1:20" s="95" customFormat="1" ht="37.5" customHeight="1" x14ac:dyDescent="0.15">
      <c r="A89" s="92" t="s">
        <v>60</v>
      </c>
      <c r="B89" s="274" t="s">
        <v>225</v>
      </c>
      <c r="C89" s="275"/>
      <c r="D89" s="328" t="str">
        <f xml:space="preserve"> "評点（" &amp; REPT("○",COUNT(P91:P92)) &amp; REPT("●",COUNT(Q91:Q92)) &amp; "）"</f>
        <v>評点（）</v>
      </c>
      <c r="E89" s="328"/>
      <c r="F89" s="112" t="str">
        <f>IF(COUNT(R91:R92)&gt;0,"・非該当" &amp; COUNT(R91:R92),"")</f>
        <v/>
      </c>
      <c r="G89" s="78"/>
      <c r="H89" s="93"/>
      <c r="I89" s="94" t="str">
        <f>IF(MIN(I91:I92)=0,"",IF(COUNT(P91:Q92)=0,"-",IF(COUNT(P91:Q92)=COUNT(P91:P92),"A",IF(COUNT(P91:P92)=0,"C","B"))))</f>
        <v/>
      </c>
      <c r="J89" s="7" t="s">
        <v>54</v>
      </c>
      <c r="K89" s="94"/>
      <c r="L89" s="93"/>
      <c r="M89" s="93"/>
      <c r="N89" s="93"/>
      <c r="O89" s="93"/>
      <c r="P89" s="93"/>
      <c r="Q89" s="93"/>
      <c r="R89" s="93"/>
      <c r="S89" s="73"/>
      <c r="T89" s="93"/>
    </row>
    <row r="90" spans="1:20" x14ac:dyDescent="0.15">
      <c r="A90" s="90"/>
      <c r="B90" s="111" t="s">
        <v>55</v>
      </c>
      <c r="C90" s="317" t="s">
        <v>56</v>
      </c>
      <c r="D90" s="318"/>
      <c r="E90" s="318"/>
      <c r="F90" s="319"/>
      <c r="H90" s="73"/>
      <c r="I90" s="54"/>
      <c r="J90" s="7" t="s">
        <v>57</v>
      </c>
      <c r="K90" s="7"/>
      <c r="L90" s="73"/>
      <c r="M90" s="73"/>
      <c r="N90" s="73"/>
      <c r="O90" s="73"/>
      <c r="P90" s="73"/>
      <c r="Q90" s="73"/>
      <c r="R90" s="73"/>
      <c r="S90" s="73"/>
      <c r="T90" s="73"/>
    </row>
    <row r="91" spans="1:20" ht="37.5" customHeight="1" x14ac:dyDescent="0.15">
      <c r="A91" s="90"/>
      <c r="B91" s="96"/>
      <c r="C91" s="295" t="s">
        <v>226</v>
      </c>
      <c r="D91" s="296"/>
      <c r="E91" s="320"/>
      <c r="F91" s="97"/>
      <c r="G91" s="78"/>
      <c r="H91" s="73"/>
      <c r="I91" s="54">
        <v>0</v>
      </c>
      <c r="J91" s="7" t="s">
        <v>58</v>
      </c>
      <c r="K91" s="7">
        <v>1</v>
      </c>
      <c r="L91" s="73">
        <v>60055</v>
      </c>
      <c r="M91" s="73"/>
      <c r="N91" s="73"/>
      <c r="O91" s="73"/>
      <c r="P91" s="73" t="str">
        <f>IF(I91=3,1,"")</f>
        <v/>
      </c>
      <c r="Q91" s="73" t="str">
        <f>IF(I91=2,1,"")</f>
        <v/>
      </c>
      <c r="R91" s="73" t="str">
        <f>IF(I91=1,1,"")</f>
        <v/>
      </c>
      <c r="S91" s="73"/>
      <c r="T91" s="73"/>
    </row>
    <row r="92" spans="1:20" ht="37.5" customHeight="1" thickBot="1" x14ac:dyDescent="0.2">
      <c r="A92" s="90"/>
      <c r="B92" s="96"/>
      <c r="C92" s="295" t="s">
        <v>227</v>
      </c>
      <c r="D92" s="296"/>
      <c r="E92" s="320"/>
      <c r="F92" s="97"/>
      <c r="G92" s="78"/>
      <c r="H92" s="73"/>
      <c r="I92" s="54">
        <v>0</v>
      </c>
      <c r="J92" s="7" t="s">
        <v>58</v>
      </c>
      <c r="K92" s="7">
        <v>2</v>
      </c>
      <c r="L92" s="73">
        <v>60056</v>
      </c>
      <c r="M92" s="73"/>
      <c r="N92" s="73"/>
      <c r="O92" s="73"/>
      <c r="P92" s="73" t="str">
        <f>IF(I92=3,1,"")</f>
        <v/>
      </c>
      <c r="Q92" s="73" t="str">
        <f>IF(I92=2,1,"")</f>
        <v/>
      </c>
      <c r="R92" s="73" t="str">
        <f>IF(I92=1,1,"")</f>
        <v/>
      </c>
      <c r="S92" s="73"/>
      <c r="T92" s="73"/>
    </row>
    <row r="93" spans="1:20" x14ac:dyDescent="0.15">
      <c r="A93" s="90"/>
      <c r="B93" s="91" t="s">
        <v>178</v>
      </c>
      <c r="C93" s="326" t="str">
        <f>IF((MIN(I96:I98)=0),"標準項目の「あり」「なし」を選択してください","")</f>
        <v>標準項目の「あり」「なし」を選択してください</v>
      </c>
      <c r="D93" s="326"/>
      <c r="E93" s="326"/>
      <c r="F93" s="327"/>
      <c r="H93" s="73"/>
      <c r="I93" s="54"/>
      <c r="J93" s="7" t="s">
        <v>69</v>
      </c>
      <c r="K93" s="7">
        <v>2</v>
      </c>
      <c r="L93" s="73">
        <v>17440</v>
      </c>
      <c r="M93" s="73"/>
      <c r="N93" s="73"/>
      <c r="O93" s="73"/>
      <c r="P93" s="73"/>
      <c r="Q93" s="73"/>
      <c r="R93" s="73"/>
      <c r="S93" s="73"/>
      <c r="T93" s="73"/>
    </row>
    <row r="94" spans="1:20" s="95" customFormat="1" ht="37.5" customHeight="1" x14ac:dyDescent="0.15">
      <c r="A94" s="92" t="s">
        <v>60</v>
      </c>
      <c r="B94" s="274" t="s">
        <v>228</v>
      </c>
      <c r="C94" s="275"/>
      <c r="D94" s="328" t="str">
        <f xml:space="preserve"> "評点（" &amp; REPT("○",COUNT(P96:P98)) &amp; REPT("●",COUNT(Q96:Q98)) &amp; "）"</f>
        <v>評点（）</v>
      </c>
      <c r="E94" s="328"/>
      <c r="F94" s="112" t="str">
        <f>IF(COUNT(R96:R98)&gt;0,"・非該当" &amp; COUNT(R96:R98),"")</f>
        <v/>
      </c>
      <c r="G94" s="78"/>
      <c r="H94" s="93"/>
      <c r="I94" s="94" t="str">
        <f>IF(MIN(I96:I98)=0,"",IF(COUNT(P96:Q98)=0,"-",IF(COUNT(P96:Q98)=COUNT(P96:P98),"A",IF(COUNT(P96:P98)=0,"C","B"))))</f>
        <v/>
      </c>
      <c r="J94" s="7" t="s">
        <v>54</v>
      </c>
      <c r="K94" s="94"/>
      <c r="L94" s="93"/>
      <c r="M94" s="93"/>
      <c r="N94" s="93"/>
      <c r="O94" s="93"/>
      <c r="P94" s="93"/>
      <c r="Q94" s="93"/>
      <c r="R94" s="93"/>
      <c r="S94" s="73"/>
      <c r="T94" s="93"/>
    </row>
    <row r="95" spans="1:20" x14ac:dyDescent="0.15">
      <c r="A95" s="90"/>
      <c r="B95" s="111" t="s">
        <v>55</v>
      </c>
      <c r="C95" s="317" t="s">
        <v>56</v>
      </c>
      <c r="D95" s="318"/>
      <c r="E95" s="318"/>
      <c r="F95" s="319"/>
      <c r="H95" s="73"/>
      <c r="I95" s="54"/>
      <c r="J95" s="7" t="s">
        <v>57</v>
      </c>
      <c r="K95" s="7"/>
      <c r="L95" s="73"/>
      <c r="M95" s="73"/>
      <c r="N95" s="73"/>
      <c r="O95" s="73"/>
      <c r="P95" s="73"/>
      <c r="Q95" s="73"/>
      <c r="R95" s="73"/>
      <c r="S95" s="73"/>
      <c r="T95" s="73"/>
    </row>
    <row r="96" spans="1:20" ht="37.5" customHeight="1" x14ac:dyDescent="0.15">
      <c r="A96" s="90"/>
      <c r="B96" s="96"/>
      <c r="C96" s="295" t="s">
        <v>229</v>
      </c>
      <c r="D96" s="296"/>
      <c r="E96" s="320"/>
      <c r="F96" s="97"/>
      <c r="G96" s="78"/>
      <c r="H96" s="73"/>
      <c r="I96" s="54">
        <v>0</v>
      </c>
      <c r="J96" s="7" t="s">
        <v>58</v>
      </c>
      <c r="K96" s="7">
        <v>1</v>
      </c>
      <c r="L96" s="73">
        <v>60057</v>
      </c>
      <c r="M96" s="73"/>
      <c r="N96" s="73"/>
      <c r="O96" s="73"/>
      <c r="P96" s="73" t="str">
        <f>IF(I96=3,1,"")</f>
        <v/>
      </c>
      <c r="Q96" s="73" t="str">
        <f>IF(I96=2,1,"")</f>
        <v/>
      </c>
      <c r="R96" s="73" t="str">
        <f>IF(I96=1,1,"")</f>
        <v/>
      </c>
      <c r="S96" s="73"/>
      <c r="T96" s="73"/>
    </row>
    <row r="97" spans="1:20" ht="37.5" customHeight="1" x14ac:dyDescent="0.15">
      <c r="A97" s="90"/>
      <c r="B97" s="96"/>
      <c r="C97" s="295" t="s">
        <v>230</v>
      </c>
      <c r="D97" s="296"/>
      <c r="E97" s="320"/>
      <c r="F97" s="97"/>
      <c r="G97" s="78"/>
      <c r="H97" s="73"/>
      <c r="I97" s="54">
        <v>0</v>
      </c>
      <c r="J97" s="7" t="s">
        <v>58</v>
      </c>
      <c r="K97" s="7">
        <v>2</v>
      </c>
      <c r="L97" s="73">
        <v>60058</v>
      </c>
      <c r="M97" s="73"/>
      <c r="N97" s="73"/>
      <c r="O97" s="73"/>
      <c r="P97" s="73" t="str">
        <f>IF(I97=3,1,"")</f>
        <v/>
      </c>
      <c r="Q97" s="73" t="str">
        <f>IF(I97=2,1,"")</f>
        <v/>
      </c>
      <c r="R97" s="73" t="str">
        <f>IF(I97=1,1,"")</f>
        <v/>
      </c>
      <c r="S97" s="73"/>
      <c r="T97" s="73"/>
    </row>
    <row r="98" spans="1:20" ht="37.5" customHeight="1" thickBot="1" x14ac:dyDescent="0.2">
      <c r="A98" s="90"/>
      <c r="B98" s="96"/>
      <c r="C98" s="295" t="s">
        <v>231</v>
      </c>
      <c r="D98" s="296"/>
      <c r="E98" s="320"/>
      <c r="F98" s="97"/>
      <c r="G98" s="78"/>
      <c r="H98" s="73"/>
      <c r="I98" s="54">
        <v>0</v>
      </c>
      <c r="J98" s="7" t="s">
        <v>58</v>
      </c>
      <c r="K98" s="7">
        <v>3</v>
      </c>
      <c r="L98" s="73">
        <v>60059</v>
      </c>
      <c r="M98" s="73"/>
      <c r="N98" s="73"/>
      <c r="O98" s="73"/>
      <c r="P98" s="73" t="str">
        <f>IF(I98=3,1,"")</f>
        <v/>
      </c>
      <c r="Q98" s="73" t="str">
        <f>IF(I98=2,1,"")</f>
        <v/>
      </c>
      <c r="R98" s="73" t="str">
        <f>IF(I98=1,1,"")</f>
        <v/>
      </c>
      <c r="S98" s="73"/>
      <c r="T98" s="73"/>
    </row>
    <row r="99" spans="1:20" ht="20.25" customHeight="1" x14ac:dyDescent="0.15">
      <c r="A99" s="98"/>
      <c r="B99" s="321" t="s">
        <v>232</v>
      </c>
      <c r="C99" s="322"/>
      <c r="D99" s="323" t="str">
        <f>IF(AND(LEN(case1_3)&lt;&gt;0,COUNT(R72:R98)=11),checkB_3,(IF(LEN(checkA_3)&lt;&gt;0,checkA_3, checkB_3)))</f>
        <v>カテゴリー3の講評を入力してください</v>
      </c>
      <c r="E99" s="323"/>
      <c r="F99" s="324"/>
      <c r="H99" s="73"/>
      <c r="I99" s="54"/>
      <c r="J99" s="7" t="s">
        <v>59</v>
      </c>
      <c r="K99" s="7"/>
      <c r="L99" s="73"/>
      <c r="M99" s="73"/>
      <c r="N99" s="73"/>
      <c r="O99" s="73"/>
      <c r="P99" s="73"/>
      <c r="Q99" s="73"/>
      <c r="R99" s="73"/>
      <c r="S99" s="73"/>
      <c r="T99" s="73"/>
    </row>
    <row r="100" spans="1:20" s="102" customFormat="1" ht="21" customHeight="1" x14ac:dyDescent="0.15">
      <c r="A100" s="109"/>
      <c r="B100" s="304"/>
      <c r="C100" s="305"/>
      <c r="D100" s="305"/>
      <c r="E100" s="305"/>
      <c r="F100" s="306"/>
      <c r="G100" s="2" t="str">
        <f>IF(LEN(B100)=0,"",IF(40-LEN(B100)&gt;0,"残り" &amp; 40-LEN(B100) &amp; "文字",IF(40-LEN(B100)=0,"","文字数がオーバーしています")))</f>
        <v/>
      </c>
      <c r="H100" s="99"/>
      <c r="I100" s="100"/>
      <c r="J100" s="7" t="s">
        <v>82</v>
      </c>
      <c r="K100" s="99"/>
      <c r="L100" s="99"/>
      <c r="M100" s="101"/>
      <c r="N100" s="101"/>
      <c r="O100" s="101"/>
      <c r="P100" s="101"/>
      <c r="Q100" s="101"/>
      <c r="R100" s="101"/>
      <c r="S100" s="73"/>
      <c r="T100" s="101"/>
    </row>
    <row r="101" spans="1:20" s="102" customFormat="1" ht="65.099999999999994" customHeight="1" x14ac:dyDescent="0.15">
      <c r="A101" s="110"/>
      <c r="B101" s="307"/>
      <c r="C101" s="308"/>
      <c r="D101" s="308"/>
      <c r="E101" s="308"/>
      <c r="F101" s="309"/>
      <c r="G101" s="2" t="str">
        <f>IF(LEN(B101)=0,"",IF(256-LEN(B101)&gt;0,"残り" &amp; 256-LEN(B101) &amp; "文字",IF(256-LEN(B101)=0,"","文字数がオーバーしています")))</f>
        <v/>
      </c>
      <c r="H101" s="99"/>
      <c r="I101" s="100"/>
      <c r="J101" s="7" t="s">
        <v>85</v>
      </c>
      <c r="K101" s="99"/>
      <c r="L101" s="99"/>
      <c r="M101" s="101"/>
      <c r="N101" s="101"/>
      <c r="O101" s="101"/>
      <c r="P101" s="101"/>
      <c r="Q101" s="101"/>
      <c r="R101" s="101"/>
      <c r="S101" s="73"/>
      <c r="T101" s="101"/>
    </row>
    <row r="102" spans="1:20" s="102" customFormat="1" ht="21" customHeight="1" x14ac:dyDescent="0.15">
      <c r="A102" s="110"/>
      <c r="B102" s="310"/>
      <c r="C102" s="311"/>
      <c r="D102" s="311"/>
      <c r="E102" s="311"/>
      <c r="F102" s="312"/>
      <c r="G102" s="2" t="str">
        <f>IF(LEN(B102)=0,"",IF(40-LEN(B102)&gt;0,"残り" &amp; 40-LEN(B102) &amp; "文字",IF(40-LEN(B102)=0,"","文字数がオーバーしています")))</f>
        <v/>
      </c>
      <c r="H102" s="99"/>
      <c r="I102" s="100"/>
      <c r="J102" s="7" t="s">
        <v>83</v>
      </c>
      <c r="K102" s="99"/>
      <c r="L102" s="99"/>
      <c r="M102" s="101"/>
      <c r="N102" s="101"/>
      <c r="O102" s="101"/>
      <c r="P102" s="101"/>
      <c r="Q102" s="101"/>
      <c r="R102" s="101"/>
      <c r="S102" s="73"/>
      <c r="T102" s="101"/>
    </row>
    <row r="103" spans="1:20" s="102" customFormat="1" ht="65.099999999999994" customHeight="1" x14ac:dyDescent="0.15">
      <c r="A103" s="110"/>
      <c r="B103" s="313"/>
      <c r="C103" s="313"/>
      <c r="D103" s="313"/>
      <c r="E103" s="313"/>
      <c r="F103" s="314"/>
      <c r="G103" s="2" t="str">
        <f>IF(LEN(B103)=0,"",IF(256-LEN(B103)&gt;0,"残り" &amp; 256-LEN(B103) &amp; "文字",IF(256-LEN(B103)=0,"","文字数がオーバーしています")))</f>
        <v/>
      </c>
      <c r="H103" s="99"/>
      <c r="I103" s="100"/>
      <c r="J103" s="7" t="s">
        <v>86</v>
      </c>
      <c r="K103" s="99"/>
      <c r="L103" s="99"/>
      <c r="M103" s="101"/>
      <c r="N103" s="101"/>
      <c r="O103" s="101"/>
      <c r="P103" s="101"/>
      <c r="Q103" s="101"/>
      <c r="R103" s="101"/>
      <c r="S103" s="73"/>
      <c r="T103" s="101"/>
    </row>
    <row r="104" spans="1:20" s="102" customFormat="1" ht="21" customHeight="1" x14ac:dyDescent="0.15">
      <c r="A104" s="110"/>
      <c r="B104" s="310"/>
      <c r="C104" s="311"/>
      <c r="D104" s="311"/>
      <c r="E104" s="311"/>
      <c r="F104" s="312"/>
      <c r="G104" s="2" t="str">
        <f>IF(LEN(B104)=0,"",IF(40-LEN(B104)&gt;0,"残り" &amp; 40-LEN(B104) &amp; "文字",IF(40-LEN(B104)=0,"","文字数がオーバーしています")))</f>
        <v/>
      </c>
      <c r="H104" s="99"/>
      <c r="I104" s="100"/>
      <c r="J104" s="7" t="s">
        <v>84</v>
      </c>
      <c r="K104" s="99"/>
      <c r="L104" s="99"/>
      <c r="M104" s="101"/>
      <c r="N104" s="101"/>
      <c r="O104" s="101"/>
      <c r="P104" s="101"/>
      <c r="Q104" s="101"/>
      <c r="R104" s="101"/>
      <c r="S104" s="73"/>
      <c r="T104" s="101"/>
    </row>
    <row r="105" spans="1:20" s="102" customFormat="1" ht="65.099999999999994" customHeight="1" thickBot="1" x14ac:dyDescent="0.2">
      <c r="A105" s="103"/>
      <c r="B105" s="315"/>
      <c r="C105" s="315"/>
      <c r="D105" s="315"/>
      <c r="E105" s="315"/>
      <c r="F105" s="316"/>
      <c r="G105" s="2" t="str">
        <f>IF(LEN(B105)=0,"",IF(256-LEN(B105)&gt;0,"残り" &amp; 256-LEN(B105) &amp; "文字",IF(256-LEN(B105)=0,"","文字数がオーバーしています")))</f>
        <v/>
      </c>
      <c r="H105" s="99"/>
      <c r="I105" s="100"/>
      <c r="J105" s="7" t="s">
        <v>87</v>
      </c>
      <c r="K105" s="99"/>
      <c r="L105" s="99"/>
      <c r="M105" s="101"/>
      <c r="N105" s="101"/>
      <c r="O105" s="101"/>
      <c r="P105" s="101"/>
      <c r="Q105" s="101"/>
      <c r="R105" s="101"/>
      <c r="S105" s="73"/>
      <c r="T105" s="101"/>
    </row>
    <row r="106" spans="1:20" ht="18" customHeight="1" thickTop="1" x14ac:dyDescent="0.15">
      <c r="A106" s="290">
        <v>4</v>
      </c>
      <c r="B106" s="292" t="s">
        <v>234</v>
      </c>
      <c r="C106" s="293"/>
      <c r="D106" s="293"/>
      <c r="E106" s="293"/>
      <c r="F106" s="294"/>
      <c r="H106" s="73"/>
      <c r="I106" s="54"/>
      <c r="J106" s="7" t="s">
        <v>59</v>
      </c>
      <c r="K106" s="7"/>
      <c r="L106" s="73"/>
      <c r="M106" s="73"/>
      <c r="N106" s="73"/>
      <c r="O106" s="73"/>
      <c r="P106" s="73"/>
      <c r="Q106" s="73"/>
      <c r="R106" s="73"/>
      <c r="S106" s="73"/>
      <c r="T106" s="73" t="s">
        <v>65</v>
      </c>
    </row>
    <row r="107" spans="1:20" s="83" customFormat="1" ht="30" customHeight="1" thickBot="1" x14ac:dyDescent="0.2">
      <c r="A107" s="291"/>
      <c r="B107" s="295" t="s">
        <v>233</v>
      </c>
      <c r="C107" s="296"/>
      <c r="D107" s="296"/>
      <c r="E107" s="296"/>
      <c r="F107" s="297"/>
      <c r="G107" s="78"/>
      <c r="H107" s="79"/>
      <c r="I107" s="80"/>
      <c r="J107" s="81" t="s">
        <v>66</v>
      </c>
      <c r="K107" s="79">
        <v>4</v>
      </c>
      <c r="L107" s="79">
        <v>123</v>
      </c>
      <c r="M107" s="82"/>
      <c r="N107" s="82"/>
      <c r="O107" s="82"/>
      <c r="P107" s="82"/>
      <c r="Q107" s="82"/>
      <c r="R107" s="82"/>
      <c r="S107" s="73"/>
      <c r="T107" s="82"/>
    </row>
    <row r="108" spans="1:20" s="11" customFormat="1" ht="17.25" customHeight="1" x14ac:dyDescent="0.15">
      <c r="A108" s="84"/>
      <c r="B108" s="298" t="s">
        <v>236</v>
      </c>
      <c r="C108" s="299"/>
      <c r="D108" s="299"/>
      <c r="E108" s="299"/>
      <c r="F108" s="300"/>
      <c r="G108" s="85"/>
      <c r="H108" s="86"/>
      <c r="I108" s="87"/>
      <c r="J108" s="7" t="s">
        <v>67</v>
      </c>
      <c r="K108" s="86"/>
      <c r="L108" s="86"/>
      <c r="M108" s="88"/>
      <c r="N108" s="88"/>
      <c r="O108" s="88"/>
      <c r="P108" s="88"/>
      <c r="Q108" s="88"/>
      <c r="R108" s="88"/>
      <c r="S108" s="73"/>
      <c r="T108" s="88"/>
    </row>
    <row r="109" spans="1:20" s="83" customFormat="1" ht="30" customHeight="1" thickBot="1" x14ac:dyDescent="0.2">
      <c r="A109" s="89"/>
      <c r="B109" s="301" t="s">
        <v>235</v>
      </c>
      <c r="C109" s="302"/>
      <c r="D109" s="325" t="s">
        <v>88</v>
      </c>
      <c r="E109" s="325"/>
      <c r="F109" s="113" t="str">
        <f>IF(COUNT(P113:Q117) &gt; 0,COUNT(P113:P117) &amp; "／" &amp; COUNT(P113:Q117),"")</f>
        <v/>
      </c>
      <c r="G109" s="78"/>
      <c r="H109" s="79"/>
      <c r="I109" s="80"/>
      <c r="J109" s="81" t="s">
        <v>68</v>
      </c>
      <c r="K109" s="79">
        <v>1</v>
      </c>
      <c r="L109" s="79">
        <v>552</v>
      </c>
      <c r="M109" s="82"/>
      <c r="N109" s="82"/>
      <c r="O109" s="82"/>
      <c r="P109" s="82"/>
      <c r="Q109" s="82"/>
      <c r="R109" s="82"/>
      <c r="S109" s="73"/>
      <c r="T109" s="82"/>
    </row>
    <row r="110" spans="1:20" x14ac:dyDescent="0.15">
      <c r="A110" s="90"/>
      <c r="B110" s="91" t="s">
        <v>174</v>
      </c>
      <c r="C110" s="326" t="str">
        <f>IF((MIN(I113:I117)=0),"標準項目の「あり」「なし」を選択してください","")</f>
        <v>標準項目の「あり」「なし」を選択してください</v>
      </c>
      <c r="D110" s="326"/>
      <c r="E110" s="326"/>
      <c r="F110" s="327"/>
      <c r="H110" s="73"/>
      <c r="I110" s="54"/>
      <c r="J110" s="7" t="s">
        <v>69</v>
      </c>
      <c r="K110" s="7">
        <v>1</v>
      </c>
      <c r="L110" s="73">
        <v>17441</v>
      </c>
      <c r="M110" s="73"/>
      <c r="N110" s="73"/>
      <c r="O110" s="73"/>
      <c r="P110" s="73"/>
      <c r="Q110" s="73"/>
      <c r="R110" s="73"/>
      <c r="S110" s="73"/>
      <c r="T110" s="73"/>
    </row>
    <row r="111" spans="1:20" s="95" customFormat="1" ht="37.5" customHeight="1" x14ac:dyDescent="0.15">
      <c r="A111" s="92" t="s">
        <v>60</v>
      </c>
      <c r="B111" s="274" t="s">
        <v>237</v>
      </c>
      <c r="C111" s="275"/>
      <c r="D111" s="328" t="str">
        <f xml:space="preserve"> "評点（" &amp; REPT("○",COUNT(P113:P117)) &amp; REPT("●",COUNT(Q113:Q117)) &amp; "）"</f>
        <v>評点（）</v>
      </c>
      <c r="E111" s="328"/>
      <c r="F111" s="112" t="str">
        <f>IF(COUNT(R113:R117)&gt;0,"・非該当" &amp; COUNT(R113:R117),"")</f>
        <v/>
      </c>
      <c r="G111" s="78"/>
      <c r="H111" s="93"/>
      <c r="I111" s="94" t="str">
        <f>IF(MIN(I113:I117)=0,"",IF(COUNT(P113:Q117)=0,"-",IF(COUNT(P113:Q117)=COUNT(P113:P117),"A",IF(COUNT(P113:P117)=0,"C","B"))))</f>
        <v/>
      </c>
      <c r="J111" s="7" t="s">
        <v>54</v>
      </c>
      <c r="K111" s="94"/>
      <c r="L111" s="93"/>
      <c r="M111" s="93"/>
      <c r="N111" s="93"/>
      <c r="O111" s="93"/>
      <c r="P111" s="93"/>
      <c r="Q111" s="93"/>
      <c r="R111" s="93"/>
      <c r="S111" s="73"/>
      <c r="T111" s="93"/>
    </row>
    <row r="112" spans="1:20" x14ac:dyDescent="0.15">
      <c r="A112" s="90"/>
      <c r="B112" s="111" t="s">
        <v>55</v>
      </c>
      <c r="C112" s="317" t="s">
        <v>56</v>
      </c>
      <c r="D112" s="318"/>
      <c r="E112" s="318"/>
      <c r="F112" s="319"/>
      <c r="H112" s="73"/>
      <c r="I112" s="54"/>
      <c r="J112" s="7" t="s">
        <v>57</v>
      </c>
      <c r="K112" s="7"/>
      <c r="L112" s="73"/>
      <c r="M112" s="73"/>
      <c r="N112" s="73"/>
      <c r="O112" s="73"/>
      <c r="P112" s="73"/>
      <c r="Q112" s="73"/>
      <c r="R112" s="73"/>
      <c r="S112" s="73"/>
      <c r="T112" s="73"/>
    </row>
    <row r="113" spans="1:20" ht="37.5" customHeight="1" x14ac:dyDescent="0.15">
      <c r="A113" s="90"/>
      <c r="B113" s="96"/>
      <c r="C113" s="295" t="s">
        <v>238</v>
      </c>
      <c r="D113" s="296"/>
      <c r="E113" s="320"/>
      <c r="F113" s="97"/>
      <c r="G113" s="78"/>
      <c r="H113" s="73"/>
      <c r="I113" s="54">
        <v>0</v>
      </c>
      <c r="J113" s="7" t="s">
        <v>58</v>
      </c>
      <c r="K113" s="7">
        <v>1</v>
      </c>
      <c r="L113" s="73">
        <v>60060</v>
      </c>
      <c r="M113" s="73"/>
      <c r="N113" s="73"/>
      <c r="O113" s="73"/>
      <c r="P113" s="73" t="str">
        <f>IF(I113=3,1,"")</f>
        <v/>
      </c>
      <c r="Q113" s="73" t="str">
        <f>IF(I113=2,1,"")</f>
        <v/>
      </c>
      <c r="R113" s="73" t="str">
        <f>IF(I113=1,1,"")</f>
        <v/>
      </c>
      <c r="S113" s="73"/>
      <c r="T113" s="73"/>
    </row>
    <row r="114" spans="1:20" ht="37.5" customHeight="1" x14ac:dyDescent="0.15">
      <c r="A114" s="90"/>
      <c r="B114" s="96"/>
      <c r="C114" s="295" t="s">
        <v>239</v>
      </c>
      <c r="D114" s="296"/>
      <c r="E114" s="320"/>
      <c r="F114" s="97"/>
      <c r="G114" s="78"/>
      <c r="H114" s="73"/>
      <c r="I114" s="54">
        <v>0</v>
      </c>
      <c r="J114" s="7" t="s">
        <v>58</v>
      </c>
      <c r="K114" s="7">
        <v>2</v>
      </c>
      <c r="L114" s="73">
        <v>60061</v>
      </c>
      <c r="M114" s="73"/>
      <c r="N114" s="73"/>
      <c r="O114" s="73"/>
      <c r="P114" s="73" t="str">
        <f>IF(I114=3,1,"")</f>
        <v/>
      </c>
      <c r="Q114" s="73" t="str">
        <f>IF(I114=2,1,"")</f>
        <v/>
      </c>
      <c r="R114" s="73" t="str">
        <f>IF(I114=1,1,"")</f>
        <v/>
      </c>
      <c r="S114" s="73"/>
      <c r="T114" s="73"/>
    </row>
    <row r="115" spans="1:20" ht="37.5" customHeight="1" x14ac:dyDescent="0.15">
      <c r="A115" s="90"/>
      <c r="B115" s="96"/>
      <c r="C115" s="295" t="s">
        <v>240</v>
      </c>
      <c r="D115" s="296"/>
      <c r="E115" s="320"/>
      <c r="F115" s="97"/>
      <c r="G115" s="78"/>
      <c r="H115" s="73"/>
      <c r="I115" s="54">
        <v>0</v>
      </c>
      <c r="J115" s="7" t="s">
        <v>58</v>
      </c>
      <c r="K115" s="7">
        <v>3</v>
      </c>
      <c r="L115" s="73">
        <v>60062</v>
      </c>
      <c r="M115" s="73"/>
      <c r="N115" s="73"/>
      <c r="O115" s="73"/>
      <c r="P115" s="73" t="str">
        <f>IF(I115=3,1,"")</f>
        <v/>
      </c>
      <c r="Q115" s="73" t="str">
        <f>IF(I115=2,1,"")</f>
        <v/>
      </c>
      <c r="R115" s="73" t="str">
        <f>IF(I115=1,1,"")</f>
        <v/>
      </c>
      <c r="S115" s="73"/>
      <c r="T115" s="73"/>
    </row>
    <row r="116" spans="1:20" ht="37.5" customHeight="1" x14ac:dyDescent="0.15">
      <c r="A116" s="90"/>
      <c r="B116" s="96"/>
      <c r="C116" s="295" t="s">
        <v>241</v>
      </c>
      <c r="D116" s="296"/>
      <c r="E116" s="320"/>
      <c r="F116" s="97"/>
      <c r="G116" s="78"/>
      <c r="H116" s="73"/>
      <c r="I116" s="54">
        <v>0</v>
      </c>
      <c r="J116" s="7" t="s">
        <v>58</v>
      </c>
      <c r="K116" s="7">
        <v>4</v>
      </c>
      <c r="L116" s="73">
        <v>60063</v>
      </c>
      <c r="M116" s="73"/>
      <c r="N116" s="73"/>
      <c r="O116" s="73"/>
      <c r="P116" s="73" t="str">
        <f>IF(I116=3,1,"")</f>
        <v/>
      </c>
      <c r="Q116" s="73" t="str">
        <f>IF(I116=2,1,"")</f>
        <v/>
      </c>
      <c r="R116" s="73" t="str">
        <f>IF(I116=1,1,"")</f>
        <v/>
      </c>
      <c r="S116" s="73"/>
      <c r="T116" s="73"/>
    </row>
    <row r="117" spans="1:20" ht="37.5" customHeight="1" thickBot="1" x14ac:dyDescent="0.2">
      <c r="A117" s="90"/>
      <c r="B117" s="96"/>
      <c r="C117" s="295" t="s">
        <v>242</v>
      </c>
      <c r="D117" s="296"/>
      <c r="E117" s="320"/>
      <c r="F117" s="97"/>
      <c r="G117" s="78"/>
      <c r="H117" s="73"/>
      <c r="I117" s="54">
        <v>0</v>
      </c>
      <c r="J117" s="7" t="s">
        <v>58</v>
      </c>
      <c r="K117" s="7">
        <v>5</v>
      </c>
      <c r="L117" s="73">
        <v>60064</v>
      </c>
      <c r="M117" s="73"/>
      <c r="N117" s="73"/>
      <c r="O117" s="73"/>
      <c r="P117" s="73" t="str">
        <f>IF(I117=3,1,"")</f>
        <v/>
      </c>
      <c r="Q117" s="73" t="str">
        <f>IF(I117=2,1,"")</f>
        <v/>
      </c>
      <c r="R117" s="73" t="str">
        <f>IF(I117=1,1,"")</f>
        <v/>
      </c>
      <c r="S117" s="73"/>
      <c r="T117" s="73"/>
    </row>
    <row r="118" spans="1:20" s="11" customFormat="1" ht="17.25" customHeight="1" x14ac:dyDescent="0.15">
      <c r="A118" s="84"/>
      <c r="B118" s="298" t="s">
        <v>244</v>
      </c>
      <c r="C118" s="299"/>
      <c r="D118" s="299"/>
      <c r="E118" s="299"/>
      <c r="F118" s="300"/>
      <c r="G118" s="85"/>
      <c r="H118" s="86"/>
      <c r="I118" s="87"/>
      <c r="J118" s="7" t="s">
        <v>67</v>
      </c>
      <c r="K118" s="86"/>
      <c r="L118" s="86"/>
      <c r="M118" s="88"/>
      <c r="N118" s="88"/>
      <c r="O118" s="88"/>
      <c r="P118" s="88"/>
      <c r="Q118" s="88"/>
      <c r="R118" s="88"/>
      <c r="S118" s="73"/>
      <c r="T118" s="88"/>
    </row>
    <row r="119" spans="1:20" s="83" customFormat="1" ht="30" customHeight="1" thickBot="1" x14ac:dyDescent="0.2">
      <c r="A119" s="89"/>
      <c r="B119" s="301" t="s">
        <v>243</v>
      </c>
      <c r="C119" s="302"/>
      <c r="D119" s="325" t="s">
        <v>88</v>
      </c>
      <c r="E119" s="325"/>
      <c r="F119" s="113" t="str">
        <f>IF(COUNT(P123:Q126) &gt; 0,COUNT(P123:P126) &amp; "／" &amp; COUNT(P123:Q126),"")</f>
        <v/>
      </c>
      <c r="G119" s="78"/>
      <c r="H119" s="79"/>
      <c r="I119" s="80"/>
      <c r="J119" s="81" t="s">
        <v>68</v>
      </c>
      <c r="K119" s="79">
        <v>2</v>
      </c>
      <c r="L119" s="79">
        <v>553</v>
      </c>
      <c r="M119" s="82"/>
      <c r="N119" s="82"/>
      <c r="O119" s="82"/>
      <c r="P119" s="82"/>
      <c r="Q119" s="82"/>
      <c r="R119" s="82"/>
      <c r="S119" s="73"/>
      <c r="T119" s="82"/>
    </row>
    <row r="120" spans="1:20" x14ac:dyDescent="0.15">
      <c r="A120" s="90"/>
      <c r="B120" s="91" t="s">
        <v>174</v>
      </c>
      <c r="C120" s="326" t="str">
        <f>IF((MIN(I123:I126)=0),"標準項目の「あり」「なし」を選択してください","")</f>
        <v>標準項目の「あり」「なし」を選択してください</v>
      </c>
      <c r="D120" s="326"/>
      <c r="E120" s="326"/>
      <c r="F120" s="327"/>
      <c r="H120" s="73"/>
      <c r="I120" s="54"/>
      <c r="J120" s="7" t="s">
        <v>69</v>
      </c>
      <c r="K120" s="7">
        <v>1</v>
      </c>
      <c r="L120" s="73">
        <v>17442</v>
      </c>
      <c r="M120" s="73"/>
      <c r="N120" s="73"/>
      <c r="O120" s="73"/>
      <c r="P120" s="73"/>
      <c r="Q120" s="73"/>
      <c r="R120" s="73"/>
      <c r="S120" s="73"/>
      <c r="T120" s="73"/>
    </row>
    <row r="121" spans="1:20" s="95" customFormat="1" ht="37.5" customHeight="1" x14ac:dyDescent="0.15">
      <c r="A121" s="92" t="s">
        <v>60</v>
      </c>
      <c r="B121" s="274" t="s">
        <v>243</v>
      </c>
      <c r="C121" s="275"/>
      <c r="D121" s="328" t="str">
        <f xml:space="preserve"> "評点（" &amp; REPT("○",COUNT(P123:P126)) &amp; REPT("●",COUNT(Q123:Q126)) &amp; "）"</f>
        <v>評点（）</v>
      </c>
      <c r="E121" s="328"/>
      <c r="F121" s="112" t="str">
        <f>IF(COUNT(R123:R126)&gt;0,"・非該当" &amp; COUNT(R123:R126),"")</f>
        <v/>
      </c>
      <c r="G121" s="78"/>
      <c r="H121" s="93"/>
      <c r="I121" s="94" t="str">
        <f>IF(MIN(I123:I126)=0,"",IF(COUNT(P123:Q126)=0,"-",IF(COUNT(P123:Q126)=COUNT(P123:P126),"A",IF(COUNT(P123:P126)=0,"C","B"))))</f>
        <v/>
      </c>
      <c r="J121" s="7" t="s">
        <v>54</v>
      </c>
      <c r="K121" s="94"/>
      <c r="L121" s="93"/>
      <c r="M121" s="93"/>
      <c r="N121" s="93"/>
      <c r="O121" s="93"/>
      <c r="P121" s="93"/>
      <c r="Q121" s="93"/>
      <c r="R121" s="93"/>
      <c r="S121" s="73"/>
      <c r="T121" s="93"/>
    </row>
    <row r="122" spans="1:20" x14ac:dyDescent="0.15">
      <c r="A122" s="90"/>
      <c r="B122" s="111" t="s">
        <v>55</v>
      </c>
      <c r="C122" s="317" t="s">
        <v>56</v>
      </c>
      <c r="D122" s="318"/>
      <c r="E122" s="318"/>
      <c r="F122" s="319"/>
      <c r="H122" s="73"/>
      <c r="I122" s="54"/>
      <c r="J122" s="7" t="s">
        <v>57</v>
      </c>
      <c r="K122" s="7"/>
      <c r="L122" s="73"/>
      <c r="M122" s="73"/>
      <c r="N122" s="73"/>
      <c r="O122" s="73"/>
      <c r="P122" s="73"/>
      <c r="Q122" s="73"/>
      <c r="R122" s="73"/>
      <c r="S122" s="73"/>
      <c r="T122" s="73"/>
    </row>
    <row r="123" spans="1:20" ht="37.5" customHeight="1" x14ac:dyDescent="0.15">
      <c r="A123" s="90"/>
      <c r="B123" s="96"/>
      <c r="C123" s="295" t="s">
        <v>245</v>
      </c>
      <c r="D123" s="296"/>
      <c r="E123" s="320"/>
      <c r="F123" s="97"/>
      <c r="G123" s="78"/>
      <c r="H123" s="73"/>
      <c r="I123" s="54">
        <v>0</v>
      </c>
      <c r="J123" s="7" t="s">
        <v>58</v>
      </c>
      <c r="K123" s="7">
        <v>1</v>
      </c>
      <c r="L123" s="73">
        <v>60065</v>
      </c>
      <c r="M123" s="73"/>
      <c r="N123" s="73"/>
      <c r="O123" s="73"/>
      <c r="P123" s="73" t="str">
        <f>IF(I123=3,1,"")</f>
        <v/>
      </c>
      <c r="Q123" s="73" t="str">
        <f>IF(I123=2,1,"")</f>
        <v/>
      </c>
      <c r="R123" s="73" t="str">
        <f>IF(I123=1,1,"")</f>
        <v/>
      </c>
      <c r="S123" s="73"/>
      <c r="T123" s="73"/>
    </row>
    <row r="124" spans="1:20" ht="37.5" customHeight="1" x14ac:dyDescent="0.15">
      <c r="A124" s="90"/>
      <c r="B124" s="96"/>
      <c r="C124" s="295" t="s">
        <v>246</v>
      </c>
      <c r="D124" s="296"/>
      <c r="E124" s="320"/>
      <c r="F124" s="97"/>
      <c r="G124" s="78"/>
      <c r="H124" s="73"/>
      <c r="I124" s="54">
        <v>0</v>
      </c>
      <c r="J124" s="7" t="s">
        <v>58</v>
      </c>
      <c r="K124" s="7">
        <v>2</v>
      </c>
      <c r="L124" s="73">
        <v>60066</v>
      </c>
      <c r="M124" s="73"/>
      <c r="N124" s="73"/>
      <c r="O124" s="73"/>
      <c r="P124" s="73" t="str">
        <f>IF(I124=3,1,"")</f>
        <v/>
      </c>
      <c r="Q124" s="73" t="str">
        <f>IF(I124=2,1,"")</f>
        <v/>
      </c>
      <c r="R124" s="73" t="str">
        <f>IF(I124=1,1,"")</f>
        <v/>
      </c>
      <c r="S124" s="73"/>
      <c r="T124" s="73"/>
    </row>
    <row r="125" spans="1:20" ht="37.5" customHeight="1" x14ac:dyDescent="0.15">
      <c r="A125" s="90"/>
      <c r="B125" s="96"/>
      <c r="C125" s="295" t="s">
        <v>247</v>
      </c>
      <c r="D125" s="296"/>
      <c r="E125" s="320"/>
      <c r="F125" s="97"/>
      <c r="G125" s="78"/>
      <c r="H125" s="73"/>
      <c r="I125" s="54">
        <v>0</v>
      </c>
      <c r="J125" s="7" t="s">
        <v>58</v>
      </c>
      <c r="K125" s="7">
        <v>3</v>
      </c>
      <c r="L125" s="73">
        <v>60067</v>
      </c>
      <c r="M125" s="73"/>
      <c r="N125" s="73"/>
      <c r="O125" s="73"/>
      <c r="P125" s="73" t="str">
        <f>IF(I125=3,1,"")</f>
        <v/>
      </c>
      <c r="Q125" s="73" t="str">
        <f>IF(I125=2,1,"")</f>
        <v/>
      </c>
      <c r="R125" s="73" t="str">
        <f>IF(I125=1,1,"")</f>
        <v/>
      </c>
      <c r="S125" s="73"/>
      <c r="T125" s="73"/>
    </row>
    <row r="126" spans="1:20" ht="37.5" customHeight="1" thickBot="1" x14ac:dyDescent="0.2">
      <c r="A126" s="90"/>
      <c r="B126" s="96"/>
      <c r="C126" s="295" t="s">
        <v>248</v>
      </c>
      <c r="D126" s="296"/>
      <c r="E126" s="320"/>
      <c r="F126" s="97"/>
      <c r="G126" s="78"/>
      <c r="H126" s="73"/>
      <c r="I126" s="54">
        <v>0</v>
      </c>
      <c r="J126" s="7" t="s">
        <v>58</v>
      </c>
      <c r="K126" s="7">
        <v>4</v>
      </c>
      <c r="L126" s="73">
        <v>60068</v>
      </c>
      <c r="M126" s="73"/>
      <c r="N126" s="73"/>
      <c r="O126" s="73"/>
      <c r="P126" s="73" t="str">
        <f>IF(I126=3,1,"")</f>
        <v/>
      </c>
      <c r="Q126" s="73" t="str">
        <f>IF(I126=2,1,"")</f>
        <v/>
      </c>
      <c r="R126" s="73" t="str">
        <f>IF(I126=1,1,"")</f>
        <v/>
      </c>
      <c r="S126" s="73"/>
      <c r="T126" s="73"/>
    </row>
    <row r="127" spans="1:20" ht="20.25" customHeight="1" x14ac:dyDescent="0.15">
      <c r="A127" s="98"/>
      <c r="B127" s="321" t="s">
        <v>249</v>
      </c>
      <c r="C127" s="322"/>
      <c r="D127" s="323" t="str">
        <f>IF(AND(LEN(case1_4)&lt;&gt;0,COUNT(R113:R126)=9),checkB_4,(IF(LEN(checkA_4)&lt;&gt;0,checkA_4, checkB_4)))</f>
        <v>カテゴリー4の講評を入力してください</v>
      </c>
      <c r="E127" s="323"/>
      <c r="F127" s="324"/>
      <c r="H127" s="73"/>
      <c r="I127" s="54"/>
      <c r="J127" s="7" t="s">
        <v>59</v>
      </c>
      <c r="K127" s="7"/>
      <c r="L127" s="73"/>
      <c r="M127" s="73"/>
      <c r="N127" s="73"/>
      <c r="O127" s="73"/>
      <c r="P127" s="73"/>
      <c r="Q127" s="73"/>
      <c r="R127" s="73"/>
      <c r="S127" s="73"/>
      <c r="T127" s="73"/>
    </row>
    <row r="128" spans="1:20" s="102" customFormat="1" ht="21" customHeight="1" x14ac:dyDescent="0.15">
      <c r="A128" s="109"/>
      <c r="B128" s="304"/>
      <c r="C128" s="305"/>
      <c r="D128" s="305"/>
      <c r="E128" s="305"/>
      <c r="F128" s="306"/>
      <c r="G128" s="2" t="str">
        <f>IF(LEN(B128)=0,"",IF(40-LEN(B128)&gt;0,"残り" &amp; 40-LEN(B128) &amp; "文字",IF(40-LEN(B128)=0,"","文字数がオーバーしています")))</f>
        <v/>
      </c>
      <c r="H128" s="99"/>
      <c r="I128" s="100"/>
      <c r="J128" s="7" t="s">
        <v>82</v>
      </c>
      <c r="K128" s="99"/>
      <c r="L128" s="99"/>
      <c r="M128" s="101"/>
      <c r="N128" s="101"/>
      <c r="O128" s="101"/>
      <c r="P128" s="101"/>
      <c r="Q128" s="101"/>
      <c r="R128" s="101"/>
      <c r="S128" s="73"/>
      <c r="T128" s="101"/>
    </row>
    <row r="129" spans="1:20" s="102" customFormat="1" ht="65.099999999999994" customHeight="1" x14ac:dyDescent="0.15">
      <c r="A129" s="110"/>
      <c r="B129" s="307"/>
      <c r="C129" s="308"/>
      <c r="D129" s="308"/>
      <c r="E129" s="308"/>
      <c r="F129" s="309"/>
      <c r="G129" s="2" t="str">
        <f>IF(LEN(B129)=0,"",IF(256-LEN(B129)&gt;0,"残り" &amp; 256-LEN(B129) &amp; "文字",IF(256-LEN(B129)=0,"","文字数がオーバーしています")))</f>
        <v/>
      </c>
      <c r="H129" s="99"/>
      <c r="I129" s="100"/>
      <c r="J129" s="7" t="s">
        <v>85</v>
      </c>
      <c r="K129" s="99"/>
      <c r="L129" s="99"/>
      <c r="M129" s="101"/>
      <c r="N129" s="101"/>
      <c r="O129" s="101"/>
      <c r="P129" s="101"/>
      <c r="Q129" s="101"/>
      <c r="R129" s="101"/>
      <c r="S129" s="73"/>
      <c r="T129" s="101"/>
    </row>
    <row r="130" spans="1:20" s="102" customFormat="1" ht="21" customHeight="1" x14ac:dyDescent="0.15">
      <c r="A130" s="110"/>
      <c r="B130" s="310"/>
      <c r="C130" s="311"/>
      <c r="D130" s="311"/>
      <c r="E130" s="311"/>
      <c r="F130" s="312"/>
      <c r="G130" s="2" t="str">
        <f>IF(LEN(B130)=0,"",IF(40-LEN(B130)&gt;0,"残り" &amp; 40-LEN(B130) &amp; "文字",IF(40-LEN(B130)=0,"","文字数がオーバーしています")))</f>
        <v/>
      </c>
      <c r="H130" s="99"/>
      <c r="I130" s="100"/>
      <c r="J130" s="7" t="s">
        <v>83</v>
      </c>
      <c r="K130" s="99"/>
      <c r="L130" s="99"/>
      <c r="M130" s="101"/>
      <c r="N130" s="101"/>
      <c r="O130" s="101"/>
      <c r="P130" s="101"/>
      <c r="Q130" s="101"/>
      <c r="R130" s="101"/>
      <c r="S130" s="73"/>
      <c r="T130" s="101"/>
    </row>
    <row r="131" spans="1:20" s="102" customFormat="1" ht="65.099999999999994" customHeight="1" x14ac:dyDescent="0.15">
      <c r="A131" s="110"/>
      <c r="B131" s="313"/>
      <c r="C131" s="313"/>
      <c r="D131" s="313"/>
      <c r="E131" s="313"/>
      <c r="F131" s="314"/>
      <c r="G131" s="2" t="str">
        <f>IF(LEN(B131)=0,"",IF(256-LEN(B131)&gt;0,"残り" &amp; 256-LEN(B131) &amp; "文字",IF(256-LEN(B131)=0,"","文字数がオーバーしています")))</f>
        <v/>
      </c>
      <c r="H131" s="99"/>
      <c r="I131" s="100"/>
      <c r="J131" s="7" t="s">
        <v>86</v>
      </c>
      <c r="K131" s="99"/>
      <c r="L131" s="99"/>
      <c r="M131" s="101"/>
      <c r="N131" s="101"/>
      <c r="O131" s="101"/>
      <c r="P131" s="101"/>
      <c r="Q131" s="101"/>
      <c r="R131" s="101"/>
      <c r="S131" s="73"/>
      <c r="T131" s="101"/>
    </row>
    <row r="132" spans="1:20" s="102" customFormat="1" ht="21" customHeight="1" x14ac:dyDescent="0.15">
      <c r="A132" s="110"/>
      <c r="B132" s="310"/>
      <c r="C132" s="311"/>
      <c r="D132" s="311"/>
      <c r="E132" s="311"/>
      <c r="F132" s="312"/>
      <c r="G132" s="2" t="str">
        <f>IF(LEN(B132)=0,"",IF(40-LEN(B132)&gt;0,"残り" &amp; 40-LEN(B132) &amp; "文字",IF(40-LEN(B132)=0,"","文字数がオーバーしています")))</f>
        <v/>
      </c>
      <c r="H132" s="99"/>
      <c r="I132" s="100"/>
      <c r="J132" s="7" t="s">
        <v>84</v>
      </c>
      <c r="K132" s="99"/>
      <c r="L132" s="99"/>
      <c r="M132" s="101"/>
      <c r="N132" s="101"/>
      <c r="O132" s="101"/>
      <c r="P132" s="101"/>
      <c r="Q132" s="101"/>
      <c r="R132" s="101"/>
      <c r="S132" s="73"/>
      <c r="T132" s="101"/>
    </row>
    <row r="133" spans="1:20" s="102" customFormat="1" ht="65.099999999999994" customHeight="1" thickBot="1" x14ac:dyDescent="0.2">
      <c r="A133" s="103"/>
      <c r="B133" s="315"/>
      <c r="C133" s="315"/>
      <c r="D133" s="315"/>
      <c r="E133" s="315"/>
      <c r="F133" s="316"/>
      <c r="G133" s="2" t="str">
        <f>IF(LEN(B133)=0,"",IF(256-LEN(B133)&gt;0,"残り" &amp; 256-LEN(B133) &amp; "文字",IF(256-LEN(B133)=0,"","文字数がオーバーしています")))</f>
        <v/>
      </c>
      <c r="H133" s="99"/>
      <c r="I133" s="100"/>
      <c r="J133" s="7" t="s">
        <v>87</v>
      </c>
      <c r="K133" s="99"/>
      <c r="L133" s="99"/>
      <c r="M133" s="101"/>
      <c r="N133" s="101"/>
      <c r="O133" s="101"/>
      <c r="P133" s="101"/>
      <c r="Q133" s="101"/>
      <c r="R133" s="101"/>
      <c r="S133" s="73"/>
      <c r="T133" s="101"/>
    </row>
    <row r="134" spans="1:20" ht="18" customHeight="1" thickTop="1" x14ac:dyDescent="0.15">
      <c r="A134" s="290">
        <v>5</v>
      </c>
      <c r="B134" s="292" t="s">
        <v>251</v>
      </c>
      <c r="C134" s="293"/>
      <c r="D134" s="293"/>
      <c r="E134" s="293"/>
      <c r="F134" s="294"/>
      <c r="H134" s="73"/>
      <c r="I134" s="54"/>
      <c r="J134" s="7" t="s">
        <v>59</v>
      </c>
      <c r="K134" s="7"/>
      <c r="L134" s="73"/>
      <c r="M134" s="73"/>
      <c r="N134" s="73"/>
      <c r="O134" s="73"/>
      <c r="P134" s="73"/>
      <c r="Q134" s="73"/>
      <c r="R134" s="73"/>
      <c r="S134" s="73"/>
      <c r="T134" s="73" t="s">
        <v>65</v>
      </c>
    </row>
    <row r="135" spans="1:20" s="83" customFormat="1" ht="30" customHeight="1" thickBot="1" x14ac:dyDescent="0.2">
      <c r="A135" s="291"/>
      <c r="B135" s="295" t="s">
        <v>250</v>
      </c>
      <c r="C135" s="296"/>
      <c r="D135" s="296"/>
      <c r="E135" s="296"/>
      <c r="F135" s="297"/>
      <c r="G135" s="78"/>
      <c r="H135" s="79"/>
      <c r="I135" s="80"/>
      <c r="J135" s="81" t="s">
        <v>66</v>
      </c>
      <c r="K135" s="79">
        <v>5</v>
      </c>
      <c r="L135" s="79">
        <v>124</v>
      </c>
      <c r="M135" s="82"/>
      <c r="N135" s="82"/>
      <c r="O135" s="82"/>
      <c r="P135" s="82"/>
      <c r="Q135" s="82"/>
      <c r="R135" s="82"/>
      <c r="S135" s="73"/>
      <c r="T135" s="82"/>
    </row>
    <row r="136" spans="1:20" s="11" customFormat="1" ht="17.25" customHeight="1" x14ac:dyDescent="0.15">
      <c r="A136" s="84"/>
      <c r="B136" s="298" t="s">
        <v>253</v>
      </c>
      <c r="C136" s="299"/>
      <c r="D136" s="299"/>
      <c r="E136" s="299"/>
      <c r="F136" s="300"/>
      <c r="G136" s="85"/>
      <c r="H136" s="86"/>
      <c r="I136" s="87"/>
      <c r="J136" s="7" t="s">
        <v>67</v>
      </c>
      <c r="K136" s="86"/>
      <c r="L136" s="86"/>
      <c r="M136" s="88"/>
      <c r="N136" s="88"/>
      <c r="O136" s="88"/>
      <c r="P136" s="88"/>
      <c r="Q136" s="88"/>
      <c r="R136" s="88"/>
      <c r="S136" s="73"/>
      <c r="T136" s="88"/>
    </row>
    <row r="137" spans="1:20" s="83" customFormat="1" ht="30" customHeight="1" thickBot="1" x14ac:dyDescent="0.2">
      <c r="A137" s="89"/>
      <c r="B137" s="301" t="s">
        <v>252</v>
      </c>
      <c r="C137" s="302"/>
      <c r="D137" s="325" t="s">
        <v>88</v>
      </c>
      <c r="E137" s="325"/>
      <c r="F137" s="113" t="str">
        <f>IF(COUNT(P141:Q161) &gt; 0,COUNT(P141:P161) &amp; "／" &amp; COUNT(P141:Q161),"")</f>
        <v/>
      </c>
      <c r="G137" s="78"/>
      <c r="H137" s="79"/>
      <c r="I137" s="80"/>
      <c r="J137" s="81" t="s">
        <v>68</v>
      </c>
      <c r="K137" s="79">
        <v>1</v>
      </c>
      <c r="L137" s="79">
        <v>554</v>
      </c>
      <c r="M137" s="82"/>
      <c r="N137" s="82"/>
      <c r="O137" s="82"/>
      <c r="P137" s="82"/>
      <c r="Q137" s="82"/>
      <c r="R137" s="82"/>
      <c r="S137" s="73"/>
      <c r="T137" s="82"/>
    </row>
    <row r="138" spans="1:20" x14ac:dyDescent="0.15">
      <c r="A138" s="90"/>
      <c r="B138" s="91" t="s">
        <v>174</v>
      </c>
      <c r="C138" s="326" t="str">
        <f>IF((MIN(I141:I142)=0),"標準項目の「あり」「なし」を選択してください","")</f>
        <v>標準項目の「あり」「なし」を選択してください</v>
      </c>
      <c r="D138" s="326"/>
      <c r="E138" s="326"/>
      <c r="F138" s="327"/>
      <c r="H138" s="73"/>
      <c r="I138" s="54"/>
      <c r="J138" s="7" t="s">
        <v>69</v>
      </c>
      <c r="K138" s="7">
        <v>1</v>
      </c>
      <c r="L138" s="73">
        <v>17443</v>
      </c>
      <c r="M138" s="73"/>
      <c r="N138" s="73"/>
      <c r="O138" s="73"/>
      <c r="P138" s="73"/>
      <c r="Q138" s="73"/>
      <c r="R138" s="73"/>
      <c r="S138" s="73"/>
      <c r="T138" s="73"/>
    </row>
    <row r="139" spans="1:20" s="95" customFormat="1" ht="37.5" customHeight="1" x14ac:dyDescent="0.15">
      <c r="A139" s="92" t="s">
        <v>60</v>
      </c>
      <c r="B139" s="274" t="s">
        <v>254</v>
      </c>
      <c r="C139" s="275"/>
      <c r="D139" s="328" t="str">
        <f xml:space="preserve"> "評点（" &amp; REPT("○",COUNT(P141:P142)) &amp; REPT("●",COUNT(Q141:Q142)) &amp; "）"</f>
        <v>評点（）</v>
      </c>
      <c r="E139" s="328"/>
      <c r="F139" s="112" t="str">
        <f>IF(COUNT(R141:R142)&gt;0,"・非該当" &amp; COUNT(R141:R142),"")</f>
        <v/>
      </c>
      <c r="G139" s="78"/>
      <c r="H139" s="93"/>
      <c r="I139" s="94" t="str">
        <f>IF(MIN(I141:I142)=0,"",IF(COUNT(P141:Q142)=0,"-",IF(COUNT(P141:Q142)=COUNT(P141:P142),"A",IF(COUNT(P141:P142)=0,"C","B"))))</f>
        <v/>
      </c>
      <c r="J139" s="7" t="s">
        <v>54</v>
      </c>
      <c r="K139" s="94"/>
      <c r="L139" s="93"/>
      <c r="M139" s="93"/>
      <c r="N139" s="93"/>
      <c r="O139" s="93"/>
      <c r="P139" s="93"/>
      <c r="Q139" s="93"/>
      <c r="R139" s="93"/>
      <c r="S139" s="73"/>
      <c r="T139" s="93"/>
    </row>
    <row r="140" spans="1:20" x14ac:dyDescent="0.15">
      <c r="A140" s="90"/>
      <c r="B140" s="111" t="s">
        <v>55</v>
      </c>
      <c r="C140" s="317" t="s">
        <v>56</v>
      </c>
      <c r="D140" s="318"/>
      <c r="E140" s="318"/>
      <c r="F140" s="319"/>
      <c r="H140" s="73"/>
      <c r="I140" s="54"/>
      <c r="J140" s="7" t="s">
        <v>57</v>
      </c>
      <c r="K140" s="7"/>
      <c r="L140" s="73"/>
      <c r="M140" s="73"/>
      <c r="N140" s="73"/>
      <c r="O140" s="73"/>
      <c r="P140" s="73"/>
      <c r="Q140" s="73"/>
      <c r="R140" s="73"/>
      <c r="S140" s="73"/>
      <c r="T140" s="73"/>
    </row>
    <row r="141" spans="1:20" ht="37.5" customHeight="1" x14ac:dyDescent="0.15">
      <c r="A141" s="90"/>
      <c r="B141" s="96"/>
      <c r="C141" s="295" t="s">
        <v>255</v>
      </c>
      <c r="D141" s="296"/>
      <c r="E141" s="320"/>
      <c r="F141" s="97"/>
      <c r="G141" s="78"/>
      <c r="H141" s="73"/>
      <c r="I141" s="54">
        <v>0</v>
      </c>
      <c r="J141" s="7" t="s">
        <v>58</v>
      </c>
      <c r="K141" s="7">
        <v>1</v>
      </c>
      <c r="L141" s="73">
        <v>60069</v>
      </c>
      <c r="M141" s="73"/>
      <c r="N141" s="73"/>
      <c r="O141" s="73"/>
      <c r="P141" s="73" t="str">
        <f>IF(I141=3,1,"")</f>
        <v/>
      </c>
      <c r="Q141" s="73" t="str">
        <f>IF(I141=2,1,"")</f>
        <v/>
      </c>
      <c r="R141" s="73" t="str">
        <f>IF(I141=1,1,"")</f>
        <v/>
      </c>
      <c r="S141" s="73"/>
      <c r="T141" s="73"/>
    </row>
    <row r="142" spans="1:20" ht="37.5" customHeight="1" thickBot="1" x14ac:dyDescent="0.2">
      <c r="A142" s="90"/>
      <c r="B142" s="96"/>
      <c r="C142" s="295" t="s">
        <v>256</v>
      </c>
      <c r="D142" s="296"/>
      <c r="E142" s="320"/>
      <c r="F142" s="97"/>
      <c r="G142" s="78"/>
      <c r="H142" s="73"/>
      <c r="I142" s="54">
        <v>0</v>
      </c>
      <c r="J142" s="7" t="s">
        <v>58</v>
      </c>
      <c r="K142" s="7">
        <v>2</v>
      </c>
      <c r="L142" s="73">
        <v>60070</v>
      </c>
      <c r="M142" s="73"/>
      <c r="N142" s="73"/>
      <c r="O142" s="73"/>
      <c r="P142" s="73" t="str">
        <f>IF(I142=3,1,"")</f>
        <v/>
      </c>
      <c r="Q142" s="73" t="str">
        <f>IF(I142=2,1,"")</f>
        <v/>
      </c>
      <c r="R142" s="73" t="str">
        <f>IF(I142=1,1,"")</f>
        <v/>
      </c>
      <c r="S142" s="73"/>
      <c r="T142" s="73"/>
    </row>
    <row r="143" spans="1:20" x14ac:dyDescent="0.15">
      <c r="A143" s="90"/>
      <c r="B143" s="91" t="s">
        <v>178</v>
      </c>
      <c r="C143" s="326" t="str">
        <f>IF((MIN(I146:I147)=0),"標準項目の「あり」「なし」を選択してください","")</f>
        <v>標準項目の「あり」「なし」を選択してください</v>
      </c>
      <c r="D143" s="326"/>
      <c r="E143" s="326"/>
      <c r="F143" s="327"/>
      <c r="H143" s="73"/>
      <c r="I143" s="54"/>
      <c r="J143" s="7" t="s">
        <v>69</v>
      </c>
      <c r="K143" s="7">
        <v>2</v>
      </c>
      <c r="L143" s="73">
        <v>17444</v>
      </c>
      <c r="M143" s="73"/>
      <c r="N143" s="73"/>
      <c r="O143" s="73"/>
      <c r="P143" s="73"/>
      <c r="Q143" s="73"/>
      <c r="R143" s="73"/>
      <c r="S143" s="73"/>
      <c r="T143" s="73"/>
    </row>
    <row r="144" spans="1:20" s="95" customFormat="1" ht="37.5" customHeight="1" x14ac:dyDescent="0.15">
      <c r="A144" s="92" t="s">
        <v>60</v>
      </c>
      <c r="B144" s="274" t="s">
        <v>257</v>
      </c>
      <c r="C144" s="275"/>
      <c r="D144" s="328" t="str">
        <f xml:space="preserve"> "評点（" &amp; REPT("○",COUNT(P146:P147)) &amp; REPT("●",COUNT(Q146:Q147)) &amp; "）"</f>
        <v>評点（）</v>
      </c>
      <c r="E144" s="328"/>
      <c r="F144" s="112" t="str">
        <f>IF(COUNT(R146:R147)&gt;0,"・非該当" &amp; COUNT(R146:R147),"")</f>
        <v/>
      </c>
      <c r="G144" s="78"/>
      <c r="H144" s="93"/>
      <c r="I144" s="94" t="str">
        <f>IF(MIN(I146:I147)=0,"",IF(COUNT(P146:Q147)=0,"-",IF(COUNT(P146:Q147)=COUNT(P146:P147),"A",IF(COUNT(P146:P147)=0,"C","B"))))</f>
        <v/>
      </c>
      <c r="J144" s="7" t="s">
        <v>54</v>
      </c>
      <c r="K144" s="94"/>
      <c r="L144" s="93"/>
      <c r="M144" s="93"/>
      <c r="N144" s="93"/>
      <c r="O144" s="93"/>
      <c r="P144" s="93"/>
      <c r="Q144" s="93"/>
      <c r="R144" s="93"/>
      <c r="S144" s="73"/>
      <c r="T144" s="93"/>
    </row>
    <row r="145" spans="1:20" x14ac:dyDescent="0.15">
      <c r="A145" s="90"/>
      <c r="B145" s="111" t="s">
        <v>55</v>
      </c>
      <c r="C145" s="317" t="s">
        <v>56</v>
      </c>
      <c r="D145" s="318"/>
      <c r="E145" s="318"/>
      <c r="F145" s="319"/>
      <c r="H145" s="73"/>
      <c r="I145" s="54"/>
      <c r="J145" s="7" t="s">
        <v>57</v>
      </c>
      <c r="K145" s="7"/>
      <c r="L145" s="73"/>
      <c r="M145" s="73"/>
      <c r="N145" s="73"/>
      <c r="O145" s="73"/>
      <c r="P145" s="73"/>
      <c r="Q145" s="73"/>
      <c r="R145" s="73"/>
      <c r="S145" s="73"/>
      <c r="T145" s="73"/>
    </row>
    <row r="146" spans="1:20" ht="37.5" customHeight="1" x14ac:dyDescent="0.15">
      <c r="A146" s="90"/>
      <c r="B146" s="96"/>
      <c r="C146" s="295" t="s">
        <v>258</v>
      </c>
      <c r="D146" s="296"/>
      <c r="E146" s="320"/>
      <c r="F146" s="97"/>
      <c r="G146" s="78"/>
      <c r="H146" s="73"/>
      <c r="I146" s="54">
        <v>0</v>
      </c>
      <c r="J146" s="7" t="s">
        <v>58</v>
      </c>
      <c r="K146" s="7">
        <v>1</v>
      </c>
      <c r="L146" s="73">
        <v>60071</v>
      </c>
      <c r="M146" s="73"/>
      <c r="N146" s="73"/>
      <c r="O146" s="73"/>
      <c r="P146" s="73" t="str">
        <f>IF(I146=3,1,"")</f>
        <v/>
      </c>
      <c r="Q146" s="73" t="str">
        <f>IF(I146=2,1,"")</f>
        <v/>
      </c>
      <c r="R146" s="73" t="str">
        <f>IF(I146=1,1,"")</f>
        <v/>
      </c>
      <c r="S146" s="73"/>
      <c r="T146" s="73"/>
    </row>
    <row r="147" spans="1:20" ht="37.5" customHeight="1" thickBot="1" x14ac:dyDescent="0.2">
      <c r="A147" s="90"/>
      <c r="B147" s="96"/>
      <c r="C147" s="295" t="s">
        <v>259</v>
      </c>
      <c r="D147" s="296"/>
      <c r="E147" s="320"/>
      <c r="F147" s="97"/>
      <c r="G147" s="78"/>
      <c r="H147" s="73"/>
      <c r="I147" s="54">
        <v>0</v>
      </c>
      <c r="J147" s="7" t="s">
        <v>58</v>
      </c>
      <c r="K147" s="7">
        <v>2</v>
      </c>
      <c r="L147" s="73">
        <v>60072</v>
      </c>
      <c r="M147" s="73"/>
      <c r="N147" s="73"/>
      <c r="O147" s="73"/>
      <c r="P147" s="73" t="str">
        <f>IF(I147=3,1,"")</f>
        <v/>
      </c>
      <c r="Q147" s="73" t="str">
        <f>IF(I147=2,1,"")</f>
        <v/>
      </c>
      <c r="R147" s="73" t="str">
        <f>IF(I147=1,1,"")</f>
        <v/>
      </c>
      <c r="S147" s="73"/>
      <c r="T147" s="73"/>
    </row>
    <row r="148" spans="1:20" x14ac:dyDescent="0.15">
      <c r="A148" s="90"/>
      <c r="B148" s="91" t="s">
        <v>182</v>
      </c>
      <c r="C148" s="326" t="str">
        <f>IF((MIN(I151:I154)=0),"標準項目の「あり」「なし」を選択してください","")</f>
        <v>標準項目の「あり」「なし」を選択してください</v>
      </c>
      <c r="D148" s="326"/>
      <c r="E148" s="326"/>
      <c r="F148" s="327"/>
      <c r="H148" s="73"/>
      <c r="I148" s="54"/>
      <c r="J148" s="7" t="s">
        <v>69</v>
      </c>
      <c r="K148" s="7">
        <v>3</v>
      </c>
      <c r="L148" s="73">
        <v>17445</v>
      </c>
      <c r="M148" s="73"/>
      <c r="N148" s="73"/>
      <c r="O148" s="73"/>
      <c r="P148" s="73"/>
      <c r="Q148" s="73"/>
      <c r="R148" s="73"/>
      <c r="S148" s="73"/>
      <c r="T148" s="73"/>
    </row>
    <row r="149" spans="1:20" s="95" customFormat="1" ht="37.5" customHeight="1" x14ac:dyDescent="0.15">
      <c r="A149" s="92" t="s">
        <v>60</v>
      </c>
      <c r="B149" s="274" t="s">
        <v>260</v>
      </c>
      <c r="C149" s="275"/>
      <c r="D149" s="328" t="str">
        <f xml:space="preserve"> "評点（" &amp; REPT("○",COUNT(P151:P154)) &amp; REPT("●",COUNT(Q151:Q154)) &amp; "）"</f>
        <v>評点（）</v>
      </c>
      <c r="E149" s="328"/>
      <c r="F149" s="112" t="str">
        <f>IF(COUNT(R151:R154)&gt;0,"・非該当" &amp; COUNT(R151:R154),"")</f>
        <v/>
      </c>
      <c r="G149" s="78"/>
      <c r="H149" s="93"/>
      <c r="I149" s="94" t="str">
        <f>IF(MIN(I151:I154)=0,"",IF(COUNT(P151:Q154)=0,"-",IF(COUNT(P151:Q154)=COUNT(P151:P154),"A",IF(COUNT(P151:P154)=0,"C","B"))))</f>
        <v/>
      </c>
      <c r="J149" s="7" t="s">
        <v>54</v>
      </c>
      <c r="K149" s="94"/>
      <c r="L149" s="93"/>
      <c r="M149" s="93"/>
      <c r="N149" s="93"/>
      <c r="O149" s="93"/>
      <c r="P149" s="93"/>
      <c r="Q149" s="93"/>
      <c r="R149" s="93"/>
      <c r="S149" s="73"/>
      <c r="T149" s="93"/>
    </row>
    <row r="150" spans="1:20" x14ac:dyDescent="0.15">
      <c r="A150" s="90"/>
      <c r="B150" s="111" t="s">
        <v>55</v>
      </c>
      <c r="C150" s="317" t="s">
        <v>56</v>
      </c>
      <c r="D150" s="318"/>
      <c r="E150" s="318"/>
      <c r="F150" s="319"/>
      <c r="H150" s="73"/>
      <c r="I150" s="54"/>
      <c r="J150" s="7" t="s">
        <v>57</v>
      </c>
      <c r="K150" s="7"/>
      <c r="L150" s="73"/>
      <c r="M150" s="73"/>
      <c r="N150" s="73"/>
      <c r="O150" s="73"/>
      <c r="P150" s="73"/>
      <c r="Q150" s="73"/>
      <c r="R150" s="73"/>
      <c r="S150" s="73"/>
      <c r="T150" s="73"/>
    </row>
    <row r="151" spans="1:20" ht="37.5" customHeight="1" x14ac:dyDescent="0.15">
      <c r="A151" s="90"/>
      <c r="B151" s="96"/>
      <c r="C151" s="295" t="s">
        <v>261</v>
      </c>
      <c r="D151" s="296"/>
      <c r="E151" s="320"/>
      <c r="F151" s="97"/>
      <c r="G151" s="78"/>
      <c r="H151" s="73"/>
      <c r="I151" s="54">
        <v>0</v>
      </c>
      <c r="J151" s="7" t="s">
        <v>58</v>
      </c>
      <c r="K151" s="7">
        <v>1</v>
      </c>
      <c r="L151" s="73">
        <v>60073</v>
      </c>
      <c r="M151" s="73"/>
      <c r="N151" s="73"/>
      <c r="O151" s="73"/>
      <c r="P151" s="73" t="str">
        <f>IF(I151=3,1,"")</f>
        <v/>
      </c>
      <c r="Q151" s="73" t="str">
        <f>IF(I151=2,1,"")</f>
        <v/>
      </c>
      <c r="R151" s="73" t="str">
        <f>IF(I151=1,1,"")</f>
        <v/>
      </c>
      <c r="S151" s="73"/>
      <c r="T151" s="73"/>
    </row>
    <row r="152" spans="1:20" ht="37.5" customHeight="1" x14ac:dyDescent="0.15">
      <c r="A152" s="90"/>
      <c r="B152" s="96"/>
      <c r="C152" s="295" t="s">
        <v>262</v>
      </c>
      <c r="D152" s="296"/>
      <c r="E152" s="320"/>
      <c r="F152" s="97"/>
      <c r="G152" s="78"/>
      <c r="H152" s="73"/>
      <c r="I152" s="54">
        <v>0</v>
      </c>
      <c r="J152" s="7" t="s">
        <v>58</v>
      </c>
      <c r="K152" s="7">
        <v>2</v>
      </c>
      <c r="L152" s="73">
        <v>60074</v>
      </c>
      <c r="M152" s="73"/>
      <c r="N152" s="73"/>
      <c r="O152" s="73"/>
      <c r="P152" s="73" t="str">
        <f>IF(I152=3,1,"")</f>
        <v/>
      </c>
      <c r="Q152" s="73" t="str">
        <f>IF(I152=2,1,"")</f>
        <v/>
      </c>
      <c r="R152" s="73" t="str">
        <f>IF(I152=1,1,"")</f>
        <v/>
      </c>
      <c r="S152" s="73"/>
      <c r="T152" s="73"/>
    </row>
    <row r="153" spans="1:20" ht="37.5" customHeight="1" x14ac:dyDescent="0.15">
      <c r="A153" s="90"/>
      <c r="B153" s="96"/>
      <c r="C153" s="295" t="s">
        <v>263</v>
      </c>
      <c r="D153" s="296"/>
      <c r="E153" s="320"/>
      <c r="F153" s="97"/>
      <c r="G153" s="78"/>
      <c r="H153" s="73"/>
      <c r="I153" s="54">
        <v>0</v>
      </c>
      <c r="J153" s="7" t="s">
        <v>58</v>
      </c>
      <c r="K153" s="7">
        <v>3</v>
      </c>
      <c r="L153" s="73">
        <v>60075</v>
      </c>
      <c r="M153" s="73"/>
      <c r="N153" s="73"/>
      <c r="O153" s="73"/>
      <c r="P153" s="73" t="str">
        <f>IF(I153=3,1,"")</f>
        <v/>
      </c>
      <c r="Q153" s="73" t="str">
        <f>IF(I153=2,1,"")</f>
        <v/>
      </c>
      <c r="R153" s="73" t="str">
        <f>IF(I153=1,1,"")</f>
        <v/>
      </c>
      <c r="S153" s="73"/>
      <c r="T153" s="73"/>
    </row>
    <row r="154" spans="1:20" ht="37.5" customHeight="1" thickBot="1" x14ac:dyDescent="0.2">
      <c r="A154" s="90"/>
      <c r="B154" s="96"/>
      <c r="C154" s="295" t="s">
        <v>264</v>
      </c>
      <c r="D154" s="296"/>
      <c r="E154" s="320"/>
      <c r="F154" s="97"/>
      <c r="G154" s="78"/>
      <c r="H154" s="73"/>
      <c r="I154" s="54">
        <v>0</v>
      </c>
      <c r="J154" s="7" t="s">
        <v>58</v>
      </c>
      <c r="K154" s="7">
        <v>4</v>
      </c>
      <c r="L154" s="73">
        <v>60076</v>
      </c>
      <c r="M154" s="73"/>
      <c r="N154" s="73"/>
      <c r="O154" s="73"/>
      <c r="P154" s="73" t="str">
        <f>IF(I154=3,1,"")</f>
        <v/>
      </c>
      <c r="Q154" s="73" t="str">
        <f>IF(I154=2,1,"")</f>
        <v/>
      </c>
      <c r="R154" s="73" t="str">
        <f>IF(I154=1,1,"")</f>
        <v/>
      </c>
      <c r="S154" s="73"/>
      <c r="T154" s="73"/>
    </row>
    <row r="155" spans="1:20" x14ac:dyDescent="0.15">
      <c r="A155" s="90"/>
      <c r="B155" s="91" t="s">
        <v>265</v>
      </c>
      <c r="C155" s="326" t="str">
        <f>IF((MIN(I158:I161)=0),"標準項目の「あり」「なし」を選択してください","")</f>
        <v>標準項目の「あり」「なし」を選択してください</v>
      </c>
      <c r="D155" s="326"/>
      <c r="E155" s="326"/>
      <c r="F155" s="327"/>
      <c r="H155" s="73"/>
      <c r="I155" s="54"/>
      <c r="J155" s="7" t="s">
        <v>69</v>
      </c>
      <c r="K155" s="7">
        <v>4</v>
      </c>
      <c r="L155" s="73">
        <v>17446</v>
      </c>
      <c r="M155" s="73"/>
      <c r="N155" s="73"/>
      <c r="O155" s="73"/>
      <c r="P155" s="73"/>
      <c r="Q155" s="73"/>
      <c r="R155" s="73"/>
      <c r="S155" s="73"/>
      <c r="T155" s="73"/>
    </row>
    <row r="156" spans="1:20" s="95" customFormat="1" ht="37.5" customHeight="1" x14ac:dyDescent="0.15">
      <c r="A156" s="92" t="s">
        <v>60</v>
      </c>
      <c r="B156" s="274" t="s">
        <v>266</v>
      </c>
      <c r="C156" s="275"/>
      <c r="D156" s="328" t="str">
        <f xml:space="preserve"> "評点（" &amp; REPT("○",COUNT(P158:P161)) &amp; REPT("●",COUNT(Q158:Q161)) &amp; "）"</f>
        <v>評点（）</v>
      </c>
      <c r="E156" s="328"/>
      <c r="F156" s="112" t="str">
        <f>IF(COUNT(R158:R161)&gt;0,"・非該当" &amp; COUNT(R158:R161),"")</f>
        <v/>
      </c>
      <c r="G156" s="78"/>
      <c r="H156" s="93"/>
      <c r="I156" s="94" t="str">
        <f>IF(MIN(I158:I161)=0,"",IF(COUNT(P158:Q161)=0,"-",IF(COUNT(P158:Q161)=COUNT(P158:P161),"A",IF(COUNT(P158:P161)=0,"C","B"))))</f>
        <v/>
      </c>
      <c r="J156" s="7" t="s">
        <v>54</v>
      </c>
      <c r="K156" s="94"/>
      <c r="L156" s="93"/>
      <c r="M156" s="93"/>
      <c r="N156" s="93"/>
      <c r="O156" s="93"/>
      <c r="P156" s="93"/>
      <c r="Q156" s="93"/>
      <c r="R156" s="93"/>
      <c r="S156" s="73"/>
      <c r="T156" s="93"/>
    </row>
    <row r="157" spans="1:20" x14ac:dyDescent="0.15">
      <c r="A157" s="90"/>
      <c r="B157" s="111" t="s">
        <v>55</v>
      </c>
      <c r="C157" s="317" t="s">
        <v>56</v>
      </c>
      <c r="D157" s="318"/>
      <c r="E157" s="318"/>
      <c r="F157" s="319"/>
      <c r="H157" s="73"/>
      <c r="I157" s="54"/>
      <c r="J157" s="7" t="s">
        <v>57</v>
      </c>
      <c r="K157" s="7"/>
      <c r="L157" s="73"/>
      <c r="M157" s="73"/>
      <c r="N157" s="73"/>
      <c r="O157" s="73"/>
      <c r="P157" s="73"/>
      <c r="Q157" s="73"/>
      <c r="R157" s="73"/>
      <c r="S157" s="73"/>
      <c r="T157" s="73"/>
    </row>
    <row r="158" spans="1:20" ht="37.5" customHeight="1" x14ac:dyDescent="0.15">
      <c r="A158" s="90"/>
      <c r="B158" s="96"/>
      <c r="C158" s="295" t="s">
        <v>267</v>
      </c>
      <c r="D158" s="296"/>
      <c r="E158" s="320"/>
      <c r="F158" s="97"/>
      <c r="G158" s="78"/>
      <c r="H158" s="73"/>
      <c r="I158" s="54">
        <v>0</v>
      </c>
      <c r="J158" s="7" t="s">
        <v>58</v>
      </c>
      <c r="K158" s="7">
        <v>1</v>
      </c>
      <c r="L158" s="73">
        <v>60077</v>
      </c>
      <c r="M158" s="73"/>
      <c r="N158" s="73"/>
      <c r="O158" s="73"/>
      <c r="P158" s="73" t="str">
        <f>IF(I158=3,1,"")</f>
        <v/>
      </c>
      <c r="Q158" s="73" t="str">
        <f>IF(I158=2,1,"")</f>
        <v/>
      </c>
      <c r="R158" s="73" t="str">
        <f>IF(I158=1,1,"")</f>
        <v/>
      </c>
      <c r="S158" s="73"/>
      <c r="T158" s="73"/>
    </row>
    <row r="159" spans="1:20" ht="37.5" customHeight="1" x14ac:dyDescent="0.15">
      <c r="A159" s="90"/>
      <c r="B159" s="96"/>
      <c r="C159" s="295" t="s">
        <v>268</v>
      </c>
      <c r="D159" s="296"/>
      <c r="E159" s="320"/>
      <c r="F159" s="97"/>
      <c r="G159" s="78"/>
      <c r="H159" s="73"/>
      <c r="I159" s="54">
        <v>0</v>
      </c>
      <c r="J159" s="7" t="s">
        <v>58</v>
      </c>
      <c r="K159" s="7">
        <v>2</v>
      </c>
      <c r="L159" s="73">
        <v>60078</v>
      </c>
      <c r="M159" s="73"/>
      <c r="N159" s="73"/>
      <c r="O159" s="73"/>
      <c r="P159" s="73" t="str">
        <f>IF(I159=3,1,"")</f>
        <v/>
      </c>
      <c r="Q159" s="73" t="str">
        <f>IF(I159=2,1,"")</f>
        <v/>
      </c>
      <c r="R159" s="73" t="str">
        <f>IF(I159=1,1,"")</f>
        <v/>
      </c>
      <c r="S159" s="73"/>
      <c r="T159" s="73"/>
    </row>
    <row r="160" spans="1:20" ht="37.5" customHeight="1" x14ac:dyDescent="0.15">
      <c r="A160" s="90"/>
      <c r="B160" s="96"/>
      <c r="C160" s="295" t="s">
        <v>269</v>
      </c>
      <c r="D160" s="296"/>
      <c r="E160" s="320"/>
      <c r="F160" s="97"/>
      <c r="G160" s="78"/>
      <c r="H160" s="73"/>
      <c r="I160" s="54">
        <v>0</v>
      </c>
      <c r="J160" s="7" t="s">
        <v>58</v>
      </c>
      <c r="K160" s="7">
        <v>3</v>
      </c>
      <c r="L160" s="73">
        <v>60079</v>
      </c>
      <c r="M160" s="73"/>
      <c r="N160" s="73"/>
      <c r="O160" s="73"/>
      <c r="P160" s="73" t="str">
        <f>IF(I160=3,1,"")</f>
        <v/>
      </c>
      <c r="Q160" s="73" t="str">
        <f>IF(I160=2,1,"")</f>
        <v/>
      </c>
      <c r="R160" s="73" t="str">
        <f>IF(I160=1,1,"")</f>
        <v/>
      </c>
      <c r="S160" s="73"/>
      <c r="T160" s="73"/>
    </row>
    <row r="161" spans="1:20" ht="37.5" customHeight="1" thickBot="1" x14ac:dyDescent="0.2">
      <c r="A161" s="90"/>
      <c r="B161" s="96"/>
      <c r="C161" s="295" t="s">
        <v>270</v>
      </c>
      <c r="D161" s="296"/>
      <c r="E161" s="320"/>
      <c r="F161" s="97"/>
      <c r="G161" s="78"/>
      <c r="H161" s="73"/>
      <c r="I161" s="54">
        <v>0</v>
      </c>
      <c r="J161" s="7" t="s">
        <v>58</v>
      </c>
      <c r="K161" s="7">
        <v>4</v>
      </c>
      <c r="L161" s="73">
        <v>60080</v>
      </c>
      <c r="M161" s="73"/>
      <c r="N161" s="73"/>
      <c r="O161" s="73"/>
      <c r="P161" s="73" t="str">
        <f>IF(I161=3,1,"")</f>
        <v/>
      </c>
      <c r="Q161" s="73" t="str">
        <f>IF(I161=2,1,"")</f>
        <v/>
      </c>
      <c r="R161" s="73" t="str">
        <f>IF(I161=1,1,"")</f>
        <v/>
      </c>
      <c r="S161" s="73"/>
      <c r="T161" s="73"/>
    </row>
    <row r="162" spans="1:20" s="11" customFormat="1" ht="17.25" customHeight="1" x14ac:dyDescent="0.15">
      <c r="A162" s="84"/>
      <c r="B162" s="298" t="s">
        <v>272</v>
      </c>
      <c r="C162" s="299"/>
      <c r="D162" s="299"/>
      <c r="E162" s="299"/>
      <c r="F162" s="300"/>
      <c r="G162" s="85"/>
      <c r="H162" s="86"/>
      <c r="I162" s="87"/>
      <c r="J162" s="7" t="s">
        <v>67</v>
      </c>
      <c r="K162" s="86"/>
      <c r="L162" s="86"/>
      <c r="M162" s="88"/>
      <c r="N162" s="88"/>
      <c r="O162" s="88"/>
      <c r="P162" s="88"/>
      <c r="Q162" s="88"/>
      <c r="R162" s="88"/>
      <c r="S162" s="73"/>
      <c r="T162" s="88"/>
    </row>
    <row r="163" spans="1:20" s="83" customFormat="1" ht="30" customHeight="1" thickBot="1" x14ac:dyDescent="0.2">
      <c r="A163" s="89"/>
      <c r="B163" s="301" t="s">
        <v>271</v>
      </c>
      <c r="C163" s="302"/>
      <c r="D163" s="325" t="s">
        <v>88</v>
      </c>
      <c r="E163" s="325"/>
      <c r="F163" s="113" t="str">
        <f>IF(COUNT(P167:Q169) &gt; 0,COUNT(P167:P169) &amp; "／" &amp; COUNT(P167:Q169),"")</f>
        <v/>
      </c>
      <c r="G163" s="78"/>
      <c r="H163" s="79"/>
      <c r="I163" s="80"/>
      <c r="J163" s="81" t="s">
        <v>68</v>
      </c>
      <c r="K163" s="79">
        <v>2</v>
      </c>
      <c r="L163" s="79">
        <v>555</v>
      </c>
      <c r="M163" s="82"/>
      <c r="N163" s="82"/>
      <c r="O163" s="82"/>
      <c r="P163" s="82"/>
      <c r="Q163" s="82"/>
      <c r="R163" s="82"/>
      <c r="S163" s="73"/>
      <c r="T163" s="82"/>
    </row>
    <row r="164" spans="1:20" x14ac:dyDescent="0.15">
      <c r="A164" s="90"/>
      <c r="B164" s="91" t="s">
        <v>174</v>
      </c>
      <c r="C164" s="326" t="str">
        <f>IF((MIN(I167:I169)=0),"標準項目の「あり」「なし」を選択してください","")</f>
        <v>標準項目の「あり」「なし」を選択してください</v>
      </c>
      <c r="D164" s="326"/>
      <c r="E164" s="326"/>
      <c r="F164" s="327"/>
      <c r="H164" s="73"/>
      <c r="I164" s="54"/>
      <c r="J164" s="7" t="s">
        <v>69</v>
      </c>
      <c r="K164" s="7">
        <v>1</v>
      </c>
      <c r="L164" s="73">
        <v>17447</v>
      </c>
      <c r="M164" s="73"/>
      <c r="N164" s="73"/>
      <c r="O164" s="73"/>
      <c r="P164" s="73"/>
      <c r="Q164" s="73"/>
      <c r="R164" s="73"/>
      <c r="S164" s="73"/>
      <c r="T164" s="73"/>
    </row>
    <row r="165" spans="1:20" s="95" customFormat="1" ht="37.5" customHeight="1" x14ac:dyDescent="0.15">
      <c r="A165" s="92" t="s">
        <v>60</v>
      </c>
      <c r="B165" s="274" t="s">
        <v>273</v>
      </c>
      <c r="C165" s="275"/>
      <c r="D165" s="328" t="str">
        <f xml:space="preserve"> "評点（" &amp; REPT("○",COUNT(P167:P169)) &amp; REPT("●",COUNT(Q167:Q169)) &amp; "）"</f>
        <v>評点（）</v>
      </c>
      <c r="E165" s="328"/>
      <c r="F165" s="112" t="str">
        <f>IF(COUNT(R167:R169)&gt;0,"・非該当" &amp; COUNT(R167:R169),"")</f>
        <v/>
      </c>
      <c r="G165" s="78"/>
      <c r="H165" s="93"/>
      <c r="I165" s="94" t="str">
        <f>IF(MIN(I167:I169)=0,"",IF(COUNT(P167:Q169)=0,"-",IF(COUNT(P167:Q169)=COUNT(P167:P169),"A",IF(COUNT(P167:P169)=0,"C","B"))))</f>
        <v/>
      </c>
      <c r="J165" s="7" t="s">
        <v>54</v>
      </c>
      <c r="K165" s="94"/>
      <c r="L165" s="93"/>
      <c r="M165" s="93"/>
      <c r="N165" s="93"/>
      <c r="O165" s="93"/>
      <c r="P165" s="93"/>
      <c r="Q165" s="93"/>
      <c r="R165" s="93"/>
      <c r="S165" s="73"/>
      <c r="T165" s="93"/>
    </row>
    <row r="166" spans="1:20" x14ac:dyDescent="0.15">
      <c r="A166" s="90"/>
      <c r="B166" s="111" t="s">
        <v>55</v>
      </c>
      <c r="C166" s="317" t="s">
        <v>56</v>
      </c>
      <c r="D166" s="318"/>
      <c r="E166" s="318"/>
      <c r="F166" s="319"/>
      <c r="H166" s="73"/>
      <c r="I166" s="54"/>
      <c r="J166" s="7" t="s">
        <v>57</v>
      </c>
      <c r="K166" s="7"/>
      <c r="L166" s="73"/>
      <c r="M166" s="73"/>
      <c r="N166" s="73"/>
      <c r="O166" s="73"/>
      <c r="P166" s="73"/>
      <c r="Q166" s="73"/>
      <c r="R166" s="73"/>
      <c r="S166" s="73"/>
      <c r="T166" s="73"/>
    </row>
    <row r="167" spans="1:20" ht="37.5" customHeight="1" x14ac:dyDescent="0.15">
      <c r="A167" s="90"/>
      <c r="B167" s="96"/>
      <c r="C167" s="295" t="s">
        <v>274</v>
      </c>
      <c r="D167" s="296"/>
      <c r="E167" s="320"/>
      <c r="F167" s="97"/>
      <c r="G167" s="78"/>
      <c r="H167" s="73"/>
      <c r="I167" s="54">
        <v>0</v>
      </c>
      <c r="J167" s="7" t="s">
        <v>58</v>
      </c>
      <c r="K167" s="7">
        <v>1</v>
      </c>
      <c r="L167" s="73">
        <v>60081</v>
      </c>
      <c r="M167" s="73"/>
      <c r="N167" s="73"/>
      <c r="O167" s="73"/>
      <c r="P167" s="73" t="str">
        <f>IF(I167=3,1,"")</f>
        <v/>
      </c>
      <c r="Q167" s="73" t="str">
        <f>IF(I167=2,1,"")</f>
        <v/>
      </c>
      <c r="R167" s="73" t="str">
        <f>IF(I167=1,1,"")</f>
        <v/>
      </c>
      <c r="S167" s="73"/>
      <c r="T167" s="73"/>
    </row>
    <row r="168" spans="1:20" ht="37.5" customHeight="1" x14ac:dyDescent="0.15">
      <c r="A168" s="90"/>
      <c r="B168" s="96"/>
      <c r="C168" s="295" t="s">
        <v>275</v>
      </c>
      <c r="D168" s="296"/>
      <c r="E168" s="320"/>
      <c r="F168" s="97"/>
      <c r="G168" s="78"/>
      <c r="H168" s="73"/>
      <c r="I168" s="54">
        <v>0</v>
      </c>
      <c r="J168" s="7" t="s">
        <v>58</v>
      </c>
      <c r="K168" s="7">
        <v>2</v>
      </c>
      <c r="L168" s="73">
        <v>60082</v>
      </c>
      <c r="M168" s="73"/>
      <c r="N168" s="73"/>
      <c r="O168" s="73"/>
      <c r="P168" s="73" t="str">
        <f>IF(I168=3,1,"")</f>
        <v/>
      </c>
      <c r="Q168" s="73" t="str">
        <f>IF(I168=2,1,"")</f>
        <v/>
      </c>
      <c r="R168" s="73" t="str">
        <f>IF(I168=1,1,"")</f>
        <v/>
      </c>
      <c r="S168" s="73"/>
      <c r="T168" s="73"/>
    </row>
    <row r="169" spans="1:20" ht="37.5" customHeight="1" thickBot="1" x14ac:dyDescent="0.2">
      <c r="A169" s="90"/>
      <c r="B169" s="96"/>
      <c r="C169" s="295" t="s">
        <v>276</v>
      </c>
      <c r="D169" s="296"/>
      <c r="E169" s="320"/>
      <c r="F169" s="97"/>
      <c r="G169" s="78"/>
      <c r="H169" s="73"/>
      <c r="I169" s="54">
        <v>0</v>
      </c>
      <c r="J169" s="7" t="s">
        <v>58</v>
      </c>
      <c r="K169" s="7">
        <v>3</v>
      </c>
      <c r="L169" s="73">
        <v>60083</v>
      </c>
      <c r="M169" s="73"/>
      <c r="N169" s="73"/>
      <c r="O169" s="73"/>
      <c r="P169" s="73" t="str">
        <f>IF(I169=3,1,"")</f>
        <v/>
      </c>
      <c r="Q169" s="73" t="str">
        <f>IF(I169=2,1,"")</f>
        <v/>
      </c>
      <c r="R169" s="73" t="str">
        <f>IF(I169=1,1,"")</f>
        <v/>
      </c>
      <c r="S169" s="73"/>
      <c r="T169" s="73"/>
    </row>
    <row r="170" spans="1:20" ht="20.25" customHeight="1" x14ac:dyDescent="0.15">
      <c r="A170" s="98"/>
      <c r="B170" s="321" t="s">
        <v>277</v>
      </c>
      <c r="C170" s="322"/>
      <c r="D170" s="323" t="str">
        <f>IF(AND(LEN(case1_5)&lt;&gt;0,COUNT(R141:R169)=15),checkB_5,(IF(LEN(checkA_5)&lt;&gt;0,checkA_5, checkB_5)))</f>
        <v>カテゴリー5の講評を入力してください</v>
      </c>
      <c r="E170" s="323"/>
      <c r="F170" s="324"/>
      <c r="H170" s="73"/>
      <c r="I170" s="54"/>
      <c r="J170" s="7" t="s">
        <v>59</v>
      </c>
      <c r="K170" s="7"/>
      <c r="L170" s="73"/>
      <c r="M170" s="73"/>
      <c r="N170" s="73"/>
      <c r="O170" s="73"/>
      <c r="P170" s="73"/>
      <c r="Q170" s="73"/>
      <c r="R170" s="73"/>
      <c r="S170" s="73"/>
      <c r="T170" s="73"/>
    </row>
    <row r="171" spans="1:20" s="102" customFormat="1" ht="21" customHeight="1" x14ac:dyDescent="0.15">
      <c r="A171" s="109"/>
      <c r="B171" s="304"/>
      <c r="C171" s="305"/>
      <c r="D171" s="305"/>
      <c r="E171" s="305"/>
      <c r="F171" s="306"/>
      <c r="G171" s="2" t="str">
        <f>IF(LEN(B171)=0,"",IF(40-LEN(B171)&gt;0,"残り" &amp; 40-LEN(B171) &amp; "文字",IF(40-LEN(B171)=0,"","文字数がオーバーしています")))</f>
        <v/>
      </c>
      <c r="H171" s="99"/>
      <c r="I171" s="100"/>
      <c r="J171" s="7" t="s">
        <v>82</v>
      </c>
      <c r="K171" s="99"/>
      <c r="L171" s="99"/>
      <c r="M171" s="101"/>
      <c r="N171" s="101"/>
      <c r="O171" s="101"/>
      <c r="P171" s="101"/>
      <c r="Q171" s="101"/>
      <c r="R171" s="101"/>
      <c r="S171" s="73"/>
      <c r="T171" s="101"/>
    </row>
    <row r="172" spans="1:20" s="102" customFormat="1" ht="65.099999999999994" customHeight="1" x14ac:dyDescent="0.15">
      <c r="A172" s="110"/>
      <c r="B172" s="307"/>
      <c r="C172" s="308"/>
      <c r="D172" s="308"/>
      <c r="E172" s="308"/>
      <c r="F172" s="309"/>
      <c r="G172" s="2" t="str">
        <f>IF(LEN(B172)=0,"",IF(256-LEN(B172)&gt;0,"残り" &amp; 256-LEN(B172) &amp; "文字",IF(256-LEN(B172)=0,"","文字数がオーバーしています")))</f>
        <v/>
      </c>
      <c r="H172" s="99"/>
      <c r="I172" s="100"/>
      <c r="J172" s="7" t="s">
        <v>85</v>
      </c>
      <c r="K172" s="99"/>
      <c r="L172" s="99"/>
      <c r="M172" s="101"/>
      <c r="N172" s="101"/>
      <c r="O172" s="101"/>
      <c r="P172" s="101"/>
      <c r="Q172" s="101"/>
      <c r="R172" s="101"/>
      <c r="S172" s="73"/>
      <c r="T172" s="101"/>
    </row>
    <row r="173" spans="1:20" s="102" customFormat="1" ht="21" customHeight="1" x14ac:dyDescent="0.15">
      <c r="A173" s="110"/>
      <c r="B173" s="310"/>
      <c r="C173" s="311"/>
      <c r="D173" s="311"/>
      <c r="E173" s="311"/>
      <c r="F173" s="312"/>
      <c r="G173" s="2" t="str">
        <f>IF(LEN(B173)=0,"",IF(40-LEN(B173)&gt;0,"残り" &amp; 40-LEN(B173) &amp; "文字",IF(40-LEN(B173)=0,"","文字数がオーバーしています")))</f>
        <v/>
      </c>
      <c r="H173" s="99"/>
      <c r="I173" s="100"/>
      <c r="J173" s="7" t="s">
        <v>83</v>
      </c>
      <c r="K173" s="99"/>
      <c r="L173" s="99"/>
      <c r="M173" s="101"/>
      <c r="N173" s="101"/>
      <c r="O173" s="101"/>
      <c r="P173" s="101"/>
      <c r="Q173" s="101"/>
      <c r="R173" s="101"/>
      <c r="S173" s="73"/>
      <c r="T173" s="101"/>
    </row>
    <row r="174" spans="1:20" s="102" customFormat="1" ht="65.099999999999994" customHeight="1" x14ac:dyDescent="0.15">
      <c r="A174" s="110"/>
      <c r="B174" s="313"/>
      <c r="C174" s="313"/>
      <c r="D174" s="313"/>
      <c r="E174" s="313"/>
      <c r="F174" s="314"/>
      <c r="G174" s="2" t="str">
        <f>IF(LEN(B174)=0,"",IF(256-LEN(B174)&gt;0,"残り" &amp; 256-LEN(B174) &amp; "文字",IF(256-LEN(B174)=0,"","文字数がオーバーしています")))</f>
        <v/>
      </c>
      <c r="H174" s="99"/>
      <c r="I174" s="100"/>
      <c r="J174" s="7" t="s">
        <v>86</v>
      </c>
      <c r="K174" s="99"/>
      <c r="L174" s="99"/>
      <c r="M174" s="101"/>
      <c r="N174" s="101"/>
      <c r="O174" s="101"/>
      <c r="P174" s="101"/>
      <c r="Q174" s="101"/>
      <c r="R174" s="101"/>
      <c r="S174" s="73"/>
      <c r="T174" s="101"/>
    </row>
    <row r="175" spans="1:20" s="102" customFormat="1" ht="21" customHeight="1" x14ac:dyDescent="0.15">
      <c r="A175" s="110"/>
      <c r="B175" s="310"/>
      <c r="C175" s="311"/>
      <c r="D175" s="311"/>
      <c r="E175" s="311"/>
      <c r="F175" s="312"/>
      <c r="G175" s="2" t="str">
        <f>IF(LEN(B175)=0,"",IF(40-LEN(B175)&gt;0,"残り" &amp; 40-LEN(B175) &amp; "文字",IF(40-LEN(B175)=0,"","文字数がオーバーしています")))</f>
        <v/>
      </c>
      <c r="H175" s="99"/>
      <c r="I175" s="100"/>
      <c r="J175" s="7" t="s">
        <v>84</v>
      </c>
      <c r="K175" s="99"/>
      <c r="L175" s="99"/>
      <c r="M175" s="101"/>
      <c r="N175" s="101"/>
      <c r="O175" s="101"/>
      <c r="P175" s="101"/>
      <c r="Q175" s="101"/>
      <c r="R175" s="101"/>
      <c r="S175" s="73"/>
      <c r="T175" s="101"/>
    </row>
    <row r="176" spans="1:20" s="102" customFormat="1" ht="65.099999999999994" customHeight="1" thickBot="1" x14ac:dyDescent="0.2">
      <c r="A176" s="103"/>
      <c r="B176" s="315"/>
      <c r="C176" s="315"/>
      <c r="D176" s="315"/>
      <c r="E176" s="315"/>
      <c r="F176" s="316"/>
      <c r="G176" s="2" t="str">
        <f>IF(LEN(B176)=0,"",IF(256-LEN(B176)&gt;0,"残り" &amp; 256-LEN(B176) &amp; "文字",IF(256-LEN(B176)=0,"","文字数がオーバーしています")))</f>
        <v/>
      </c>
      <c r="H176" s="99"/>
      <c r="I176" s="100"/>
      <c r="J176" s="7" t="s">
        <v>87</v>
      </c>
      <c r="K176" s="99"/>
      <c r="L176" s="99"/>
      <c r="M176" s="101"/>
      <c r="N176" s="101"/>
      <c r="O176" s="101"/>
      <c r="P176" s="101"/>
      <c r="Q176" s="101"/>
      <c r="R176" s="101"/>
      <c r="S176" s="73"/>
      <c r="T176" s="101"/>
    </row>
    <row r="177" spans="1:20" ht="18" customHeight="1" thickTop="1" x14ac:dyDescent="0.15">
      <c r="A177" s="290">
        <v>7</v>
      </c>
      <c r="B177" s="292" t="s">
        <v>279</v>
      </c>
      <c r="C177" s="293"/>
      <c r="D177" s="293"/>
      <c r="E177" s="293"/>
      <c r="F177" s="294"/>
      <c r="H177" s="73"/>
      <c r="I177" s="54"/>
      <c r="J177" s="7" t="s">
        <v>59</v>
      </c>
      <c r="K177" s="7"/>
      <c r="L177" s="73"/>
      <c r="M177" s="73"/>
      <c r="N177" s="73"/>
      <c r="O177" s="73"/>
      <c r="P177" s="73"/>
      <c r="Q177" s="73"/>
      <c r="R177" s="73"/>
      <c r="S177" s="73"/>
      <c r="T177" s="73" t="s">
        <v>65</v>
      </c>
    </row>
    <row r="178" spans="1:20" s="83" customFormat="1" ht="30" customHeight="1" thickBot="1" x14ac:dyDescent="0.2">
      <c r="A178" s="291"/>
      <c r="B178" s="295" t="s">
        <v>278</v>
      </c>
      <c r="C178" s="296"/>
      <c r="D178" s="296"/>
      <c r="E178" s="296"/>
      <c r="F178" s="297"/>
      <c r="G178" s="78"/>
      <c r="H178" s="79"/>
      <c r="I178" s="80"/>
      <c r="J178" s="81" t="s">
        <v>66</v>
      </c>
      <c r="K178" s="79">
        <v>7</v>
      </c>
      <c r="L178" s="79">
        <v>125</v>
      </c>
      <c r="M178" s="82"/>
      <c r="N178" s="82"/>
      <c r="O178" s="82"/>
      <c r="P178" s="82"/>
      <c r="Q178" s="82"/>
      <c r="R178" s="82"/>
      <c r="S178" s="73"/>
      <c r="T178" s="82"/>
    </row>
    <row r="179" spans="1:20" s="11" customFormat="1" ht="17.25" customHeight="1" x14ac:dyDescent="0.15">
      <c r="A179" s="84"/>
      <c r="B179" s="298" t="s">
        <v>281</v>
      </c>
      <c r="C179" s="299"/>
      <c r="D179" s="299"/>
      <c r="E179" s="299"/>
      <c r="F179" s="300"/>
      <c r="G179" s="85"/>
      <c r="H179" s="86"/>
      <c r="I179" s="87"/>
      <c r="J179" s="7" t="s">
        <v>67</v>
      </c>
      <c r="K179" s="86"/>
      <c r="L179" s="86"/>
      <c r="M179" s="88"/>
      <c r="N179" s="88"/>
      <c r="O179" s="88"/>
      <c r="P179" s="88"/>
      <c r="Q179" s="88"/>
      <c r="R179" s="88"/>
      <c r="S179" s="73"/>
      <c r="T179" s="88"/>
    </row>
    <row r="180" spans="1:20" s="83" customFormat="1" ht="30" customHeight="1" thickBot="1" x14ac:dyDescent="0.2">
      <c r="A180" s="89"/>
      <c r="B180" s="301" t="s">
        <v>280</v>
      </c>
      <c r="C180" s="302"/>
      <c r="D180" s="302"/>
      <c r="E180" s="302"/>
      <c r="F180" s="303"/>
      <c r="G180" s="78"/>
      <c r="H180" s="79"/>
      <c r="I180" s="80"/>
      <c r="J180" s="81" t="s">
        <v>68</v>
      </c>
      <c r="K180" s="79">
        <v>1</v>
      </c>
      <c r="L180" s="79">
        <v>556</v>
      </c>
      <c r="M180" s="82"/>
      <c r="N180" s="82"/>
      <c r="O180" s="82"/>
      <c r="P180" s="82"/>
      <c r="Q180" s="82"/>
      <c r="R180" s="82"/>
      <c r="S180" s="73"/>
      <c r="T180" s="82"/>
    </row>
    <row r="181" spans="1:20" customFormat="1" ht="16.5" customHeight="1" x14ac:dyDescent="0.15">
      <c r="A181" s="104"/>
      <c r="B181" s="147" t="s">
        <v>174</v>
      </c>
      <c r="C181" s="148"/>
      <c r="D181" s="272"/>
      <c r="E181" s="272"/>
      <c r="F181" s="273"/>
      <c r="H181" s="73"/>
      <c r="I181" s="54"/>
      <c r="J181" s="7" t="s">
        <v>128</v>
      </c>
      <c r="K181" s="7"/>
      <c r="L181" s="73"/>
      <c r="M181" s="73"/>
      <c r="N181" s="73"/>
      <c r="O181" s="73"/>
      <c r="P181" s="73"/>
      <c r="Q181" s="73"/>
      <c r="R181" s="73"/>
      <c r="S181" s="73"/>
      <c r="T181" s="73"/>
    </row>
    <row r="182" spans="1:20" s="95" customFormat="1" ht="37.5" customHeight="1" x14ac:dyDescent="0.15">
      <c r="A182" s="92" t="s">
        <v>60</v>
      </c>
      <c r="B182" s="274" t="s">
        <v>282</v>
      </c>
      <c r="C182" s="275"/>
      <c r="D182" s="276"/>
      <c r="E182" s="276"/>
      <c r="F182" s="277"/>
      <c r="G182" s="78"/>
      <c r="H182" s="93"/>
      <c r="I182" s="94"/>
      <c r="J182" s="7" t="s">
        <v>138</v>
      </c>
      <c r="K182" s="94">
        <v>1</v>
      </c>
      <c r="L182" s="93">
        <v>17448</v>
      </c>
      <c r="M182" s="93"/>
      <c r="N182" s="93"/>
      <c r="O182" s="93"/>
      <c r="P182" s="93"/>
      <c r="Q182" s="93"/>
      <c r="R182" s="93"/>
      <c r="S182" s="73"/>
      <c r="T182" s="93"/>
    </row>
    <row r="183" spans="1:20" customFormat="1" ht="20.25" customHeight="1" x14ac:dyDescent="0.15">
      <c r="A183" s="104"/>
      <c r="B183" s="146" t="s">
        <v>133</v>
      </c>
      <c r="C183" s="114"/>
      <c r="D183" s="160"/>
      <c r="E183" s="278" t="str">
        <f>IF(LEN(B184)=0,"入力してください",IF(ISBLANK(I185)=TRUE,"評語を選択してください",IF(ISBLANK(I186)=TRUE,"評語を選択してください",IF(ISBLANK(I187)=TRUE,"評語を選択してください"," "))))</f>
        <v>入力してください</v>
      </c>
      <c r="F183" s="279"/>
      <c r="H183" s="73"/>
      <c r="I183" s="54"/>
      <c r="J183" s="7" t="s">
        <v>134</v>
      </c>
      <c r="K183" s="7"/>
      <c r="L183" s="73"/>
      <c r="M183" s="73"/>
      <c r="N183" s="73"/>
      <c r="O183" s="73"/>
      <c r="P183" s="73"/>
      <c r="Q183" s="73"/>
      <c r="R183" s="73"/>
      <c r="S183" s="73"/>
      <c r="T183" s="73"/>
    </row>
    <row r="184" spans="1:20" customFormat="1" ht="189.75" customHeight="1" x14ac:dyDescent="0.15">
      <c r="A184" s="104"/>
      <c r="B184" s="280"/>
      <c r="C184" s="175"/>
      <c r="D184" s="175"/>
      <c r="E184" s="175"/>
      <c r="F184" s="281"/>
      <c r="G184" s="2" t="str">
        <f>IF(LEN(B184)=0,"",IF(512-LEN(B184)&gt;0,"残り" &amp; 512-LEN(B184) &amp; "文字",IF(512-LEN(B184)=0,"","文字数がオーバーしています")))</f>
        <v/>
      </c>
      <c r="H184" s="73"/>
      <c r="I184" s="54"/>
      <c r="J184" s="7" t="s">
        <v>136</v>
      </c>
      <c r="K184" s="7"/>
      <c r="L184" s="73"/>
      <c r="M184" s="73"/>
      <c r="N184" s="73"/>
      <c r="O184" s="73"/>
      <c r="P184" s="73"/>
      <c r="Q184" s="73"/>
      <c r="R184" s="73"/>
      <c r="S184" s="73"/>
      <c r="T184" s="73"/>
    </row>
    <row r="185" spans="1:20" customFormat="1" ht="75" customHeight="1" x14ac:dyDescent="0.15">
      <c r="A185" s="104" t="s">
        <v>60</v>
      </c>
      <c r="B185" s="149" t="s">
        <v>130</v>
      </c>
      <c r="C185" s="150"/>
      <c r="D185" s="151"/>
      <c r="E185" s="152"/>
      <c r="F185" s="153"/>
      <c r="H185" s="73"/>
      <c r="I185" s="54"/>
      <c r="J185" s="7" t="s">
        <v>129</v>
      </c>
      <c r="K185" s="7"/>
      <c r="L185" s="73"/>
      <c r="M185" s="73"/>
      <c r="N185" s="73"/>
      <c r="O185" s="365" t="s">
        <v>507</v>
      </c>
      <c r="P185" s="365" t="s">
        <v>508</v>
      </c>
      <c r="Q185" s="365" t="s">
        <v>509</v>
      </c>
      <c r="R185" s="73"/>
      <c r="S185" s="73"/>
      <c r="T185" s="73"/>
    </row>
    <row r="186" spans="1:20" customFormat="1" ht="75" customHeight="1" x14ac:dyDescent="0.15">
      <c r="A186" s="104" t="s">
        <v>60</v>
      </c>
      <c r="B186" s="144" t="s">
        <v>131</v>
      </c>
      <c r="C186" s="145"/>
      <c r="D186" s="105"/>
      <c r="E186" s="106"/>
      <c r="F186" s="107"/>
      <c r="H186" s="73"/>
      <c r="I186" s="54"/>
      <c r="J186" s="7" t="s">
        <v>129</v>
      </c>
      <c r="K186" s="7"/>
      <c r="L186" s="73"/>
      <c r="M186" s="73"/>
      <c r="N186" s="73"/>
      <c r="O186" s="365" t="s">
        <v>510</v>
      </c>
      <c r="P186" s="365" t="s">
        <v>511</v>
      </c>
      <c r="Q186" s="365" t="s">
        <v>512</v>
      </c>
      <c r="R186" s="73"/>
      <c r="S186" s="73"/>
      <c r="T186" s="73"/>
    </row>
    <row r="187" spans="1:20" customFormat="1" ht="75" customHeight="1" x14ac:dyDescent="0.15">
      <c r="A187" s="104" t="s">
        <v>60</v>
      </c>
      <c r="B187" s="144" t="s">
        <v>132</v>
      </c>
      <c r="C187" s="145"/>
      <c r="D187" s="105"/>
      <c r="E187" s="106"/>
      <c r="F187" s="107"/>
      <c r="H187" s="73"/>
      <c r="I187" s="54"/>
      <c r="J187" s="7" t="s">
        <v>129</v>
      </c>
      <c r="K187" s="7"/>
      <c r="L187" s="73"/>
      <c r="M187" s="73"/>
      <c r="N187" s="73"/>
      <c r="O187" s="365">
        <v>10</v>
      </c>
      <c r="P187" s="365">
        <v>11</v>
      </c>
      <c r="Q187" s="365">
        <v>12</v>
      </c>
      <c r="R187" s="73"/>
      <c r="S187" s="73"/>
      <c r="T187" s="73"/>
    </row>
    <row r="188" spans="1:20" customFormat="1" ht="20.25" customHeight="1" x14ac:dyDescent="0.15">
      <c r="A188" s="104"/>
      <c r="B188" s="146" t="s">
        <v>283</v>
      </c>
      <c r="C188" s="114"/>
      <c r="D188" s="160"/>
      <c r="E188" s="282" t="str">
        <f>IF(LEN(B189)=0,"入力してください"," ")</f>
        <v>入力してください</v>
      </c>
      <c r="F188" s="283"/>
      <c r="H188" s="73"/>
      <c r="I188" s="54"/>
      <c r="J188" s="7" t="s">
        <v>134</v>
      </c>
      <c r="K188" s="7"/>
      <c r="L188" s="73"/>
      <c r="M188" s="73"/>
      <c r="N188" s="73"/>
      <c r="O188" s="73"/>
      <c r="P188" s="73"/>
      <c r="Q188" s="73"/>
      <c r="R188" s="73"/>
      <c r="S188" s="73"/>
      <c r="T188" s="73"/>
    </row>
    <row r="189" spans="1:20" customFormat="1" ht="189.75" customHeight="1" thickBot="1" x14ac:dyDescent="0.2">
      <c r="A189" s="104"/>
      <c r="B189" s="287"/>
      <c r="C189" s="288"/>
      <c r="D189" s="288"/>
      <c r="E189" s="288"/>
      <c r="F189" s="289"/>
      <c r="G189" s="2" t="str">
        <f>IF(LEN(B189)=0,"",IF(512-LEN(B189)&gt;0,"残り" &amp; 512-LEN(B189) &amp; "文字",IF(512-LEN(B189)=0,"","文字数がオーバーしています")))</f>
        <v/>
      </c>
      <c r="H189" s="73"/>
      <c r="I189" s="54"/>
      <c r="J189" s="7" t="s">
        <v>137</v>
      </c>
      <c r="K189" s="7"/>
      <c r="L189" s="73"/>
      <c r="M189" s="73"/>
      <c r="N189" s="73"/>
      <c r="O189" s="73"/>
      <c r="P189" s="73"/>
      <c r="Q189" s="73"/>
      <c r="R189" s="73"/>
      <c r="S189" s="73"/>
      <c r="T189" s="73"/>
    </row>
    <row r="190" spans="1:20" customFormat="1" ht="16.5" customHeight="1" x14ac:dyDescent="0.15">
      <c r="A190" s="104"/>
      <c r="B190" s="147" t="s">
        <v>178</v>
      </c>
      <c r="C190" s="148"/>
      <c r="D190" s="272"/>
      <c r="E190" s="272"/>
      <c r="F190" s="273"/>
      <c r="H190" s="73"/>
      <c r="I190" s="54"/>
      <c r="J190" s="7" t="s">
        <v>128</v>
      </c>
      <c r="K190" s="7"/>
      <c r="L190" s="73"/>
      <c r="M190" s="73"/>
      <c r="N190" s="73"/>
      <c r="O190" s="73"/>
      <c r="P190" s="73"/>
      <c r="Q190" s="73"/>
      <c r="R190" s="73"/>
      <c r="S190" s="73"/>
      <c r="T190" s="73"/>
    </row>
    <row r="191" spans="1:20" s="95" customFormat="1" ht="37.5" customHeight="1" x14ac:dyDescent="0.15">
      <c r="A191" s="92" t="s">
        <v>60</v>
      </c>
      <c r="B191" s="274" t="s">
        <v>284</v>
      </c>
      <c r="C191" s="275"/>
      <c r="D191" s="276"/>
      <c r="E191" s="276"/>
      <c r="F191" s="277"/>
      <c r="G191" s="78"/>
      <c r="H191" s="93"/>
      <c r="I191" s="94"/>
      <c r="J191" s="7" t="s">
        <v>138</v>
      </c>
      <c r="K191" s="94">
        <v>2</v>
      </c>
      <c r="L191" s="93">
        <v>17449</v>
      </c>
      <c r="M191" s="93"/>
      <c r="N191" s="93"/>
      <c r="O191" s="93"/>
      <c r="P191" s="93"/>
      <c r="Q191" s="93"/>
      <c r="R191" s="93"/>
      <c r="S191" s="73"/>
      <c r="T191" s="93"/>
    </row>
    <row r="192" spans="1:20" customFormat="1" ht="20.25" customHeight="1" x14ac:dyDescent="0.15">
      <c r="A192" s="104"/>
      <c r="B192" s="146" t="s">
        <v>133</v>
      </c>
      <c r="C192" s="114"/>
      <c r="D192" s="160"/>
      <c r="E192" s="278" t="str">
        <f>IF(LEN(B193)=0,"入力してください",IF(ISBLANK(I194)=TRUE,"評語を選択してください",IF(ISBLANK(I195)=TRUE,"評語を選択してください",IF(ISBLANK(I196)=TRUE,"評語を選択してください"," "))))</f>
        <v>入力してください</v>
      </c>
      <c r="F192" s="279"/>
      <c r="H192" s="73"/>
      <c r="I192" s="54"/>
      <c r="J192" s="7" t="s">
        <v>134</v>
      </c>
      <c r="K192" s="7"/>
      <c r="L192" s="73"/>
      <c r="M192" s="73"/>
      <c r="N192" s="73"/>
      <c r="O192" s="73"/>
      <c r="P192" s="73"/>
      <c r="Q192" s="73"/>
      <c r="R192" s="73"/>
      <c r="S192" s="73"/>
      <c r="T192" s="73"/>
    </row>
    <row r="193" spans="1:20" customFormat="1" ht="189.75" customHeight="1" x14ac:dyDescent="0.15">
      <c r="A193" s="104"/>
      <c r="B193" s="280"/>
      <c r="C193" s="175"/>
      <c r="D193" s="175"/>
      <c r="E193" s="175"/>
      <c r="F193" s="281"/>
      <c r="G193" s="2" t="str">
        <f>IF(LEN(B193)=0,"",IF(512-LEN(B193)&gt;0,"残り" &amp; 512-LEN(B193) &amp; "文字",IF(512-LEN(B193)=0,"","文字数がオーバーしています")))</f>
        <v/>
      </c>
      <c r="H193" s="73"/>
      <c r="I193" s="54"/>
      <c r="J193" s="7" t="s">
        <v>136</v>
      </c>
      <c r="K193" s="7"/>
      <c r="L193" s="73"/>
      <c r="M193" s="73"/>
      <c r="N193" s="73"/>
      <c r="O193" s="73"/>
      <c r="P193" s="73"/>
      <c r="Q193" s="73"/>
      <c r="R193" s="73"/>
      <c r="S193" s="73"/>
      <c r="T193" s="73"/>
    </row>
    <row r="194" spans="1:20" customFormat="1" ht="75" customHeight="1" x14ac:dyDescent="0.15">
      <c r="A194" s="104" t="s">
        <v>60</v>
      </c>
      <c r="B194" s="149" t="s">
        <v>130</v>
      </c>
      <c r="C194" s="150"/>
      <c r="D194" s="151"/>
      <c r="E194" s="152"/>
      <c r="F194" s="153"/>
      <c r="H194" s="73"/>
      <c r="I194" s="54"/>
      <c r="J194" s="7" t="s">
        <v>129</v>
      </c>
      <c r="K194" s="7"/>
      <c r="L194" s="73"/>
      <c r="M194" s="73"/>
      <c r="N194" s="73"/>
      <c r="O194" s="365" t="s">
        <v>507</v>
      </c>
      <c r="P194" s="365" t="s">
        <v>508</v>
      </c>
      <c r="Q194" s="365" t="s">
        <v>509</v>
      </c>
      <c r="R194" s="73"/>
      <c r="S194" s="73"/>
      <c r="T194" s="73"/>
    </row>
    <row r="195" spans="1:20" customFormat="1" ht="75" customHeight="1" x14ac:dyDescent="0.15">
      <c r="A195" s="104" t="s">
        <v>60</v>
      </c>
      <c r="B195" s="144" t="s">
        <v>131</v>
      </c>
      <c r="C195" s="145"/>
      <c r="D195" s="105"/>
      <c r="E195" s="106"/>
      <c r="F195" s="107"/>
      <c r="H195" s="73"/>
      <c r="I195" s="54"/>
      <c r="J195" s="7" t="s">
        <v>129</v>
      </c>
      <c r="K195" s="7"/>
      <c r="L195" s="73"/>
      <c r="M195" s="73"/>
      <c r="N195" s="73"/>
      <c r="O195" s="365" t="s">
        <v>510</v>
      </c>
      <c r="P195" s="365" t="s">
        <v>511</v>
      </c>
      <c r="Q195" s="365" t="s">
        <v>512</v>
      </c>
      <c r="R195" s="73"/>
      <c r="S195" s="73"/>
      <c r="T195" s="73"/>
    </row>
    <row r="196" spans="1:20" customFormat="1" ht="75" customHeight="1" x14ac:dyDescent="0.15">
      <c r="A196" s="104" t="s">
        <v>60</v>
      </c>
      <c r="B196" s="144" t="s">
        <v>132</v>
      </c>
      <c r="C196" s="145"/>
      <c r="D196" s="105"/>
      <c r="E196" s="106"/>
      <c r="F196" s="107"/>
      <c r="H196" s="73"/>
      <c r="I196" s="54"/>
      <c r="J196" s="7" t="s">
        <v>129</v>
      </c>
      <c r="K196" s="7"/>
      <c r="L196" s="73"/>
      <c r="M196" s="73"/>
      <c r="N196" s="73"/>
      <c r="O196" s="365">
        <v>10</v>
      </c>
      <c r="P196" s="365">
        <v>11</v>
      </c>
      <c r="Q196" s="365">
        <v>12</v>
      </c>
      <c r="R196" s="73"/>
      <c r="S196" s="73"/>
      <c r="T196" s="73"/>
    </row>
    <row r="197" spans="1:20" customFormat="1" ht="20.25" customHeight="1" x14ac:dyDescent="0.15">
      <c r="A197" s="104"/>
      <c r="B197" s="146" t="s">
        <v>285</v>
      </c>
      <c r="C197" s="114"/>
      <c r="D197" s="160"/>
      <c r="E197" s="282" t="str">
        <f>IF(LEN(B198)=0,"入力してください"," ")</f>
        <v>入力してください</v>
      </c>
      <c r="F197" s="283"/>
      <c r="H197" s="73"/>
      <c r="I197" s="54"/>
      <c r="J197" s="7" t="s">
        <v>134</v>
      </c>
      <c r="K197" s="7"/>
      <c r="L197" s="73"/>
      <c r="M197" s="73"/>
      <c r="N197" s="73"/>
      <c r="O197" s="73"/>
      <c r="P197" s="73"/>
      <c r="Q197" s="73"/>
      <c r="R197" s="73"/>
      <c r="S197" s="73"/>
      <c r="T197" s="73"/>
    </row>
    <row r="198" spans="1:20" customFormat="1" ht="189.75" customHeight="1" thickBot="1" x14ac:dyDescent="0.2">
      <c r="A198" s="161"/>
      <c r="B198" s="284"/>
      <c r="C198" s="285"/>
      <c r="D198" s="285"/>
      <c r="E198" s="285"/>
      <c r="F198" s="286"/>
      <c r="G198" s="2" t="str">
        <f>IF(LEN(B198)=0,"",IF(512-LEN(B198)&gt;0,"残り" &amp; 512-LEN(B198) &amp; "文字",IF(512-LEN(B198)=0,"","文字数がオーバーしています")))</f>
        <v/>
      </c>
      <c r="H198" s="73"/>
      <c r="I198" s="54"/>
      <c r="J198" s="7" t="s">
        <v>137</v>
      </c>
      <c r="K198" s="7"/>
      <c r="L198" s="73"/>
      <c r="M198" s="73"/>
      <c r="N198" s="73"/>
      <c r="O198" s="73"/>
      <c r="P198" s="73"/>
      <c r="Q198" s="73"/>
      <c r="R198" s="73"/>
      <c r="S198" s="73"/>
      <c r="T198" s="73"/>
    </row>
    <row r="199" spans="1:20" ht="14.25" thickTop="1" x14ac:dyDescent="0.15">
      <c r="J199" s="28"/>
    </row>
    <row r="200" spans="1:20" x14ac:dyDescent="0.15">
      <c r="J200" s="28"/>
    </row>
    <row r="201" spans="1:20" x14ac:dyDescent="0.15">
      <c r="J201" s="28"/>
    </row>
    <row r="202" spans="1:20" x14ac:dyDescent="0.15">
      <c r="J202" s="28"/>
    </row>
    <row r="203" spans="1:20" x14ac:dyDescent="0.15">
      <c r="J203" s="28"/>
    </row>
    <row r="204" spans="1:20" x14ac:dyDescent="0.15">
      <c r="J204" s="28"/>
    </row>
    <row r="205" spans="1:20" x14ac:dyDescent="0.15">
      <c r="J205" s="28"/>
    </row>
    <row r="206" spans="1:20" x14ac:dyDescent="0.15">
      <c r="J206" s="28"/>
    </row>
    <row r="207" spans="1:20" x14ac:dyDescent="0.15">
      <c r="J207" s="28"/>
    </row>
    <row r="208" spans="1:20" x14ac:dyDescent="0.15">
      <c r="J208" s="28"/>
    </row>
    <row r="209" spans="10:10" x14ac:dyDescent="0.15">
      <c r="J209" s="28"/>
    </row>
    <row r="210" spans="10:10" x14ac:dyDescent="0.15">
      <c r="J210" s="28"/>
    </row>
    <row r="211" spans="10:10" x14ac:dyDescent="0.15">
      <c r="J211" s="28"/>
    </row>
    <row r="212" spans="10:10" x14ac:dyDescent="0.15">
      <c r="J212" s="28"/>
    </row>
    <row r="213" spans="10:10" x14ac:dyDescent="0.15">
      <c r="J213" s="28"/>
    </row>
    <row r="214" spans="10:10" x14ac:dyDescent="0.15">
      <c r="J214" s="28"/>
    </row>
    <row r="215" spans="10:10" x14ac:dyDescent="0.15">
      <c r="J215" s="28"/>
    </row>
    <row r="216" spans="10:10" x14ac:dyDescent="0.15">
      <c r="J216" s="28"/>
    </row>
    <row r="217" spans="10:10" x14ac:dyDescent="0.15">
      <c r="J217" s="28"/>
    </row>
    <row r="218" spans="10:10" x14ac:dyDescent="0.15">
      <c r="J218" s="28"/>
    </row>
    <row r="219" spans="10:10" x14ac:dyDescent="0.15">
      <c r="J219" s="28"/>
    </row>
    <row r="220" spans="10:10" x14ac:dyDescent="0.15">
      <c r="J220" s="28"/>
    </row>
    <row r="221" spans="10:10" x14ac:dyDescent="0.15">
      <c r="J221" s="28"/>
    </row>
  </sheetData>
  <sheetProtection algorithmName="SHA-512" hashValue="ZUhxX/aTwzhSfxkPWeNv/AV1ZLw2R5rYDzO2Qn0jK8tmc9CzIreHr3B5KTA35hJ1Ir84UsMwhYttUIvyjTS//w==" saltValue="SRKUyBBP+fm+56ca0NOv8w==" spinCount="100000" sheet="1" objects="1" scenarios="1" formatCells="0"/>
  <mergeCells count="228">
    <mergeCell ref="C9:F9"/>
    <mergeCell ref="B10:C10"/>
    <mergeCell ref="D10:E10"/>
    <mergeCell ref="C11:F11"/>
    <mergeCell ref="C12:E12"/>
    <mergeCell ref="C13:E13"/>
    <mergeCell ref="B4:F4"/>
    <mergeCell ref="A5:A6"/>
    <mergeCell ref="B5:F5"/>
    <mergeCell ref="B6:F6"/>
    <mergeCell ref="B7:F7"/>
    <mergeCell ref="B8:C8"/>
    <mergeCell ref="D8:E8"/>
    <mergeCell ref="C19:F19"/>
    <mergeCell ref="B20:C20"/>
    <mergeCell ref="D20:E20"/>
    <mergeCell ref="C21:F21"/>
    <mergeCell ref="C22:E22"/>
    <mergeCell ref="C23:E23"/>
    <mergeCell ref="C14:F14"/>
    <mergeCell ref="B15:C15"/>
    <mergeCell ref="D15:E15"/>
    <mergeCell ref="C16:F16"/>
    <mergeCell ref="C17:E17"/>
    <mergeCell ref="C18:E18"/>
    <mergeCell ref="B29:F29"/>
    <mergeCell ref="B30:F30"/>
    <mergeCell ref="B31:F31"/>
    <mergeCell ref="A32:A33"/>
    <mergeCell ref="B32:F32"/>
    <mergeCell ref="B33:F33"/>
    <mergeCell ref="C24:E24"/>
    <mergeCell ref="B25:C25"/>
    <mergeCell ref="D25:F25"/>
    <mergeCell ref="B26:F26"/>
    <mergeCell ref="B27:F27"/>
    <mergeCell ref="B28:F28"/>
    <mergeCell ref="C38:F38"/>
    <mergeCell ref="C39:E39"/>
    <mergeCell ref="C40:E40"/>
    <mergeCell ref="C41:E41"/>
    <mergeCell ref="C42:E42"/>
    <mergeCell ref="C43:E43"/>
    <mergeCell ref="B34:F34"/>
    <mergeCell ref="B35:C35"/>
    <mergeCell ref="D35:E35"/>
    <mergeCell ref="C36:F36"/>
    <mergeCell ref="B37:C37"/>
    <mergeCell ref="D37:E37"/>
    <mergeCell ref="C49:F49"/>
    <mergeCell ref="C50:E50"/>
    <mergeCell ref="C51:E51"/>
    <mergeCell ref="C52:E52"/>
    <mergeCell ref="C53:F53"/>
    <mergeCell ref="B54:C54"/>
    <mergeCell ref="D54:E54"/>
    <mergeCell ref="C44:E44"/>
    <mergeCell ref="B45:F45"/>
    <mergeCell ref="B46:C46"/>
    <mergeCell ref="D46:E46"/>
    <mergeCell ref="C47:F47"/>
    <mergeCell ref="B48:C48"/>
    <mergeCell ref="D48:E48"/>
    <mergeCell ref="B60:F60"/>
    <mergeCell ref="B61:F61"/>
    <mergeCell ref="B62:F62"/>
    <mergeCell ref="B63:F63"/>
    <mergeCell ref="B64:F64"/>
    <mergeCell ref="A65:A66"/>
    <mergeCell ref="B65:F65"/>
    <mergeCell ref="B66:F66"/>
    <mergeCell ref="C55:F55"/>
    <mergeCell ref="C56:E56"/>
    <mergeCell ref="C57:E57"/>
    <mergeCell ref="B58:C58"/>
    <mergeCell ref="D58:F58"/>
    <mergeCell ref="B59:F59"/>
    <mergeCell ref="C71:F71"/>
    <mergeCell ref="C72:E72"/>
    <mergeCell ref="C73:E73"/>
    <mergeCell ref="B74:F74"/>
    <mergeCell ref="B75:C75"/>
    <mergeCell ref="D75:E75"/>
    <mergeCell ref="B67:F67"/>
    <mergeCell ref="B68:C68"/>
    <mergeCell ref="D68:E68"/>
    <mergeCell ref="C69:F69"/>
    <mergeCell ref="B70:C70"/>
    <mergeCell ref="D70:E70"/>
    <mergeCell ref="C81:F81"/>
    <mergeCell ref="B82:C82"/>
    <mergeCell ref="D82:E82"/>
    <mergeCell ref="C83:F83"/>
    <mergeCell ref="C84:E84"/>
    <mergeCell ref="C85:E85"/>
    <mergeCell ref="C76:F76"/>
    <mergeCell ref="B77:C77"/>
    <mergeCell ref="D77:E77"/>
    <mergeCell ref="C78:F78"/>
    <mergeCell ref="C79:E79"/>
    <mergeCell ref="C80:E80"/>
    <mergeCell ref="C90:F90"/>
    <mergeCell ref="C91:E91"/>
    <mergeCell ref="C92:E92"/>
    <mergeCell ref="C93:F93"/>
    <mergeCell ref="B94:C94"/>
    <mergeCell ref="D94:E94"/>
    <mergeCell ref="B86:F86"/>
    <mergeCell ref="B87:C87"/>
    <mergeCell ref="D87:E87"/>
    <mergeCell ref="C88:F88"/>
    <mergeCell ref="B89:C89"/>
    <mergeCell ref="D89:E89"/>
    <mergeCell ref="B100:F100"/>
    <mergeCell ref="B101:F101"/>
    <mergeCell ref="B102:F102"/>
    <mergeCell ref="B103:F103"/>
    <mergeCell ref="B104:F104"/>
    <mergeCell ref="B105:F105"/>
    <mergeCell ref="C95:F95"/>
    <mergeCell ref="C96:E96"/>
    <mergeCell ref="C97:E97"/>
    <mergeCell ref="C98:E98"/>
    <mergeCell ref="B99:C99"/>
    <mergeCell ref="D99:F99"/>
    <mergeCell ref="C110:F110"/>
    <mergeCell ref="B111:C111"/>
    <mergeCell ref="D111:E111"/>
    <mergeCell ref="C112:F112"/>
    <mergeCell ref="C113:E113"/>
    <mergeCell ref="C114:E114"/>
    <mergeCell ref="A106:A107"/>
    <mergeCell ref="B106:F106"/>
    <mergeCell ref="B107:F107"/>
    <mergeCell ref="B108:F108"/>
    <mergeCell ref="B109:C109"/>
    <mergeCell ref="D109:E109"/>
    <mergeCell ref="C120:F120"/>
    <mergeCell ref="B121:C121"/>
    <mergeCell ref="D121:E121"/>
    <mergeCell ref="C122:F122"/>
    <mergeCell ref="C123:E123"/>
    <mergeCell ref="C124:E124"/>
    <mergeCell ref="C115:E115"/>
    <mergeCell ref="C116:E116"/>
    <mergeCell ref="C117:E117"/>
    <mergeCell ref="B118:F118"/>
    <mergeCell ref="B119:C119"/>
    <mergeCell ref="D119:E119"/>
    <mergeCell ref="A134:A135"/>
    <mergeCell ref="B134:F134"/>
    <mergeCell ref="B135:F135"/>
    <mergeCell ref="C125:E125"/>
    <mergeCell ref="C126:E126"/>
    <mergeCell ref="B127:C127"/>
    <mergeCell ref="D127:F127"/>
    <mergeCell ref="B128:F128"/>
    <mergeCell ref="B129:F129"/>
    <mergeCell ref="B136:F136"/>
    <mergeCell ref="B137:C137"/>
    <mergeCell ref="D137:E137"/>
    <mergeCell ref="C138:F138"/>
    <mergeCell ref="B139:C139"/>
    <mergeCell ref="D139:E139"/>
    <mergeCell ref="B130:F130"/>
    <mergeCell ref="B131:F131"/>
    <mergeCell ref="B132:F132"/>
    <mergeCell ref="B133:F133"/>
    <mergeCell ref="C145:F145"/>
    <mergeCell ref="C146:E146"/>
    <mergeCell ref="C147:E147"/>
    <mergeCell ref="C148:F148"/>
    <mergeCell ref="B149:C149"/>
    <mergeCell ref="D149:E149"/>
    <mergeCell ref="C140:F140"/>
    <mergeCell ref="C141:E141"/>
    <mergeCell ref="C142:E142"/>
    <mergeCell ref="C143:F143"/>
    <mergeCell ref="B144:C144"/>
    <mergeCell ref="D144:E144"/>
    <mergeCell ref="B156:C156"/>
    <mergeCell ref="D156:E156"/>
    <mergeCell ref="C157:F157"/>
    <mergeCell ref="C158:E158"/>
    <mergeCell ref="C159:E159"/>
    <mergeCell ref="C160:E160"/>
    <mergeCell ref="C150:F150"/>
    <mergeCell ref="C151:E151"/>
    <mergeCell ref="C152:E152"/>
    <mergeCell ref="C153:E153"/>
    <mergeCell ref="C154:E154"/>
    <mergeCell ref="C155:F155"/>
    <mergeCell ref="C166:F166"/>
    <mergeCell ref="C167:E167"/>
    <mergeCell ref="C168:E168"/>
    <mergeCell ref="C169:E169"/>
    <mergeCell ref="B170:C170"/>
    <mergeCell ref="D170:F170"/>
    <mergeCell ref="C161:E161"/>
    <mergeCell ref="B162:F162"/>
    <mergeCell ref="B163:C163"/>
    <mergeCell ref="D163:E163"/>
    <mergeCell ref="C164:F164"/>
    <mergeCell ref="B165:C165"/>
    <mergeCell ref="D165:E165"/>
    <mergeCell ref="A177:A178"/>
    <mergeCell ref="B177:F177"/>
    <mergeCell ref="B178:F178"/>
    <mergeCell ref="B179:F179"/>
    <mergeCell ref="B180:F180"/>
    <mergeCell ref="B171:F171"/>
    <mergeCell ref="B172:F172"/>
    <mergeCell ref="B173:F173"/>
    <mergeCell ref="B174:F174"/>
    <mergeCell ref="B175:F175"/>
    <mergeCell ref="B176:F176"/>
    <mergeCell ref="D190:F190"/>
    <mergeCell ref="B191:F191"/>
    <mergeCell ref="E192:F192"/>
    <mergeCell ref="B193:F193"/>
    <mergeCell ref="E197:F197"/>
    <mergeCell ref="B198:F198"/>
    <mergeCell ref="D181:F181"/>
    <mergeCell ref="B182:F182"/>
    <mergeCell ref="E183:F183"/>
    <mergeCell ref="B184:F184"/>
    <mergeCell ref="E188:F188"/>
    <mergeCell ref="B189:F189"/>
  </mergeCells>
  <phoneticPr fontId="2"/>
  <dataValidations count="3">
    <dataValidation type="textLength" imeMode="on" operator="lessThanOrEqual" allowBlank="1" showErrorMessage="1" errorTitle="もう一度入力してください！" error="文字数がオーバーしました。_x000a_（256文字までになるように短くしてください。）" sqref="B10:B11 C11 B15:B16 C16 B20:B21 C21 B31:F31 B27:F27 B29:F29 B37:B38 C38 B48:B49 C49 B54:B55 C55 B64:F64 B60:F60 B62:F62 B70:B71 C71 B77:B78 C78 B82:B83 C83 B89:B90 C90 B94:B95 C95 B105:F105 B101:F101 B103:F103 B111:B112 C112 B121:B122 C122 B133:F133 B129:F129 B131:F131 B139:B140 C140 B144:B145 C145 B149:B150 C150 B156:B157 C157 B165:B166 C166 B176:F176 B172:F172 B174:F174 B182 B185:B187 B191 B194:B196" xr:uid="{CE4DF556-205A-48AF-9AC0-A5627B824018}">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26:F26 B28:F28 B30:F30 B59:F59 B61:F61 B63:F63 B100:F100 B102:F102 B104:F104 B128:F128 B130:F130 B132:F132 B171:F171 B173:F173 B175:F175" xr:uid="{50AC7EB8-AA1A-480B-A9CF-85A277C09B0E}">
      <formula1>40</formula1>
    </dataValidation>
    <dataValidation type="textLength" imeMode="on" operator="lessThanOrEqual" allowBlank="1" showInputMessage="1" showErrorMessage="1" errorTitle="もう一度入力してください！" error="文字数がオーバーしました。_x000a_（512文字までになるように短くしてください。）" sqref="B184:F184 B189 B198:F198 B193:F193" xr:uid="{24A68A13-6D34-4A3E-92D2-527AC4CEED44}">
      <formula1>512</formula1>
    </dataValidation>
  </dataValidations>
  <printOptions horizontalCentered="1"/>
  <pageMargins left="0.59055118110236227" right="0.59055118110236227" top="0.59055118110236227" bottom="0.39370078740157483" header="0.51181102362204722" footer="0.31496062992125984"/>
  <pageSetup paperSize="9" scale="79" orientation="portrait" blackAndWhite="1" r:id="rId1"/>
  <headerFooter alignWithMargins="0">
    <oddFooter>&amp;R&amp;P／&amp;N</oddFooter>
  </headerFooter>
  <rowBreaks count="7" manualBreakCount="7">
    <brk id="31" max="5" man="1"/>
    <brk id="64" max="5" man="1"/>
    <brk id="98" max="5" man="1"/>
    <brk id="105" max="16383" man="1"/>
    <brk id="133" max="5" man="1"/>
    <brk id="169" max="5" man="1"/>
    <brk id="1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Group Box 1">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2530" r:id="rId5" name="Option Button 2">
              <controlPr defaultSize="0" autoFill="0" autoLine="0" autoPict="0">
                <anchor moveWithCells="1" sizeWithCells="1">
                  <from>
                    <xdr:col>5</xdr:col>
                    <xdr:colOff>19050</xdr:colOff>
                    <xdr:row>11</xdr:row>
                    <xdr:rowOff>200025</xdr:rowOff>
                  </from>
                  <to>
                    <xdr:col>5</xdr:col>
                    <xdr:colOff>609600</xdr:colOff>
                    <xdr:row>11</xdr:row>
                    <xdr:rowOff>419100</xdr:rowOff>
                  </to>
                </anchor>
              </controlPr>
            </control>
          </mc:Choice>
        </mc:AlternateContent>
        <mc:AlternateContent xmlns:mc="http://schemas.openxmlformats.org/markup-compatibility/2006">
          <mc:Choice Requires="x14">
            <control shapeId="22531" r:id="rId6" name="Option Button 3">
              <controlPr defaultSize="0" autoFill="0" autoLine="0" autoPict="0">
                <anchor moveWithCells="1" sizeWithCells="1">
                  <from>
                    <xdr:col>1</xdr:col>
                    <xdr:colOff>504825</xdr:colOff>
                    <xdr:row>11</xdr:row>
                    <xdr:rowOff>200025</xdr:rowOff>
                  </from>
                  <to>
                    <xdr:col>1</xdr:col>
                    <xdr:colOff>904875</xdr:colOff>
                    <xdr:row>11</xdr:row>
                    <xdr:rowOff>419100</xdr:rowOff>
                  </to>
                </anchor>
              </controlPr>
            </control>
          </mc:Choice>
        </mc:AlternateContent>
        <mc:AlternateContent xmlns:mc="http://schemas.openxmlformats.org/markup-compatibility/2006">
          <mc:Choice Requires="x14">
            <control shapeId="22532" r:id="rId7" name="Option Button 4">
              <controlPr defaultSize="0" autoFill="0" autoLine="0" autoPict="0">
                <anchor moveWithCells="1" sizeWithCells="1">
                  <from>
                    <xdr:col>1</xdr:col>
                    <xdr:colOff>57150</xdr:colOff>
                    <xdr:row>11</xdr:row>
                    <xdr:rowOff>200025</xdr:rowOff>
                  </from>
                  <to>
                    <xdr:col>1</xdr:col>
                    <xdr:colOff>466725</xdr:colOff>
                    <xdr:row>11</xdr:row>
                    <xdr:rowOff>419100</xdr:rowOff>
                  </to>
                </anchor>
              </controlPr>
            </control>
          </mc:Choice>
        </mc:AlternateContent>
        <mc:AlternateContent xmlns:mc="http://schemas.openxmlformats.org/markup-compatibility/2006">
          <mc:Choice Requires="x14">
            <control shapeId="22533" r:id="rId8" name="Group Box 5">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2534" r:id="rId9" name="Option Button 6">
              <controlPr defaultSize="0" autoFill="0" autoLine="0" autoPict="0">
                <anchor moveWithCells="1" sizeWithCells="1">
                  <from>
                    <xdr:col>5</xdr:col>
                    <xdr:colOff>19050</xdr:colOff>
                    <xdr:row>12</xdr:row>
                    <xdr:rowOff>200025</xdr:rowOff>
                  </from>
                  <to>
                    <xdr:col>5</xdr:col>
                    <xdr:colOff>609600</xdr:colOff>
                    <xdr:row>12</xdr:row>
                    <xdr:rowOff>419100</xdr:rowOff>
                  </to>
                </anchor>
              </controlPr>
            </control>
          </mc:Choice>
        </mc:AlternateContent>
        <mc:AlternateContent xmlns:mc="http://schemas.openxmlformats.org/markup-compatibility/2006">
          <mc:Choice Requires="x14">
            <control shapeId="22535" r:id="rId10" name="Option Button 7">
              <controlPr defaultSize="0" autoFill="0" autoLine="0" autoPict="0">
                <anchor moveWithCells="1" sizeWithCells="1">
                  <from>
                    <xdr:col>1</xdr:col>
                    <xdr:colOff>504825</xdr:colOff>
                    <xdr:row>12</xdr:row>
                    <xdr:rowOff>200025</xdr:rowOff>
                  </from>
                  <to>
                    <xdr:col>1</xdr:col>
                    <xdr:colOff>904875</xdr:colOff>
                    <xdr:row>12</xdr:row>
                    <xdr:rowOff>419100</xdr:rowOff>
                  </to>
                </anchor>
              </controlPr>
            </control>
          </mc:Choice>
        </mc:AlternateContent>
        <mc:AlternateContent xmlns:mc="http://schemas.openxmlformats.org/markup-compatibility/2006">
          <mc:Choice Requires="x14">
            <control shapeId="22536" r:id="rId11" name="Option Button 8">
              <controlPr defaultSize="0" autoFill="0" autoLine="0" autoPict="0">
                <anchor moveWithCells="1" sizeWithCells="1">
                  <from>
                    <xdr:col>1</xdr:col>
                    <xdr:colOff>57150</xdr:colOff>
                    <xdr:row>12</xdr:row>
                    <xdr:rowOff>200025</xdr:rowOff>
                  </from>
                  <to>
                    <xdr:col>1</xdr:col>
                    <xdr:colOff>466725</xdr:colOff>
                    <xdr:row>12</xdr:row>
                    <xdr:rowOff>419100</xdr:rowOff>
                  </to>
                </anchor>
              </controlPr>
            </control>
          </mc:Choice>
        </mc:AlternateContent>
        <mc:AlternateContent xmlns:mc="http://schemas.openxmlformats.org/markup-compatibility/2006">
          <mc:Choice Requires="x14">
            <control shapeId="22537" r:id="rId12" name="Group Box 9">
              <controlPr defaultSize="0" autoFill="0" autoPict="0">
                <anchor moveWithCells="1" sizeWithCells="1">
                  <from>
                    <xdr:col>1</xdr:col>
                    <xdr:colOff>0</xdr:colOff>
                    <xdr:row>16</xdr:row>
                    <xdr:rowOff>0</xdr:rowOff>
                  </from>
                  <to>
                    <xdr:col>5</xdr:col>
                    <xdr:colOff>800100</xdr:colOff>
                    <xdr:row>17</xdr:row>
                    <xdr:rowOff>0</xdr:rowOff>
                  </to>
                </anchor>
              </controlPr>
            </control>
          </mc:Choice>
        </mc:AlternateContent>
        <mc:AlternateContent xmlns:mc="http://schemas.openxmlformats.org/markup-compatibility/2006">
          <mc:Choice Requires="x14">
            <control shapeId="22538" r:id="rId13" name="Option Button 10">
              <controlPr defaultSize="0" autoFill="0" autoLine="0" autoPict="0">
                <anchor moveWithCells="1" sizeWithCells="1">
                  <from>
                    <xdr:col>5</xdr:col>
                    <xdr:colOff>19050</xdr:colOff>
                    <xdr:row>16</xdr:row>
                    <xdr:rowOff>200025</xdr:rowOff>
                  </from>
                  <to>
                    <xdr:col>5</xdr:col>
                    <xdr:colOff>609600</xdr:colOff>
                    <xdr:row>16</xdr:row>
                    <xdr:rowOff>419100</xdr:rowOff>
                  </to>
                </anchor>
              </controlPr>
            </control>
          </mc:Choice>
        </mc:AlternateContent>
        <mc:AlternateContent xmlns:mc="http://schemas.openxmlformats.org/markup-compatibility/2006">
          <mc:Choice Requires="x14">
            <control shapeId="22539" r:id="rId14" name="Option Button 11">
              <controlPr defaultSize="0" autoFill="0" autoLine="0" autoPict="0">
                <anchor moveWithCells="1" sizeWithCells="1">
                  <from>
                    <xdr:col>1</xdr:col>
                    <xdr:colOff>504825</xdr:colOff>
                    <xdr:row>16</xdr:row>
                    <xdr:rowOff>200025</xdr:rowOff>
                  </from>
                  <to>
                    <xdr:col>1</xdr:col>
                    <xdr:colOff>904875</xdr:colOff>
                    <xdr:row>16</xdr:row>
                    <xdr:rowOff>419100</xdr:rowOff>
                  </to>
                </anchor>
              </controlPr>
            </control>
          </mc:Choice>
        </mc:AlternateContent>
        <mc:AlternateContent xmlns:mc="http://schemas.openxmlformats.org/markup-compatibility/2006">
          <mc:Choice Requires="x14">
            <control shapeId="22540" r:id="rId15" name="Option Button 12">
              <controlPr defaultSize="0" autoFill="0" autoLine="0" autoPict="0">
                <anchor moveWithCells="1" sizeWithCells="1">
                  <from>
                    <xdr:col>1</xdr:col>
                    <xdr:colOff>57150</xdr:colOff>
                    <xdr:row>16</xdr:row>
                    <xdr:rowOff>200025</xdr:rowOff>
                  </from>
                  <to>
                    <xdr:col>1</xdr:col>
                    <xdr:colOff>466725</xdr:colOff>
                    <xdr:row>16</xdr:row>
                    <xdr:rowOff>419100</xdr:rowOff>
                  </to>
                </anchor>
              </controlPr>
            </control>
          </mc:Choice>
        </mc:AlternateContent>
        <mc:AlternateContent xmlns:mc="http://schemas.openxmlformats.org/markup-compatibility/2006">
          <mc:Choice Requires="x14">
            <control shapeId="22541" r:id="rId16" name="Group Box 13">
              <controlPr defaultSize="0" autoFill="0" autoPict="0">
                <anchor moveWithCells="1" sizeWithCells="1">
                  <from>
                    <xdr:col>1</xdr:col>
                    <xdr:colOff>0</xdr:colOff>
                    <xdr:row>17</xdr:row>
                    <xdr:rowOff>0</xdr:rowOff>
                  </from>
                  <to>
                    <xdr:col>5</xdr:col>
                    <xdr:colOff>800100</xdr:colOff>
                    <xdr:row>18</xdr:row>
                    <xdr:rowOff>0</xdr:rowOff>
                  </to>
                </anchor>
              </controlPr>
            </control>
          </mc:Choice>
        </mc:AlternateContent>
        <mc:AlternateContent xmlns:mc="http://schemas.openxmlformats.org/markup-compatibility/2006">
          <mc:Choice Requires="x14">
            <control shapeId="22542" r:id="rId17" name="Option Button 14">
              <controlPr defaultSize="0" autoFill="0" autoLine="0" autoPict="0">
                <anchor moveWithCells="1" sizeWithCells="1">
                  <from>
                    <xdr:col>5</xdr:col>
                    <xdr:colOff>19050</xdr:colOff>
                    <xdr:row>17</xdr:row>
                    <xdr:rowOff>200025</xdr:rowOff>
                  </from>
                  <to>
                    <xdr:col>5</xdr:col>
                    <xdr:colOff>609600</xdr:colOff>
                    <xdr:row>17</xdr:row>
                    <xdr:rowOff>419100</xdr:rowOff>
                  </to>
                </anchor>
              </controlPr>
            </control>
          </mc:Choice>
        </mc:AlternateContent>
        <mc:AlternateContent xmlns:mc="http://schemas.openxmlformats.org/markup-compatibility/2006">
          <mc:Choice Requires="x14">
            <control shapeId="22543" r:id="rId18" name="Option Button 15">
              <controlPr defaultSize="0" autoFill="0" autoLine="0" autoPict="0">
                <anchor moveWithCells="1" sizeWithCells="1">
                  <from>
                    <xdr:col>1</xdr:col>
                    <xdr:colOff>504825</xdr:colOff>
                    <xdr:row>17</xdr:row>
                    <xdr:rowOff>200025</xdr:rowOff>
                  </from>
                  <to>
                    <xdr:col>1</xdr:col>
                    <xdr:colOff>904875</xdr:colOff>
                    <xdr:row>17</xdr:row>
                    <xdr:rowOff>419100</xdr:rowOff>
                  </to>
                </anchor>
              </controlPr>
            </control>
          </mc:Choice>
        </mc:AlternateContent>
        <mc:AlternateContent xmlns:mc="http://schemas.openxmlformats.org/markup-compatibility/2006">
          <mc:Choice Requires="x14">
            <control shapeId="22544" r:id="rId19" name="Option Button 16">
              <controlPr defaultSize="0" autoFill="0" autoLine="0" autoPict="0">
                <anchor moveWithCells="1" sizeWithCells="1">
                  <from>
                    <xdr:col>1</xdr:col>
                    <xdr:colOff>57150</xdr:colOff>
                    <xdr:row>17</xdr:row>
                    <xdr:rowOff>200025</xdr:rowOff>
                  </from>
                  <to>
                    <xdr:col>1</xdr:col>
                    <xdr:colOff>466725</xdr:colOff>
                    <xdr:row>17</xdr:row>
                    <xdr:rowOff>419100</xdr:rowOff>
                  </to>
                </anchor>
              </controlPr>
            </control>
          </mc:Choice>
        </mc:AlternateContent>
        <mc:AlternateContent xmlns:mc="http://schemas.openxmlformats.org/markup-compatibility/2006">
          <mc:Choice Requires="x14">
            <control shapeId="22545" r:id="rId20" name="Group Box 17">
              <controlPr defaultSize="0" autoFill="0" autoPict="0">
                <anchor moveWithCells="1" sizeWithCells="1">
                  <from>
                    <xdr:col>1</xdr:col>
                    <xdr:colOff>0</xdr:colOff>
                    <xdr:row>21</xdr:row>
                    <xdr:rowOff>0</xdr:rowOff>
                  </from>
                  <to>
                    <xdr:col>5</xdr:col>
                    <xdr:colOff>800100</xdr:colOff>
                    <xdr:row>22</xdr:row>
                    <xdr:rowOff>0</xdr:rowOff>
                  </to>
                </anchor>
              </controlPr>
            </control>
          </mc:Choice>
        </mc:AlternateContent>
        <mc:AlternateContent xmlns:mc="http://schemas.openxmlformats.org/markup-compatibility/2006">
          <mc:Choice Requires="x14">
            <control shapeId="22546" r:id="rId21" name="Option Button 18">
              <controlPr defaultSize="0" autoFill="0" autoLine="0" autoPict="0">
                <anchor moveWithCells="1" sizeWithCells="1">
                  <from>
                    <xdr:col>5</xdr:col>
                    <xdr:colOff>19050</xdr:colOff>
                    <xdr:row>21</xdr:row>
                    <xdr:rowOff>200025</xdr:rowOff>
                  </from>
                  <to>
                    <xdr:col>5</xdr:col>
                    <xdr:colOff>609600</xdr:colOff>
                    <xdr:row>21</xdr:row>
                    <xdr:rowOff>419100</xdr:rowOff>
                  </to>
                </anchor>
              </controlPr>
            </control>
          </mc:Choice>
        </mc:AlternateContent>
        <mc:AlternateContent xmlns:mc="http://schemas.openxmlformats.org/markup-compatibility/2006">
          <mc:Choice Requires="x14">
            <control shapeId="22547" r:id="rId22" name="Option Button 19">
              <controlPr defaultSize="0" autoFill="0" autoLine="0" autoPict="0">
                <anchor moveWithCells="1" sizeWithCells="1">
                  <from>
                    <xdr:col>1</xdr:col>
                    <xdr:colOff>504825</xdr:colOff>
                    <xdr:row>21</xdr:row>
                    <xdr:rowOff>200025</xdr:rowOff>
                  </from>
                  <to>
                    <xdr:col>1</xdr:col>
                    <xdr:colOff>904875</xdr:colOff>
                    <xdr:row>21</xdr:row>
                    <xdr:rowOff>419100</xdr:rowOff>
                  </to>
                </anchor>
              </controlPr>
            </control>
          </mc:Choice>
        </mc:AlternateContent>
        <mc:AlternateContent xmlns:mc="http://schemas.openxmlformats.org/markup-compatibility/2006">
          <mc:Choice Requires="x14">
            <control shapeId="22548" r:id="rId23" name="Option Button 20">
              <controlPr defaultSize="0" autoFill="0" autoLine="0" autoPict="0">
                <anchor moveWithCells="1" sizeWithCells="1">
                  <from>
                    <xdr:col>1</xdr:col>
                    <xdr:colOff>57150</xdr:colOff>
                    <xdr:row>21</xdr:row>
                    <xdr:rowOff>200025</xdr:rowOff>
                  </from>
                  <to>
                    <xdr:col>1</xdr:col>
                    <xdr:colOff>466725</xdr:colOff>
                    <xdr:row>21</xdr:row>
                    <xdr:rowOff>419100</xdr:rowOff>
                  </to>
                </anchor>
              </controlPr>
            </control>
          </mc:Choice>
        </mc:AlternateContent>
        <mc:AlternateContent xmlns:mc="http://schemas.openxmlformats.org/markup-compatibility/2006">
          <mc:Choice Requires="x14">
            <control shapeId="22549" r:id="rId24" name="Group Box 21">
              <controlPr defaultSize="0" autoFill="0" autoPict="0">
                <anchor moveWithCells="1" sizeWithCells="1">
                  <from>
                    <xdr:col>1</xdr:col>
                    <xdr:colOff>0</xdr:colOff>
                    <xdr:row>22</xdr:row>
                    <xdr:rowOff>0</xdr:rowOff>
                  </from>
                  <to>
                    <xdr:col>5</xdr:col>
                    <xdr:colOff>800100</xdr:colOff>
                    <xdr:row>23</xdr:row>
                    <xdr:rowOff>0</xdr:rowOff>
                  </to>
                </anchor>
              </controlPr>
            </control>
          </mc:Choice>
        </mc:AlternateContent>
        <mc:AlternateContent xmlns:mc="http://schemas.openxmlformats.org/markup-compatibility/2006">
          <mc:Choice Requires="x14">
            <control shapeId="22550" r:id="rId25" name="Option Button 22">
              <controlPr defaultSize="0" autoFill="0" autoLine="0" autoPict="0">
                <anchor moveWithCells="1" sizeWithCells="1">
                  <from>
                    <xdr:col>5</xdr:col>
                    <xdr:colOff>19050</xdr:colOff>
                    <xdr:row>22</xdr:row>
                    <xdr:rowOff>200025</xdr:rowOff>
                  </from>
                  <to>
                    <xdr:col>5</xdr:col>
                    <xdr:colOff>609600</xdr:colOff>
                    <xdr:row>22</xdr:row>
                    <xdr:rowOff>419100</xdr:rowOff>
                  </to>
                </anchor>
              </controlPr>
            </control>
          </mc:Choice>
        </mc:AlternateContent>
        <mc:AlternateContent xmlns:mc="http://schemas.openxmlformats.org/markup-compatibility/2006">
          <mc:Choice Requires="x14">
            <control shapeId="22551" r:id="rId26" name="Option Button 23">
              <controlPr defaultSize="0" autoFill="0" autoLine="0" autoPict="0">
                <anchor moveWithCells="1" sizeWithCells="1">
                  <from>
                    <xdr:col>1</xdr:col>
                    <xdr:colOff>504825</xdr:colOff>
                    <xdr:row>22</xdr:row>
                    <xdr:rowOff>200025</xdr:rowOff>
                  </from>
                  <to>
                    <xdr:col>1</xdr:col>
                    <xdr:colOff>904875</xdr:colOff>
                    <xdr:row>22</xdr:row>
                    <xdr:rowOff>419100</xdr:rowOff>
                  </to>
                </anchor>
              </controlPr>
            </control>
          </mc:Choice>
        </mc:AlternateContent>
        <mc:AlternateContent xmlns:mc="http://schemas.openxmlformats.org/markup-compatibility/2006">
          <mc:Choice Requires="x14">
            <control shapeId="22552" r:id="rId27" name="Option Button 24">
              <controlPr defaultSize="0" autoFill="0" autoLine="0" autoPict="0">
                <anchor moveWithCells="1" sizeWithCells="1">
                  <from>
                    <xdr:col>1</xdr:col>
                    <xdr:colOff>57150</xdr:colOff>
                    <xdr:row>22</xdr:row>
                    <xdr:rowOff>200025</xdr:rowOff>
                  </from>
                  <to>
                    <xdr:col>1</xdr:col>
                    <xdr:colOff>466725</xdr:colOff>
                    <xdr:row>22</xdr:row>
                    <xdr:rowOff>419100</xdr:rowOff>
                  </to>
                </anchor>
              </controlPr>
            </control>
          </mc:Choice>
        </mc:AlternateContent>
        <mc:AlternateContent xmlns:mc="http://schemas.openxmlformats.org/markup-compatibility/2006">
          <mc:Choice Requires="x14">
            <control shapeId="22553" r:id="rId28" name="Group Box 25">
              <controlPr defaultSize="0" autoFill="0" autoPict="0">
                <anchor moveWithCells="1" sizeWithCells="1">
                  <from>
                    <xdr:col>1</xdr:col>
                    <xdr:colOff>0</xdr:colOff>
                    <xdr:row>23</xdr:row>
                    <xdr:rowOff>0</xdr:rowOff>
                  </from>
                  <to>
                    <xdr:col>5</xdr:col>
                    <xdr:colOff>800100</xdr:colOff>
                    <xdr:row>24</xdr:row>
                    <xdr:rowOff>0</xdr:rowOff>
                  </to>
                </anchor>
              </controlPr>
            </control>
          </mc:Choice>
        </mc:AlternateContent>
        <mc:AlternateContent xmlns:mc="http://schemas.openxmlformats.org/markup-compatibility/2006">
          <mc:Choice Requires="x14">
            <control shapeId="22554" r:id="rId29" name="Option Button 26">
              <controlPr defaultSize="0" autoFill="0" autoLine="0" autoPict="0">
                <anchor moveWithCells="1" sizeWithCells="1">
                  <from>
                    <xdr:col>5</xdr:col>
                    <xdr:colOff>19050</xdr:colOff>
                    <xdr:row>23</xdr:row>
                    <xdr:rowOff>200025</xdr:rowOff>
                  </from>
                  <to>
                    <xdr:col>5</xdr:col>
                    <xdr:colOff>609600</xdr:colOff>
                    <xdr:row>23</xdr:row>
                    <xdr:rowOff>419100</xdr:rowOff>
                  </to>
                </anchor>
              </controlPr>
            </control>
          </mc:Choice>
        </mc:AlternateContent>
        <mc:AlternateContent xmlns:mc="http://schemas.openxmlformats.org/markup-compatibility/2006">
          <mc:Choice Requires="x14">
            <control shapeId="22555" r:id="rId30" name="Option Button 27">
              <controlPr defaultSize="0" autoFill="0" autoLine="0" autoPict="0">
                <anchor moveWithCells="1" sizeWithCells="1">
                  <from>
                    <xdr:col>1</xdr:col>
                    <xdr:colOff>504825</xdr:colOff>
                    <xdr:row>23</xdr:row>
                    <xdr:rowOff>200025</xdr:rowOff>
                  </from>
                  <to>
                    <xdr:col>1</xdr:col>
                    <xdr:colOff>904875</xdr:colOff>
                    <xdr:row>23</xdr:row>
                    <xdr:rowOff>419100</xdr:rowOff>
                  </to>
                </anchor>
              </controlPr>
            </control>
          </mc:Choice>
        </mc:AlternateContent>
        <mc:AlternateContent xmlns:mc="http://schemas.openxmlformats.org/markup-compatibility/2006">
          <mc:Choice Requires="x14">
            <control shapeId="22556" r:id="rId31" name="Option Button 28">
              <controlPr defaultSize="0" autoFill="0" autoLine="0" autoPict="0">
                <anchor moveWithCells="1" sizeWithCells="1">
                  <from>
                    <xdr:col>1</xdr:col>
                    <xdr:colOff>57150</xdr:colOff>
                    <xdr:row>23</xdr:row>
                    <xdr:rowOff>200025</xdr:rowOff>
                  </from>
                  <to>
                    <xdr:col>1</xdr:col>
                    <xdr:colOff>466725</xdr:colOff>
                    <xdr:row>23</xdr:row>
                    <xdr:rowOff>419100</xdr:rowOff>
                  </to>
                </anchor>
              </controlPr>
            </control>
          </mc:Choice>
        </mc:AlternateContent>
        <mc:AlternateContent xmlns:mc="http://schemas.openxmlformats.org/markup-compatibility/2006">
          <mc:Choice Requires="x14">
            <control shapeId="22557" r:id="rId32" name="Group Box 29">
              <controlPr defaultSize="0" autoFill="0" autoPict="0">
                <anchor moveWithCells="1" sizeWithCells="1">
                  <from>
                    <xdr:col>1</xdr:col>
                    <xdr:colOff>0</xdr:colOff>
                    <xdr:row>38</xdr:row>
                    <xdr:rowOff>0</xdr:rowOff>
                  </from>
                  <to>
                    <xdr:col>5</xdr:col>
                    <xdr:colOff>800100</xdr:colOff>
                    <xdr:row>39</xdr:row>
                    <xdr:rowOff>0</xdr:rowOff>
                  </to>
                </anchor>
              </controlPr>
            </control>
          </mc:Choice>
        </mc:AlternateContent>
        <mc:AlternateContent xmlns:mc="http://schemas.openxmlformats.org/markup-compatibility/2006">
          <mc:Choice Requires="x14">
            <control shapeId="22558" r:id="rId33" name="Option Button 30">
              <controlPr defaultSize="0" autoFill="0" autoLine="0" autoPict="0">
                <anchor moveWithCells="1" sizeWithCells="1">
                  <from>
                    <xdr:col>5</xdr:col>
                    <xdr:colOff>19050</xdr:colOff>
                    <xdr:row>38</xdr:row>
                    <xdr:rowOff>200025</xdr:rowOff>
                  </from>
                  <to>
                    <xdr:col>5</xdr:col>
                    <xdr:colOff>609600</xdr:colOff>
                    <xdr:row>38</xdr:row>
                    <xdr:rowOff>419100</xdr:rowOff>
                  </to>
                </anchor>
              </controlPr>
            </control>
          </mc:Choice>
        </mc:AlternateContent>
        <mc:AlternateContent xmlns:mc="http://schemas.openxmlformats.org/markup-compatibility/2006">
          <mc:Choice Requires="x14">
            <control shapeId="22559" r:id="rId34" name="Option Button 31">
              <controlPr defaultSize="0" autoFill="0" autoLine="0" autoPict="0">
                <anchor moveWithCells="1" sizeWithCells="1">
                  <from>
                    <xdr:col>1</xdr:col>
                    <xdr:colOff>504825</xdr:colOff>
                    <xdr:row>38</xdr:row>
                    <xdr:rowOff>200025</xdr:rowOff>
                  </from>
                  <to>
                    <xdr:col>1</xdr:col>
                    <xdr:colOff>904875</xdr:colOff>
                    <xdr:row>38</xdr:row>
                    <xdr:rowOff>419100</xdr:rowOff>
                  </to>
                </anchor>
              </controlPr>
            </control>
          </mc:Choice>
        </mc:AlternateContent>
        <mc:AlternateContent xmlns:mc="http://schemas.openxmlformats.org/markup-compatibility/2006">
          <mc:Choice Requires="x14">
            <control shapeId="22560" r:id="rId35" name="Option Button 32">
              <controlPr defaultSize="0" autoFill="0" autoLine="0" autoPict="0">
                <anchor moveWithCells="1" sizeWithCells="1">
                  <from>
                    <xdr:col>1</xdr:col>
                    <xdr:colOff>57150</xdr:colOff>
                    <xdr:row>38</xdr:row>
                    <xdr:rowOff>200025</xdr:rowOff>
                  </from>
                  <to>
                    <xdr:col>1</xdr:col>
                    <xdr:colOff>466725</xdr:colOff>
                    <xdr:row>38</xdr:row>
                    <xdr:rowOff>419100</xdr:rowOff>
                  </to>
                </anchor>
              </controlPr>
            </control>
          </mc:Choice>
        </mc:AlternateContent>
        <mc:AlternateContent xmlns:mc="http://schemas.openxmlformats.org/markup-compatibility/2006">
          <mc:Choice Requires="x14">
            <control shapeId="22561" r:id="rId36" name="Group Box 33">
              <controlPr defaultSize="0" autoFill="0" autoPict="0">
                <anchor moveWithCells="1" sizeWithCells="1">
                  <from>
                    <xdr:col>1</xdr:col>
                    <xdr:colOff>0</xdr:colOff>
                    <xdr:row>39</xdr:row>
                    <xdr:rowOff>0</xdr:rowOff>
                  </from>
                  <to>
                    <xdr:col>5</xdr:col>
                    <xdr:colOff>800100</xdr:colOff>
                    <xdr:row>40</xdr:row>
                    <xdr:rowOff>0</xdr:rowOff>
                  </to>
                </anchor>
              </controlPr>
            </control>
          </mc:Choice>
        </mc:AlternateContent>
        <mc:AlternateContent xmlns:mc="http://schemas.openxmlformats.org/markup-compatibility/2006">
          <mc:Choice Requires="x14">
            <control shapeId="22562" r:id="rId37" name="Option Button 34">
              <controlPr defaultSize="0" autoFill="0" autoLine="0" autoPict="0">
                <anchor moveWithCells="1" sizeWithCells="1">
                  <from>
                    <xdr:col>5</xdr:col>
                    <xdr:colOff>19050</xdr:colOff>
                    <xdr:row>39</xdr:row>
                    <xdr:rowOff>200025</xdr:rowOff>
                  </from>
                  <to>
                    <xdr:col>5</xdr:col>
                    <xdr:colOff>609600</xdr:colOff>
                    <xdr:row>39</xdr:row>
                    <xdr:rowOff>419100</xdr:rowOff>
                  </to>
                </anchor>
              </controlPr>
            </control>
          </mc:Choice>
        </mc:AlternateContent>
        <mc:AlternateContent xmlns:mc="http://schemas.openxmlformats.org/markup-compatibility/2006">
          <mc:Choice Requires="x14">
            <control shapeId="22563" r:id="rId38" name="Option Button 35">
              <controlPr defaultSize="0" autoFill="0" autoLine="0" autoPict="0">
                <anchor moveWithCells="1" sizeWithCells="1">
                  <from>
                    <xdr:col>1</xdr:col>
                    <xdr:colOff>504825</xdr:colOff>
                    <xdr:row>39</xdr:row>
                    <xdr:rowOff>200025</xdr:rowOff>
                  </from>
                  <to>
                    <xdr:col>1</xdr:col>
                    <xdr:colOff>904875</xdr:colOff>
                    <xdr:row>39</xdr:row>
                    <xdr:rowOff>419100</xdr:rowOff>
                  </to>
                </anchor>
              </controlPr>
            </control>
          </mc:Choice>
        </mc:AlternateContent>
        <mc:AlternateContent xmlns:mc="http://schemas.openxmlformats.org/markup-compatibility/2006">
          <mc:Choice Requires="x14">
            <control shapeId="22564" r:id="rId39" name="Option Button 36">
              <controlPr defaultSize="0" autoFill="0" autoLine="0" autoPict="0">
                <anchor moveWithCells="1" sizeWithCells="1">
                  <from>
                    <xdr:col>1</xdr:col>
                    <xdr:colOff>57150</xdr:colOff>
                    <xdr:row>39</xdr:row>
                    <xdr:rowOff>200025</xdr:rowOff>
                  </from>
                  <to>
                    <xdr:col>1</xdr:col>
                    <xdr:colOff>466725</xdr:colOff>
                    <xdr:row>39</xdr:row>
                    <xdr:rowOff>419100</xdr:rowOff>
                  </to>
                </anchor>
              </controlPr>
            </control>
          </mc:Choice>
        </mc:AlternateContent>
        <mc:AlternateContent xmlns:mc="http://schemas.openxmlformats.org/markup-compatibility/2006">
          <mc:Choice Requires="x14">
            <control shapeId="22565" r:id="rId40" name="Group Box 37">
              <controlPr defaultSize="0" autoFill="0" autoPict="0">
                <anchor moveWithCells="1" sizeWithCells="1">
                  <from>
                    <xdr:col>1</xdr:col>
                    <xdr:colOff>0</xdr:colOff>
                    <xdr:row>40</xdr:row>
                    <xdr:rowOff>0</xdr:rowOff>
                  </from>
                  <to>
                    <xdr:col>5</xdr:col>
                    <xdr:colOff>800100</xdr:colOff>
                    <xdr:row>41</xdr:row>
                    <xdr:rowOff>0</xdr:rowOff>
                  </to>
                </anchor>
              </controlPr>
            </control>
          </mc:Choice>
        </mc:AlternateContent>
        <mc:AlternateContent xmlns:mc="http://schemas.openxmlformats.org/markup-compatibility/2006">
          <mc:Choice Requires="x14">
            <control shapeId="22566" r:id="rId41" name="Option Button 38">
              <controlPr defaultSize="0" autoFill="0" autoLine="0" autoPict="0">
                <anchor moveWithCells="1" sizeWithCells="1">
                  <from>
                    <xdr:col>5</xdr:col>
                    <xdr:colOff>19050</xdr:colOff>
                    <xdr:row>40</xdr:row>
                    <xdr:rowOff>200025</xdr:rowOff>
                  </from>
                  <to>
                    <xdr:col>5</xdr:col>
                    <xdr:colOff>609600</xdr:colOff>
                    <xdr:row>40</xdr:row>
                    <xdr:rowOff>419100</xdr:rowOff>
                  </to>
                </anchor>
              </controlPr>
            </control>
          </mc:Choice>
        </mc:AlternateContent>
        <mc:AlternateContent xmlns:mc="http://schemas.openxmlformats.org/markup-compatibility/2006">
          <mc:Choice Requires="x14">
            <control shapeId="22567" r:id="rId42" name="Option Button 39">
              <controlPr defaultSize="0" autoFill="0" autoLine="0" autoPict="0">
                <anchor moveWithCells="1" sizeWithCells="1">
                  <from>
                    <xdr:col>1</xdr:col>
                    <xdr:colOff>504825</xdr:colOff>
                    <xdr:row>40</xdr:row>
                    <xdr:rowOff>200025</xdr:rowOff>
                  </from>
                  <to>
                    <xdr:col>1</xdr:col>
                    <xdr:colOff>904875</xdr:colOff>
                    <xdr:row>40</xdr:row>
                    <xdr:rowOff>419100</xdr:rowOff>
                  </to>
                </anchor>
              </controlPr>
            </control>
          </mc:Choice>
        </mc:AlternateContent>
        <mc:AlternateContent xmlns:mc="http://schemas.openxmlformats.org/markup-compatibility/2006">
          <mc:Choice Requires="x14">
            <control shapeId="22568" r:id="rId43" name="Option Button 40">
              <controlPr defaultSize="0" autoFill="0" autoLine="0" autoPict="0">
                <anchor moveWithCells="1" sizeWithCells="1">
                  <from>
                    <xdr:col>1</xdr:col>
                    <xdr:colOff>57150</xdr:colOff>
                    <xdr:row>40</xdr:row>
                    <xdr:rowOff>200025</xdr:rowOff>
                  </from>
                  <to>
                    <xdr:col>1</xdr:col>
                    <xdr:colOff>466725</xdr:colOff>
                    <xdr:row>40</xdr:row>
                    <xdr:rowOff>419100</xdr:rowOff>
                  </to>
                </anchor>
              </controlPr>
            </control>
          </mc:Choice>
        </mc:AlternateContent>
        <mc:AlternateContent xmlns:mc="http://schemas.openxmlformats.org/markup-compatibility/2006">
          <mc:Choice Requires="x14">
            <control shapeId="22569" r:id="rId44" name="Group Box 41">
              <controlPr defaultSize="0" autoFill="0" autoPict="0">
                <anchor moveWithCells="1" sizeWithCells="1">
                  <from>
                    <xdr:col>1</xdr:col>
                    <xdr:colOff>0</xdr:colOff>
                    <xdr:row>41</xdr:row>
                    <xdr:rowOff>0</xdr:rowOff>
                  </from>
                  <to>
                    <xdr:col>5</xdr:col>
                    <xdr:colOff>800100</xdr:colOff>
                    <xdr:row>42</xdr:row>
                    <xdr:rowOff>0</xdr:rowOff>
                  </to>
                </anchor>
              </controlPr>
            </control>
          </mc:Choice>
        </mc:AlternateContent>
        <mc:AlternateContent xmlns:mc="http://schemas.openxmlformats.org/markup-compatibility/2006">
          <mc:Choice Requires="x14">
            <control shapeId="22570" r:id="rId45" name="Option Button 42">
              <controlPr defaultSize="0" autoFill="0" autoLine="0" autoPict="0">
                <anchor moveWithCells="1" sizeWithCells="1">
                  <from>
                    <xdr:col>5</xdr:col>
                    <xdr:colOff>19050</xdr:colOff>
                    <xdr:row>41</xdr:row>
                    <xdr:rowOff>200025</xdr:rowOff>
                  </from>
                  <to>
                    <xdr:col>5</xdr:col>
                    <xdr:colOff>609600</xdr:colOff>
                    <xdr:row>41</xdr:row>
                    <xdr:rowOff>419100</xdr:rowOff>
                  </to>
                </anchor>
              </controlPr>
            </control>
          </mc:Choice>
        </mc:AlternateContent>
        <mc:AlternateContent xmlns:mc="http://schemas.openxmlformats.org/markup-compatibility/2006">
          <mc:Choice Requires="x14">
            <control shapeId="22571" r:id="rId46" name="Option Button 43">
              <controlPr defaultSize="0" autoFill="0" autoLine="0" autoPict="0">
                <anchor moveWithCells="1" sizeWithCells="1">
                  <from>
                    <xdr:col>1</xdr:col>
                    <xdr:colOff>504825</xdr:colOff>
                    <xdr:row>41</xdr:row>
                    <xdr:rowOff>200025</xdr:rowOff>
                  </from>
                  <to>
                    <xdr:col>1</xdr:col>
                    <xdr:colOff>904875</xdr:colOff>
                    <xdr:row>41</xdr:row>
                    <xdr:rowOff>419100</xdr:rowOff>
                  </to>
                </anchor>
              </controlPr>
            </control>
          </mc:Choice>
        </mc:AlternateContent>
        <mc:AlternateContent xmlns:mc="http://schemas.openxmlformats.org/markup-compatibility/2006">
          <mc:Choice Requires="x14">
            <control shapeId="22572" r:id="rId47" name="Option Button 44">
              <controlPr defaultSize="0" autoFill="0" autoLine="0" autoPict="0">
                <anchor moveWithCells="1" sizeWithCells="1">
                  <from>
                    <xdr:col>1</xdr:col>
                    <xdr:colOff>57150</xdr:colOff>
                    <xdr:row>41</xdr:row>
                    <xdr:rowOff>200025</xdr:rowOff>
                  </from>
                  <to>
                    <xdr:col>1</xdr:col>
                    <xdr:colOff>466725</xdr:colOff>
                    <xdr:row>41</xdr:row>
                    <xdr:rowOff>419100</xdr:rowOff>
                  </to>
                </anchor>
              </controlPr>
            </control>
          </mc:Choice>
        </mc:AlternateContent>
        <mc:AlternateContent xmlns:mc="http://schemas.openxmlformats.org/markup-compatibility/2006">
          <mc:Choice Requires="x14">
            <control shapeId="22573" r:id="rId48" name="Group Box 45">
              <controlPr defaultSize="0" autoFill="0" autoPict="0">
                <anchor moveWithCells="1" sizeWithCells="1">
                  <from>
                    <xdr:col>1</xdr:col>
                    <xdr:colOff>0</xdr:colOff>
                    <xdr:row>42</xdr:row>
                    <xdr:rowOff>0</xdr:rowOff>
                  </from>
                  <to>
                    <xdr:col>5</xdr:col>
                    <xdr:colOff>800100</xdr:colOff>
                    <xdr:row>43</xdr:row>
                    <xdr:rowOff>0</xdr:rowOff>
                  </to>
                </anchor>
              </controlPr>
            </control>
          </mc:Choice>
        </mc:AlternateContent>
        <mc:AlternateContent xmlns:mc="http://schemas.openxmlformats.org/markup-compatibility/2006">
          <mc:Choice Requires="x14">
            <control shapeId="22574" r:id="rId49" name="Option Button 46">
              <controlPr defaultSize="0" autoFill="0" autoLine="0" autoPict="0">
                <anchor moveWithCells="1" sizeWithCells="1">
                  <from>
                    <xdr:col>5</xdr:col>
                    <xdr:colOff>19050</xdr:colOff>
                    <xdr:row>42</xdr:row>
                    <xdr:rowOff>200025</xdr:rowOff>
                  </from>
                  <to>
                    <xdr:col>5</xdr:col>
                    <xdr:colOff>609600</xdr:colOff>
                    <xdr:row>42</xdr:row>
                    <xdr:rowOff>419100</xdr:rowOff>
                  </to>
                </anchor>
              </controlPr>
            </control>
          </mc:Choice>
        </mc:AlternateContent>
        <mc:AlternateContent xmlns:mc="http://schemas.openxmlformats.org/markup-compatibility/2006">
          <mc:Choice Requires="x14">
            <control shapeId="22575" r:id="rId50" name="Option Button 47">
              <controlPr defaultSize="0" autoFill="0" autoLine="0" autoPict="0">
                <anchor moveWithCells="1" sizeWithCells="1">
                  <from>
                    <xdr:col>1</xdr:col>
                    <xdr:colOff>504825</xdr:colOff>
                    <xdr:row>42</xdr:row>
                    <xdr:rowOff>200025</xdr:rowOff>
                  </from>
                  <to>
                    <xdr:col>1</xdr:col>
                    <xdr:colOff>904875</xdr:colOff>
                    <xdr:row>42</xdr:row>
                    <xdr:rowOff>419100</xdr:rowOff>
                  </to>
                </anchor>
              </controlPr>
            </control>
          </mc:Choice>
        </mc:AlternateContent>
        <mc:AlternateContent xmlns:mc="http://schemas.openxmlformats.org/markup-compatibility/2006">
          <mc:Choice Requires="x14">
            <control shapeId="22576" r:id="rId51" name="Option Button 48">
              <controlPr defaultSize="0" autoFill="0" autoLine="0" autoPict="0">
                <anchor moveWithCells="1" sizeWithCells="1">
                  <from>
                    <xdr:col>1</xdr:col>
                    <xdr:colOff>57150</xdr:colOff>
                    <xdr:row>42</xdr:row>
                    <xdr:rowOff>200025</xdr:rowOff>
                  </from>
                  <to>
                    <xdr:col>1</xdr:col>
                    <xdr:colOff>466725</xdr:colOff>
                    <xdr:row>42</xdr:row>
                    <xdr:rowOff>419100</xdr:rowOff>
                  </to>
                </anchor>
              </controlPr>
            </control>
          </mc:Choice>
        </mc:AlternateContent>
        <mc:AlternateContent xmlns:mc="http://schemas.openxmlformats.org/markup-compatibility/2006">
          <mc:Choice Requires="x14">
            <control shapeId="22577" r:id="rId52" name="Group Box 49">
              <controlPr defaultSize="0" autoFill="0" autoPict="0">
                <anchor moveWithCells="1" sizeWithCells="1">
                  <from>
                    <xdr:col>1</xdr:col>
                    <xdr:colOff>0</xdr:colOff>
                    <xdr:row>43</xdr:row>
                    <xdr:rowOff>0</xdr:rowOff>
                  </from>
                  <to>
                    <xdr:col>5</xdr:col>
                    <xdr:colOff>800100</xdr:colOff>
                    <xdr:row>44</xdr:row>
                    <xdr:rowOff>0</xdr:rowOff>
                  </to>
                </anchor>
              </controlPr>
            </control>
          </mc:Choice>
        </mc:AlternateContent>
        <mc:AlternateContent xmlns:mc="http://schemas.openxmlformats.org/markup-compatibility/2006">
          <mc:Choice Requires="x14">
            <control shapeId="22578" r:id="rId53" name="Option Button 50">
              <controlPr defaultSize="0" autoFill="0" autoLine="0" autoPict="0">
                <anchor moveWithCells="1" sizeWithCells="1">
                  <from>
                    <xdr:col>5</xdr:col>
                    <xdr:colOff>19050</xdr:colOff>
                    <xdr:row>43</xdr:row>
                    <xdr:rowOff>200025</xdr:rowOff>
                  </from>
                  <to>
                    <xdr:col>5</xdr:col>
                    <xdr:colOff>609600</xdr:colOff>
                    <xdr:row>43</xdr:row>
                    <xdr:rowOff>419100</xdr:rowOff>
                  </to>
                </anchor>
              </controlPr>
            </control>
          </mc:Choice>
        </mc:AlternateContent>
        <mc:AlternateContent xmlns:mc="http://schemas.openxmlformats.org/markup-compatibility/2006">
          <mc:Choice Requires="x14">
            <control shapeId="22579" r:id="rId54" name="Option Button 51">
              <controlPr defaultSize="0" autoFill="0" autoLine="0" autoPict="0">
                <anchor moveWithCells="1" sizeWithCells="1">
                  <from>
                    <xdr:col>1</xdr:col>
                    <xdr:colOff>504825</xdr:colOff>
                    <xdr:row>43</xdr:row>
                    <xdr:rowOff>200025</xdr:rowOff>
                  </from>
                  <to>
                    <xdr:col>1</xdr:col>
                    <xdr:colOff>904875</xdr:colOff>
                    <xdr:row>43</xdr:row>
                    <xdr:rowOff>419100</xdr:rowOff>
                  </to>
                </anchor>
              </controlPr>
            </control>
          </mc:Choice>
        </mc:AlternateContent>
        <mc:AlternateContent xmlns:mc="http://schemas.openxmlformats.org/markup-compatibility/2006">
          <mc:Choice Requires="x14">
            <control shapeId="22580" r:id="rId55" name="Option Button 52">
              <controlPr defaultSize="0" autoFill="0" autoLine="0" autoPict="0">
                <anchor moveWithCells="1" sizeWithCells="1">
                  <from>
                    <xdr:col>1</xdr:col>
                    <xdr:colOff>57150</xdr:colOff>
                    <xdr:row>43</xdr:row>
                    <xdr:rowOff>200025</xdr:rowOff>
                  </from>
                  <to>
                    <xdr:col>1</xdr:col>
                    <xdr:colOff>466725</xdr:colOff>
                    <xdr:row>43</xdr:row>
                    <xdr:rowOff>419100</xdr:rowOff>
                  </to>
                </anchor>
              </controlPr>
            </control>
          </mc:Choice>
        </mc:AlternateContent>
        <mc:AlternateContent xmlns:mc="http://schemas.openxmlformats.org/markup-compatibility/2006">
          <mc:Choice Requires="x14">
            <control shapeId="22581"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2582" r:id="rId57" name="Option Button 54">
              <controlPr defaultSize="0" autoFill="0" autoLine="0" autoPict="0">
                <anchor moveWithCells="1" sizeWithCells="1">
                  <from>
                    <xdr:col>5</xdr:col>
                    <xdr:colOff>19050</xdr:colOff>
                    <xdr:row>49</xdr:row>
                    <xdr:rowOff>200025</xdr:rowOff>
                  </from>
                  <to>
                    <xdr:col>5</xdr:col>
                    <xdr:colOff>609600</xdr:colOff>
                    <xdr:row>49</xdr:row>
                    <xdr:rowOff>419100</xdr:rowOff>
                  </to>
                </anchor>
              </controlPr>
            </control>
          </mc:Choice>
        </mc:AlternateContent>
        <mc:AlternateContent xmlns:mc="http://schemas.openxmlformats.org/markup-compatibility/2006">
          <mc:Choice Requires="x14">
            <control shapeId="22583" r:id="rId58" name="Option Button 55">
              <controlPr defaultSize="0" autoFill="0" autoLine="0" autoPict="0">
                <anchor moveWithCells="1" sizeWithCells="1">
                  <from>
                    <xdr:col>1</xdr:col>
                    <xdr:colOff>504825</xdr:colOff>
                    <xdr:row>49</xdr:row>
                    <xdr:rowOff>200025</xdr:rowOff>
                  </from>
                  <to>
                    <xdr:col>1</xdr:col>
                    <xdr:colOff>904875</xdr:colOff>
                    <xdr:row>49</xdr:row>
                    <xdr:rowOff>419100</xdr:rowOff>
                  </to>
                </anchor>
              </controlPr>
            </control>
          </mc:Choice>
        </mc:AlternateContent>
        <mc:AlternateContent xmlns:mc="http://schemas.openxmlformats.org/markup-compatibility/2006">
          <mc:Choice Requires="x14">
            <control shapeId="22584" r:id="rId59" name="Option Button 56">
              <controlPr defaultSize="0" autoFill="0" autoLine="0" autoPict="0">
                <anchor moveWithCells="1" sizeWithCells="1">
                  <from>
                    <xdr:col>1</xdr:col>
                    <xdr:colOff>57150</xdr:colOff>
                    <xdr:row>49</xdr:row>
                    <xdr:rowOff>200025</xdr:rowOff>
                  </from>
                  <to>
                    <xdr:col>1</xdr:col>
                    <xdr:colOff>466725</xdr:colOff>
                    <xdr:row>49</xdr:row>
                    <xdr:rowOff>419100</xdr:rowOff>
                  </to>
                </anchor>
              </controlPr>
            </control>
          </mc:Choice>
        </mc:AlternateContent>
        <mc:AlternateContent xmlns:mc="http://schemas.openxmlformats.org/markup-compatibility/2006">
          <mc:Choice Requires="x14">
            <control shapeId="22585" r:id="rId60" name="Group Box 57">
              <controlPr defaultSize="0" autoFill="0" autoPict="0">
                <anchor moveWithCells="1" sizeWithCells="1">
                  <from>
                    <xdr:col>1</xdr:col>
                    <xdr:colOff>0</xdr:colOff>
                    <xdr:row>50</xdr:row>
                    <xdr:rowOff>0</xdr:rowOff>
                  </from>
                  <to>
                    <xdr:col>5</xdr:col>
                    <xdr:colOff>800100</xdr:colOff>
                    <xdr:row>51</xdr:row>
                    <xdr:rowOff>0</xdr:rowOff>
                  </to>
                </anchor>
              </controlPr>
            </control>
          </mc:Choice>
        </mc:AlternateContent>
        <mc:AlternateContent xmlns:mc="http://schemas.openxmlformats.org/markup-compatibility/2006">
          <mc:Choice Requires="x14">
            <control shapeId="22586" r:id="rId61" name="Option Button 58">
              <controlPr defaultSize="0" autoFill="0" autoLine="0" autoPict="0">
                <anchor moveWithCells="1" sizeWithCells="1">
                  <from>
                    <xdr:col>5</xdr:col>
                    <xdr:colOff>19050</xdr:colOff>
                    <xdr:row>50</xdr:row>
                    <xdr:rowOff>200025</xdr:rowOff>
                  </from>
                  <to>
                    <xdr:col>5</xdr:col>
                    <xdr:colOff>609600</xdr:colOff>
                    <xdr:row>50</xdr:row>
                    <xdr:rowOff>419100</xdr:rowOff>
                  </to>
                </anchor>
              </controlPr>
            </control>
          </mc:Choice>
        </mc:AlternateContent>
        <mc:AlternateContent xmlns:mc="http://schemas.openxmlformats.org/markup-compatibility/2006">
          <mc:Choice Requires="x14">
            <control shapeId="22587" r:id="rId62" name="Option Button 59">
              <controlPr defaultSize="0" autoFill="0" autoLine="0" autoPict="0">
                <anchor moveWithCells="1" sizeWithCells="1">
                  <from>
                    <xdr:col>1</xdr:col>
                    <xdr:colOff>504825</xdr:colOff>
                    <xdr:row>50</xdr:row>
                    <xdr:rowOff>200025</xdr:rowOff>
                  </from>
                  <to>
                    <xdr:col>1</xdr:col>
                    <xdr:colOff>904875</xdr:colOff>
                    <xdr:row>50</xdr:row>
                    <xdr:rowOff>419100</xdr:rowOff>
                  </to>
                </anchor>
              </controlPr>
            </control>
          </mc:Choice>
        </mc:AlternateContent>
        <mc:AlternateContent xmlns:mc="http://schemas.openxmlformats.org/markup-compatibility/2006">
          <mc:Choice Requires="x14">
            <control shapeId="22588" r:id="rId63" name="Option Button 60">
              <controlPr defaultSize="0" autoFill="0" autoLine="0" autoPict="0">
                <anchor moveWithCells="1" sizeWithCells="1">
                  <from>
                    <xdr:col>1</xdr:col>
                    <xdr:colOff>57150</xdr:colOff>
                    <xdr:row>50</xdr:row>
                    <xdr:rowOff>200025</xdr:rowOff>
                  </from>
                  <to>
                    <xdr:col>1</xdr:col>
                    <xdr:colOff>466725</xdr:colOff>
                    <xdr:row>50</xdr:row>
                    <xdr:rowOff>419100</xdr:rowOff>
                  </to>
                </anchor>
              </controlPr>
            </control>
          </mc:Choice>
        </mc:AlternateContent>
        <mc:AlternateContent xmlns:mc="http://schemas.openxmlformats.org/markup-compatibility/2006">
          <mc:Choice Requires="x14">
            <control shapeId="22589" r:id="rId64" name="Group Box 61">
              <controlPr defaultSize="0" autoFill="0" autoPict="0">
                <anchor moveWithCells="1" sizeWithCells="1">
                  <from>
                    <xdr:col>1</xdr:col>
                    <xdr:colOff>0</xdr:colOff>
                    <xdr:row>51</xdr:row>
                    <xdr:rowOff>0</xdr:rowOff>
                  </from>
                  <to>
                    <xdr:col>5</xdr:col>
                    <xdr:colOff>800100</xdr:colOff>
                    <xdr:row>52</xdr:row>
                    <xdr:rowOff>0</xdr:rowOff>
                  </to>
                </anchor>
              </controlPr>
            </control>
          </mc:Choice>
        </mc:AlternateContent>
        <mc:AlternateContent xmlns:mc="http://schemas.openxmlformats.org/markup-compatibility/2006">
          <mc:Choice Requires="x14">
            <control shapeId="22590" r:id="rId65" name="Option Button 62">
              <controlPr defaultSize="0" autoFill="0" autoLine="0" autoPict="0">
                <anchor moveWithCells="1" sizeWithCells="1">
                  <from>
                    <xdr:col>5</xdr:col>
                    <xdr:colOff>19050</xdr:colOff>
                    <xdr:row>51</xdr:row>
                    <xdr:rowOff>200025</xdr:rowOff>
                  </from>
                  <to>
                    <xdr:col>5</xdr:col>
                    <xdr:colOff>609600</xdr:colOff>
                    <xdr:row>51</xdr:row>
                    <xdr:rowOff>419100</xdr:rowOff>
                  </to>
                </anchor>
              </controlPr>
            </control>
          </mc:Choice>
        </mc:AlternateContent>
        <mc:AlternateContent xmlns:mc="http://schemas.openxmlformats.org/markup-compatibility/2006">
          <mc:Choice Requires="x14">
            <control shapeId="22591" r:id="rId66" name="Option Button 63">
              <controlPr defaultSize="0" autoFill="0" autoLine="0" autoPict="0">
                <anchor moveWithCells="1" sizeWithCells="1">
                  <from>
                    <xdr:col>1</xdr:col>
                    <xdr:colOff>504825</xdr:colOff>
                    <xdr:row>51</xdr:row>
                    <xdr:rowOff>200025</xdr:rowOff>
                  </from>
                  <to>
                    <xdr:col>1</xdr:col>
                    <xdr:colOff>904875</xdr:colOff>
                    <xdr:row>51</xdr:row>
                    <xdr:rowOff>419100</xdr:rowOff>
                  </to>
                </anchor>
              </controlPr>
            </control>
          </mc:Choice>
        </mc:AlternateContent>
        <mc:AlternateContent xmlns:mc="http://schemas.openxmlformats.org/markup-compatibility/2006">
          <mc:Choice Requires="x14">
            <control shapeId="22592" r:id="rId67" name="Option Button 64">
              <controlPr defaultSize="0" autoFill="0" autoLine="0" autoPict="0">
                <anchor moveWithCells="1" sizeWithCells="1">
                  <from>
                    <xdr:col>1</xdr:col>
                    <xdr:colOff>57150</xdr:colOff>
                    <xdr:row>51</xdr:row>
                    <xdr:rowOff>200025</xdr:rowOff>
                  </from>
                  <to>
                    <xdr:col>1</xdr:col>
                    <xdr:colOff>466725</xdr:colOff>
                    <xdr:row>51</xdr:row>
                    <xdr:rowOff>419100</xdr:rowOff>
                  </to>
                </anchor>
              </controlPr>
            </control>
          </mc:Choice>
        </mc:AlternateContent>
        <mc:AlternateContent xmlns:mc="http://schemas.openxmlformats.org/markup-compatibility/2006">
          <mc:Choice Requires="x14">
            <control shapeId="22593"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2594" r:id="rId69" name="Option Button 66">
              <controlPr defaultSize="0" autoFill="0" autoLine="0" autoPict="0">
                <anchor moveWithCells="1" sizeWithCells="1">
                  <from>
                    <xdr:col>5</xdr:col>
                    <xdr:colOff>19050</xdr:colOff>
                    <xdr:row>55</xdr:row>
                    <xdr:rowOff>200025</xdr:rowOff>
                  </from>
                  <to>
                    <xdr:col>5</xdr:col>
                    <xdr:colOff>609600</xdr:colOff>
                    <xdr:row>55</xdr:row>
                    <xdr:rowOff>419100</xdr:rowOff>
                  </to>
                </anchor>
              </controlPr>
            </control>
          </mc:Choice>
        </mc:AlternateContent>
        <mc:AlternateContent xmlns:mc="http://schemas.openxmlformats.org/markup-compatibility/2006">
          <mc:Choice Requires="x14">
            <control shapeId="22595" r:id="rId70" name="Option Button 67">
              <controlPr defaultSize="0" autoFill="0" autoLine="0" autoPict="0">
                <anchor moveWithCells="1" sizeWithCells="1">
                  <from>
                    <xdr:col>1</xdr:col>
                    <xdr:colOff>504825</xdr:colOff>
                    <xdr:row>55</xdr:row>
                    <xdr:rowOff>200025</xdr:rowOff>
                  </from>
                  <to>
                    <xdr:col>1</xdr:col>
                    <xdr:colOff>904875</xdr:colOff>
                    <xdr:row>55</xdr:row>
                    <xdr:rowOff>419100</xdr:rowOff>
                  </to>
                </anchor>
              </controlPr>
            </control>
          </mc:Choice>
        </mc:AlternateContent>
        <mc:AlternateContent xmlns:mc="http://schemas.openxmlformats.org/markup-compatibility/2006">
          <mc:Choice Requires="x14">
            <control shapeId="22596" r:id="rId71" name="Option Button 68">
              <controlPr defaultSize="0" autoFill="0" autoLine="0" autoPict="0">
                <anchor moveWithCells="1" sizeWithCells="1">
                  <from>
                    <xdr:col>1</xdr:col>
                    <xdr:colOff>57150</xdr:colOff>
                    <xdr:row>55</xdr:row>
                    <xdr:rowOff>200025</xdr:rowOff>
                  </from>
                  <to>
                    <xdr:col>1</xdr:col>
                    <xdr:colOff>466725</xdr:colOff>
                    <xdr:row>55</xdr:row>
                    <xdr:rowOff>419100</xdr:rowOff>
                  </to>
                </anchor>
              </controlPr>
            </control>
          </mc:Choice>
        </mc:AlternateContent>
        <mc:AlternateContent xmlns:mc="http://schemas.openxmlformats.org/markup-compatibility/2006">
          <mc:Choice Requires="x14">
            <control shapeId="22597"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22598" r:id="rId73" name="Option Button 70">
              <controlPr defaultSize="0" autoFill="0" autoLine="0" autoPict="0">
                <anchor moveWithCells="1" sizeWithCells="1">
                  <from>
                    <xdr:col>5</xdr:col>
                    <xdr:colOff>19050</xdr:colOff>
                    <xdr:row>56</xdr:row>
                    <xdr:rowOff>200025</xdr:rowOff>
                  </from>
                  <to>
                    <xdr:col>5</xdr:col>
                    <xdr:colOff>609600</xdr:colOff>
                    <xdr:row>56</xdr:row>
                    <xdr:rowOff>419100</xdr:rowOff>
                  </to>
                </anchor>
              </controlPr>
            </control>
          </mc:Choice>
        </mc:AlternateContent>
        <mc:AlternateContent xmlns:mc="http://schemas.openxmlformats.org/markup-compatibility/2006">
          <mc:Choice Requires="x14">
            <control shapeId="22599" r:id="rId74" name="Option Button 71">
              <controlPr defaultSize="0" autoFill="0" autoLine="0" autoPict="0">
                <anchor moveWithCells="1" sizeWithCells="1">
                  <from>
                    <xdr:col>1</xdr:col>
                    <xdr:colOff>504825</xdr:colOff>
                    <xdr:row>56</xdr:row>
                    <xdr:rowOff>200025</xdr:rowOff>
                  </from>
                  <to>
                    <xdr:col>1</xdr:col>
                    <xdr:colOff>904875</xdr:colOff>
                    <xdr:row>56</xdr:row>
                    <xdr:rowOff>419100</xdr:rowOff>
                  </to>
                </anchor>
              </controlPr>
            </control>
          </mc:Choice>
        </mc:AlternateContent>
        <mc:AlternateContent xmlns:mc="http://schemas.openxmlformats.org/markup-compatibility/2006">
          <mc:Choice Requires="x14">
            <control shapeId="22600" r:id="rId75" name="Option Button 72">
              <controlPr defaultSize="0" autoFill="0" autoLine="0" autoPict="0">
                <anchor moveWithCells="1" sizeWithCells="1">
                  <from>
                    <xdr:col>1</xdr:col>
                    <xdr:colOff>57150</xdr:colOff>
                    <xdr:row>56</xdr:row>
                    <xdr:rowOff>200025</xdr:rowOff>
                  </from>
                  <to>
                    <xdr:col>1</xdr:col>
                    <xdr:colOff>466725</xdr:colOff>
                    <xdr:row>56</xdr:row>
                    <xdr:rowOff>419100</xdr:rowOff>
                  </to>
                </anchor>
              </controlPr>
            </control>
          </mc:Choice>
        </mc:AlternateContent>
        <mc:AlternateContent xmlns:mc="http://schemas.openxmlformats.org/markup-compatibility/2006">
          <mc:Choice Requires="x14">
            <control shapeId="22601" r:id="rId76" name="Group Box 73">
              <controlPr defaultSize="0" autoFill="0" autoPict="0">
                <anchor moveWithCells="1" sizeWithCells="1">
                  <from>
                    <xdr:col>1</xdr:col>
                    <xdr:colOff>0</xdr:colOff>
                    <xdr:row>71</xdr:row>
                    <xdr:rowOff>0</xdr:rowOff>
                  </from>
                  <to>
                    <xdr:col>5</xdr:col>
                    <xdr:colOff>800100</xdr:colOff>
                    <xdr:row>72</xdr:row>
                    <xdr:rowOff>0</xdr:rowOff>
                  </to>
                </anchor>
              </controlPr>
            </control>
          </mc:Choice>
        </mc:AlternateContent>
        <mc:AlternateContent xmlns:mc="http://schemas.openxmlformats.org/markup-compatibility/2006">
          <mc:Choice Requires="x14">
            <control shapeId="22602" r:id="rId77" name="Option Button 74">
              <controlPr defaultSize="0" autoFill="0" autoLine="0" autoPict="0">
                <anchor moveWithCells="1" sizeWithCells="1">
                  <from>
                    <xdr:col>5</xdr:col>
                    <xdr:colOff>19050</xdr:colOff>
                    <xdr:row>71</xdr:row>
                    <xdr:rowOff>200025</xdr:rowOff>
                  </from>
                  <to>
                    <xdr:col>5</xdr:col>
                    <xdr:colOff>609600</xdr:colOff>
                    <xdr:row>71</xdr:row>
                    <xdr:rowOff>419100</xdr:rowOff>
                  </to>
                </anchor>
              </controlPr>
            </control>
          </mc:Choice>
        </mc:AlternateContent>
        <mc:AlternateContent xmlns:mc="http://schemas.openxmlformats.org/markup-compatibility/2006">
          <mc:Choice Requires="x14">
            <control shapeId="22603" r:id="rId78" name="Option Button 75">
              <controlPr defaultSize="0" autoFill="0" autoLine="0" autoPict="0">
                <anchor moveWithCells="1" sizeWithCells="1">
                  <from>
                    <xdr:col>1</xdr:col>
                    <xdr:colOff>504825</xdr:colOff>
                    <xdr:row>71</xdr:row>
                    <xdr:rowOff>200025</xdr:rowOff>
                  </from>
                  <to>
                    <xdr:col>1</xdr:col>
                    <xdr:colOff>904875</xdr:colOff>
                    <xdr:row>71</xdr:row>
                    <xdr:rowOff>419100</xdr:rowOff>
                  </to>
                </anchor>
              </controlPr>
            </control>
          </mc:Choice>
        </mc:AlternateContent>
        <mc:AlternateContent xmlns:mc="http://schemas.openxmlformats.org/markup-compatibility/2006">
          <mc:Choice Requires="x14">
            <control shapeId="22604" r:id="rId79" name="Option Button 76">
              <controlPr defaultSize="0" autoFill="0" autoLine="0" autoPict="0">
                <anchor moveWithCells="1" sizeWithCells="1">
                  <from>
                    <xdr:col>1</xdr:col>
                    <xdr:colOff>57150</xdr:colOff>
                    <xdr:row>71</xdr:row>
                    <xdr:rowOff>200025</xdr:rowOff>
                  </from>
                  <to>
                    <xdr:col>1</xdr:col>
                    <xdr:colOff>466725</xdr:colOff>
                    <xdr:row>71</xdr:row>
                    <xdr:rowOff>419100</xdr:rowOff>
                  </to>
                </anchor>
              </controlPr>
            </control>
          </mc:Choice>
        </mc:AlternateContent>
        <mc:AlternateContent xmlns:mc="http://schemas.openxmlformats.org/markup-compatibility/2006">
          <mc:Choice Requires="x14">
            <control shapeId="22605" r:id="rId80" name="Group Box 77">
              <controlPr defaultSize="0" autoFill="0" autoPict="0">
                <anchor moveWithCells="1" sizeWithCells="1">
                  <from>
                    <xdr:col>1</xdr:col>
                    <xdr:colOff>0</xdr:colOff>
                    <xdr:row>72</xdr:row>
                    <xdr:rowOff>0</xdr:rowOff>
                  </from>
                  <to>
                    <xdr:col>5</xdr:col>
                    <xdr:colOff>800100</xdr:colOff>
                    <xdr:row>73</xdr:row>
                    <xdr:rowOff>0</xdr:rowOff>
                  </to>
                </anchor>
              </controlPr>
            </control>
          </mc:Choice>
        </mc:AlternateContent>
        <mc:AlternateContent xmlns:mc="http://schemas.openxmlformats.org/markup-compatibility/2006">
          <mc:Choice Requires="x14">
            <control shapeId="22606" r:id="rId81" name="Option Button 78">
              <controlPr defaultSize="0" autoFill="0" autoLine="0" autoPict="0">
                <anchor moveWithCells="1" sizeWithCells="1">
                  <from>
                    <xdr:col>5</xdr:col>
                    <xdr:colOff>19050</xdr:colOff>
                    <xdr:row>72</xdr:row>
                    <xdr:rowOff>200025</xdr:rowOff>
                  </from>
                  <to>
                    <xdr:col>5</xdr:col>
                    <xdr:colOff>609600</xdr:colOff>
                    <xdr:row>72</xdr:row>
                    <xdr:rowOff>419100</xdr:rowOff>
                  </to>
                </anchor>
              </controlPr>
            </control>
          </mc:Choice>
        </mc:AlternateContent>
        <mc:AlternateContent xmlns:mc="http://schemas.openxmlformats.org/markup-compatibility/2006">
          <mc:Choice Requires="x14">
            <control shapeId="22607" r:id="rId82" name="Option Button 79">
              <controlPr defaultSize="0" autoFill="0" autoLine="0" autoPict="0">
                <anchor moveWithCells="1" sizeWithCells="1">
                  <from>
                    <xdr:col>1</xdr:col>
                    <xdr:colOff>504825</xdr:colOff>
                    <xdr:row>72</xdr:row>
                    <xdr:rowOff>200025</xdr:rowOff>
                  </from>
                  <to>
                    <xdr:col>1</xdr:col>
                    <xdr:colOff>904875</xdr:colOff>
                    <xdr:row>72</xdr:row>
                    <xdr:rowOff>419100</xdr:rowOff>
                  </to>
                </anchor>
              </controlPr>
            </control>
          </mc:Choice>
        </mc:AlternateContent>
        <mc:AlternateContent xmlns:mc="http://schemas.openxmlformats.org/markup-compatibility/2006">
          <mc:Choice Requires="x14">
            <control shapeId="22608" r:id="rId83" name="Option Button 80">
              <controlPr defaultSize="0" autoFill="0" autoLine="0" autoPict="0">
                <anchor moveWithCells="1" sizeWithCells="1">
                  <from>
                    <xdr:col>1</xdr:col>
                    <xdr:colOff>57150</xdr:colOff>
                    <xdr:row>72</xdr:row>
                    <xdr:rowOff>200025</xdr:rowOff>
                  </from>
                  <to>
                    <xdr:col>1</xdr:col>
                    <xdr:colOff>466725</xdr:colOff>
                    <xdr:row>72</xdr:row>
                    <xdr:rowOff>419100</xdr:rowOff>
                  </to>
                </anchor>
              </controlPr>
            </control>
          </mc:Choice>
        </mc:AlternateContent>
        <mc:AlternateContent xmlns:mc="http://schemas.openxmlformats.org/markup-compatibility/2006">
          <mc:Choice Requires="x14">
            <control shapeId="22609" r:id="rId84" name="Group Box 81">
              <controlPr defaultSize="0" autoFill="0" autoPict="0">
                <anchor moveWithCells="1" sizeWithCells="1">
                  <from>
                    <xdr:col>1</xdr:col>
                    <xdr:colOff>0</xdr:colOff>
                    <xdr:row>78</xdr:row>
                    <xdr:rowOff>0</xdr:rowOff>
                  </from>
                  <to>
                    <xdr:col>5</xdr:col>
                    <xdr:colOff>800100</xdr:colOff>
                    <xdr:row>79</xdr:row>
                    <xdr:rowOff>0</xdr:rowOff>
                  </to>
                </anchor>
              </controlPr>
            </control>
          </mc:Choice>
        </mc:AlternateContent>
        <mc:AlternateContent xmlns:mc="http://schemas.openxmlformats.org/markup-compatibility/2006">
          <mc:Choice Requires="x14">
            <control shapeId="22610" r:id="rId85" name="Option Button 82">
              <controlPr defaultSize="0" autoFill="0" autoLine="0" autoPict="0">
                <anchor moveWithCells="1" sizeWithCells="1">
                  <from>
                    <xdr:col>5</xdr:col>
                    <xdr:colOff>19050</xdr:colOff>
                    <xdr:row>78</xdr:row>
                    <xdr:rowOff>200025</xdr:rowOff>
                  </from>
                  <to>
                    <xdr:col>5</xdr:col>
                    <xdr:colOff>609600</xdr:colOff>
                    <xdr:row>78</xdr:row>
                    <xdr:rowOff>419100</xdr:rowOff>
                  </to>
                </anchor>
              </controlPr>
            </control>
          </mc:Choice>
        </mc:AlternateContent>
        <mc:AlternateContent xmlns:mc="http://schemas.openxmlformats.org/markup-compatibility/2006">
          <mc:Choice Requires="x14">
            <control shapeId="22611" r:id="rId86" name="Option Button 83">
              <controlPr defaultSize="0" autoFill="0" autoLine="0" autoPict="0">
                <anchor moveWithCells="1" sizeWithCells="1">
                  <from>
                    <xdr:col>1</xdr:col>
                    <xdr:colOff>504825</xdr:colOff>
                    <xdr:row>78</xdr:row>
                    <xdr:rowOff>200025</xdr:rowOff>
                  </from>
                  <to>
                    <xdr:col>1</xdr:col>
                    <xdr:colOff>904875</xdr:colOff>
                    <xdr:row>78</xdr:row>
                    <xdr:rowOff>419100</xdr:rowOff>
                  </to>
                </anchor>
              </controlPr>
            </control>
          </mc:Choice>
        </mc:AlternateContent>
        <mc:AlternateContent xmlns:mc="http://schemas.openxmlformats.org/markup-compatibility/2006">
          <mc:Choice Requires="x14">
            <control shapeId="22612" r:id="rId87" name="Option Button 84">
              <controlPr defaultSize="0" autoFill="0" autoLine="0" autoPict="0">
                <anchor moveWithCells="1" sizeWithCells="1">
                  <from>
                    <xdr:col>1</xdr:col>
                    <xdr:colOff>57150</xdr:colOff>
                    <xdr:row>78</xdr:row>
                    <xdr:rowOff>200025</xdr:rowOff>
                  </from>
                  <to>
                    <xdr:col>1</xdr:col>
                    <xdr:colOff>466725</xdr:colOff>
                    <xdr:row>78</xdr:row>
                    <xdr:rowOff>419100</xdr:rowOff>
                  </to>
                </anchor>
              </controlPr>
            </control>
          </mc:Choice>
        </mc:AlternateContent>
        <mc:AlternateContent xmlns:mc="http://schemas.openxmlformats.org/markup-compatibility/2006">
          <mc:Choice Requires="x14">
            <control shapeId="22613" r:id="rId88" name="Group Box 85">
              <controlPr defaultSize="0" autoFill="0" autoPict="0">
                <anchor moveWithCells="1" sizeWithCells="1">
                  <from>
                    <xdr:col>1</xdr:col>
                    <xdr:colOff>0</xdr:colOff>
                    <xdr:row>79</xdr:row>
                    <xdr:rowOff>0</xdr:rowOff>
                  </from>
                  <to>
                    <xdr:col>5</xdr:col>
                    <xdr:colOff>800100</xdr:colOff>
                    <xdr:row>80</xdr:row>
                    <xdr:rowOff>0</xdr:rowOff>
                  </to>
                </anchor>
              </controlPr>
            </control>
          </mc:Choice>
        </mc:AlternateContent>
        <mc:AlternateContent xmlns:mc="http://schemas.openxmlformats.org/markup-compatibility/2006">
          <mc:Choice Requires="x14">
            <control shapeId="22614" r:id="rId89" name="Option Button 86">
              <controlPr defaultSize="0" autoFill="0" autoLine="0" autoPict="0">
                <anchor moveWithCells="1" sizeWithCells="1">
                  <from>
                    <xdr:col>5</xdr:col>
                    <xdr:colOff>19050</xdr:colOff>
                    <xdr:row>79</xdr:row>
                    <xdr:rowOff>200025</xdr:rowOff>
                  </from>
                  <to>
                    <xdr:col>5</xdr:col>
                    <xdr:colOff>609600</xdr:colOff>
                    <xdr:row>79</xdr:row>
                    <xdr:rowOff>419100</xdr:rowOff>
                  </to>
                </anchor>
              </controlPr>
            </control>
          </mc:Choice>
        </mc:AlternateContent>
        <mc:AlternateContent xmlns:mc="http://schemas.openxmlformats.org/markup-compatibility/2006">
          <mc:Choice Requires="x14">
            <control shapeId="22615" r:id="rId90" name="Option Button 87">
              <controlPr defaultSize="0" autoFill="0" autoLine="0" autoPict="0">
                <anchor moveWithCells="1" sizeWithCells="1">
                  <from>
                    <xdr:col>1</xdr:col>
                    <xdr:colOff>504825</xdr:colOff>
                    <xdr:row>79</xdr:row>
                    <xdr:rowOff>200025</xdr:rowOff>
                  </from>
                  <to>
                    <xdr:col>1</xdr:col>
                    <xdr:colOff>904875</xdr:colOff>
                    <xdr:row>79</xdr:row>
                    <xdr:rowOff>419100</xdr:rowOff>
                  </to>
                </anchor>
              </controlPr>
            </control>
          </mc:Choice>
        </mc:AlternateContent>
        <mc:AlternateContent xmlns:mc="http://schemas.openxmlformats.org/markup-compatibility/2006">
          <mc:Choice Requires="x14">
            <control shapeId="22616" r:id="rId91" name="Option Button 88">
              <controlPr defaultSize="0" autoFill="0" autoLine="0" autoPict="0">
                <anchor moveWithCells="1" sizeWithCells="1">
                  <from>
                    <xdr:col>1</xdr:col>
                    <xdr:colOff>57150</xdr:colOff>
                    <xdr:row>79</xdr:row>
                    <xdr:rowOff>200025</xdr:rowOff>
                  </from>
                  <to>
                    <xdr:col>1</xdr:col>
                    <xdr:colOff>466725</xdr:colOff>
                    <xdr:row>79</xdr:row>
                    <xdr:rowOff>419100</xdr:rowOff>
                  </to>
                </anchor>
              </controlPr>
            </control>
          </mc:Choice>
        </mc:AlternateContent>
        <mc:AlternateContent xmlns:mc="http://schemas.openxmlformats.org/markup-compatibility/2006">
          <mc:Choice Requires="x14">
            <control shapeId="22617" r:id="rId92" name="Group Box 89">
              <controlPr defaultSize="0" autoFill="0" autoPict="0">
                <anchor moveWithCells="1" sizeWithCells="1">
                  <from>
                    <xdr:col>1</xdr:col>
                    <xdr:colOff>0</xdr:colOff>
                    <xdr:row>83</xdr:row>
                    <xdr:rowOff>0</xdr:rowOff>
                  </from>
                  <to>
                    <xdr:col>5</xdr:col>
                    <xdr:colOff>800100</xdr:colOff>
                    <xdr:row>84</xdr:row>
                    <xdr:rowOff>0</xdr:rowOff>
                  </to>
                </anchor>
              </controlPr>
            </control>
          </mc:Choice>
        </mc:AlternateContent>
        <mc:AlternateContent xmlns:mc="http://schemas.openxmlformats.org/markup-compatibility/2006">
          <mc:Choice Requires="x14">
            <control shapeId="22618" r:id="rId93" name="Option Button 90">
              <controlPr defaultSize="0" autoFill="0" autoLine="0" autoPict="0">
                <anchor moveWithCells="1" sizeWithCells="1">
                  <from>
                    <xdr:col>5</xdr:col>
                    <xdr:colOff>19050</xdr:colOff>
                    <xdr:row>83</xdr:row>
                    <xdr:rowOff>200025</xdr:rowOff>
                  </from>
                  <to>
                    <xdr:col>5</xdr:col>
                    <xdr:colOff>609600</xdr:colOff>
                    <xdr:row>83</xdr:row>
                    <xdr:rowOff>419100</xdr:rowOff>
                  </to>
                </anchor>
              </controlPr>
            </control>
          </mc:Choice>
        </mc:AlternateContent>
        <mc:AlternateContent xmlns:mc="http://schemas.openxmlformats.org/markup-compatibility/2006">
          <mc:Choice Requires="x14">
            <control shapeId="22619" r:id="rId94" name="Option Button 91">
              <controlPr defaultSize="0" autoFill="0" autoLine="0" autoPict="0">
                <anchor moveWithCells="1" sizeWithCells="1">
                  <from>
                    <xdr:col>1</xdr:col>
                    <xdr:colOff>504825</xdr:colOff>
                    <xdr:row>83</xdr:row>
                    <xdr:rowOff>200025</xdr:rowOff>
                  </from>
                  <to>
                    <xdr:col>1</xdr:col>
                    <xdr:colOff>904875</xdr:colOff>
                    <xdr:row>83</xdr:row>
                    <xdr:rowOff>419100</xdr:rowOff>
                  </to>
                </anchor>
              </controlPr>
            </control>
          </mc:Choice>
        </mc:AlternateContent>
        <mc:AlternateContent xmlns:mc="http://schemas.openxmlformats.org/markup-compatibility/2006">
          <mc:Choice Requires="x14">
            <control shapeId="22620" r:id="rId95" name="Option Button 92">
              <controlPr defaultSize="0" autoFill="0" autoLine="0" autoPict="0">
                <anchor moveWithCells="1" sizeWithCells="1">
                  <from>
                    <xdr:col>1</xdr:col>
                    <xdr:colOff>57150</xdr:colOff>
                    <xdr:row>83</xdr:row>
                    <xdr:rowOff>200025</xdr:rowOff>
                  </from>
                  <to>
                    <xdr:col>1</xdr:col>
                    <xdr:colOff>466725</xdr:colOff>
                    <xdr:row>83</xdr:row>
                    <xdr:rowOff>419100</xdr:rowOff>
                  </to>
                </anchor>
              </controlPr>
            </control>
          </mc:Choice>
        </mc:AlternateContent>
        <mc:AlternateContent xmlns:mc="http://schemas.openxmlformats.org/markup-compatibility/2006">
          <mc:Choice Requires="x14">
            <control shapeId="22621" r:id="rId96" name="Group Box 93">
              <controlPr defaultSize="0" autoFill="0" autoPict="0">
                <anchor moveWithCells="1" sizeWithCells="1">
                  <from>
                    <xdr:col>1</xdr:col>
                    <xdr:colOff>0</xdr:colOff>
                    <xdr:row>84</xdr:row>
                    <xdr:rowOff>0</xdr:rowOff>
                  </from>
                  <to>
                    <xdr:col>5</xdr:col>
                    <xdr:colOff>800100</xdr:colOff>
                    <xdr:row>85</xdr:row>
                    <xdr:rowOff>0</xdr:rowOff>
                  </to>
                </anchor>
              </controlPr>
            </control>
          </mc:Choice>
        </mc:AlternateContent>
        <mc:AlternateContent xmlns:mc="http://schemas.openxmlformats.org/markup-compatibility/2006">
          <mc:Choice Requires="x14">
            <control shapeId="22622" r:id="rId97" name="Option Button 94">
              <controlPr defaultSize="0" autoFill="0" autoLine="0" autoPict="0">
                <anchor moveWithCells="1" sizeWithCells="1">
                  <from>
                    <xdr:col>5</xdr:col>
                    <xdr:colOff>19050</xdr:colOff>
                    <xdr:row>84</xdr:row>
                    <xdr:rowOff>200025</xdr:rowOff>
                  </from>
                  <to>
                    <xdr:col>5</xdr:col>
                    <xdr:colOff>609600</xdr:colOff>
                    <xdr:row>84</xdr:row>
                    <xdr:rowOff>419100</xdr:rowOff>
                  </to>
                </anchor>
              </controlPr>
            </control>
          </mc:Choice>
        </mc:AlternateContent>
        <mc:AlternateContent xmlns:mc="http://schemas.openxmlformats.org/markup-compatibility/2006">
          <mc:Choice Requires="x14">
            <control shapeId="22623" r:id="rId98" name="Option Button 95">
              <controlPr defaultSize="0" autoFill="0" autoLine="0" autoPict="0">
                <anchor moveWithCells="1" sizeWithCells="1">
                  <from>
                    <xdr:col>1</xdr:col>
                    <xdr:colOff>504825</xdr:colOff>
                    <xdr:row>84</xdr:row>
                    <xdr:rowOff>200025</xdr:rowOff>
                  </from>
                  <to>
                    <xdr:col>1</xdr:col>
                    <xdr:colOff>904875</xdr:colOff>
                    <xdr:row>84</xdr:row>
                    <xdr:rowOff>419100</xdr:rowOff>
                  </to>
                </anchor>
              </controlPr>
            </control>
          </mc:Choice>
        </mc:AlternateContent>
        <mc:AlternateContent xmlns:mc="http://schemas.openxmlformats.org/markup-compatibility/2006">
          <mc:Choice Requires="x14">
            <control shapeId="22624" r:id="rId99" name="Option Button 96">
              <controlPr defaultSize="0" autoFill="0" autoLine="0" autoPict="0">
                <anchor moveWithCells="1" sizeWithCells="1">
                  <from>
                    <xdr:col>1</xdr:col>
                    <xdr:colOff>57150</xdr:colOff>
                    <xdr:row>84</xdr:row>
                    <xdr:rowOff>200025</xdr:rowOff>
                  </from>
                  <to>
                    <xdr:col>1</xdr:col>
                    <xdr:colOff>466725</xdr:colOff>
                    <xdr:row>84</xdr:row>
                    <xdr:rowOff>419100</xdr:rowOff>
                  </to>
                </anchor>
              </controlPr>
            </control>
          </mc:Choice>
        </mc:AlternateContent>
        <mc:AlternateContent xmlns:mc="http://schemas.openxmlformats.org/markup-compatibility/2006">
          <mc:Choice Requires="x14">
            <control shapeId="22625" r:id="rId100" name="Group Box 97">
              <controlPr defaultSize="0" autoFill="0" autoPict="0">
                <anchor moveWithCells="1" sizeWithCells="1">
                  <from>
                    <xdr:col>1</xdr:col>
                    <xdr:colOff>0</xdr:colOff>
                    <xdr:row>90</xdr:row>
                    <xdr:rowOff>0</xdr:rowOff>
                  </from>
                  <to>
                    <xdr:col>5</xdr:col>
                    <xdr:colOff>800100</xdr:colOff>
                    <xdr:row>91</xdr:row>
                    <xdr:rowOff>0</xdr:rowOff>
                  </to>
                </anchor>
              </controlPr>
            </control>
          </mc:Choice>
        </mc:AlternateContent>
        <mc:AlternateContent xmlns:mc="http://schemas.openxmlformats.org/markup-compatibility/2006">
          <mc:Choice Requires="x14">
            <control shapeId="22626" r:id="rId101" name="Option Button 98">
              <controlPr defaultSize="0" autoFill="0" autoLine="0" autoPict="0">
                <anchor moveWithCells="1" sizeWithCells="1">
                  <from>
                    <xdr:col>5</xdr:col>
                    <xdr:colOff>19050</xdr:colOff>
                    <xdr:row>90</xdr:row>
                    <xdr:rowOff>200025</xdr:rowOff>
                  </from>
                  <to>
                    <xdr:col>5</xdr:col>
                    <xdr:colOff>609600</xdr:colOff>
                    <xdr:row>90</xdr:row>
                    <xdr:rowOff>419100</xdr:rowOff>
                  </to>
                </anchor>
              </controlPr>
            </control>
          </mc:Choice>
        </mc:AlternateContent>
        <mc:AlternateContent xmlns:mc="http://schemas.openxmlformats.org/markup-compatibility/2006">
          <mc:Choice Requires="x14">
            <control shapeId="22627" r:id="rId102" name="Option Button 99">
              <controlPr defaultSize="0" autoFill="0" autoLine="0" autoPict="0">
                <anchor moveWithCells="1" sizeWithCells="1">
                  <from>
                    <xdr:col>1</xdr:col>
                    <xdr:colOff>504825</xdr:colOff>
                    <xdr:row>90</xdr:row>
                    <xdr:rowOff>200025</xdr:rowOff>
                  </from>
                  <to>
                    <xdr:col>1</xdr:col>
                    <xdr:colOff>904875</xdr:colOff>
                    <xdr:row>90</xdr:row>
                    <xdr:rowOff>419100</xdr:rowOff>
                  </to>
                </anchor>
              </controlPr>
            </control>
          </mc:Choice>
        </mc:AlternateContent>
        <mc:AlternateContent xmlns:mc="http://schemas.openxmlformats.org/markup-compatibility/2006">
          <mc:Choice Requires="x14">
            <control shapeId="22628" r:id="rId103" name="Option Button 100">
              <controlPr defaultSize="0" autoFill="0" autoLine="0" autoPict="0">
                <anchor moveWithCells="1" sizeWithCells="1">
                  <from>
                    <xdr:col>1</xdr:col>
                    <xdr:colOff>57150</xdr:colOff>
                    <xdr:row>90</xdr:row>
                    <xdr:rowOff>200025</xdr:rowOff>
                  </from>
                  <to>
                    <xdr:col>1</xdr:col>
                    <xdr:colOff>466725</xdr:colOff>
                    <xdr:row>90</xdr:row>
                    <xdr:rowOff>419100</xdr:rowOff>
                  </to>
                </anchor>
              </controlPr>
            </control>
          </mc:Choice>
        </mc:AlternateContent>
        <mc:AlternateContent xmlns:mc="http://schemas.openxmlformats.org/markup-compatibility/2006">
          <mc:Choice Requires="x14">
            <control shapeId="22629" r:id="rId104" name="Group Box 101">
              <controlPr defaultSize="0" autoFill="0" autoPict="0">
                <anchor moveWithCells="1" sizeWithCells="1">
                  <from>
                    <xdr:col>1</xdr:col>
                    <xdr:colOff>0</xdr:colOff>
                    <xdr:row>91</xdr:row>
                    <xdr:rowOff>0</xdr:rowOff>
                  </from>
                  <to>
                    <xdr:col>5</xdr:col>
                    <xdr:colOff>800100</xdr:colOff>
                    <xdr:row>92</xdr:row>
                    <xdr:rowOff>0</xdr:rowOff>
                  </to>
                </anchor>
              </controlPr>
            </control>
          </mc:Choice>
        </mc:AlternateContent>
        <mc:AlternateContent xmlns:mc="http://schemas.openxmlformats.org/markup-compatibility/2006">
          <mc:Choice Requires="x14">
            <control shapeId="22630" r:id="rId105" name="Option Button 102">
              <controlPr defaultSize="0" autoFill="0" autoLine="0" autoPict="0">
                <anchor moveWithCells="1" sizeWithCells="1">
                  <from>
                    <xdr:col>5</xdr:col>
                    <xdr:colOff>19050</xdr:colOff>
                    <xdr:row>91</xdr:row>
                    <xdr:rowOff>200025</xdr:rowOff>
                  </from>
                  <to>
                    <xdr:col>5</xdr:col>
                    <xdr:colOff>609600</xdr:colOff>
                    <xdr:row>91</xdr:row>
                    <xdr:rowOff>419100</xdr:rowOff>
                  </to>
                </anchor>
              </controlPr>
            </control>
          </mc:Choice>
        </mc:AlternateContent>
        <mc:AlternateContent xmlns:mc="http://schemas.openxmlformats.org/markup-compatibility/2006">
          <mc:Choice Requires="x14">
            <control shapeId="22631" r:id="rId106" name="Option Button 103">
              <controlPr defaultSize="0" autoFill="0" autoLine="0" autoPict="0">
                <anchor moveWithCells="1" sizeWithCells="1">
                  <from>
                    <xdr:col>1</xdr:col>
                    <xdr:colOff>504825</xdr:colOff>
                    <xdr:row>91</xdr:row>
                    <xdr:rowOff>200025</xdr:rowOff>
                  </from>
                  <to>
                    <xdr:col>1</xdr:col>
                    <xdr:colOff>904875</xdr:colOff>
                    <xdr:row>91</xdr:row>
                    <xdr:rowOff>419100</xdr:rowOff>
                  </to>
                </anchor>
              </controlPr>
            </control>
          </mc:Choice>
        </mc:AlternateContent>
        <mc:AlternateContent xmlns:mc="http://schemas.openxmlformats.org/markup-compatibility/2006">
          <mc:Choice Requires="x14">
            <control shapeId="22632" r:id="rId107" name="Option Button 104">
              <controlPr defaultSize="0" autoFill="0" autoLine="0" autoPict="0">
                <anchor moveWithCells="1" sizeWithCells="1">
                  <from>
                    <xdr:col>1</xdr:col>
                    <xdr:colOff>57150</xdr:colOff>
                    <xdr:row>91</xdr:row>
                    <xdr:rowOff>200025</xdr:rowOff>
                  </from>
                  <to>
                    <xdr:col>1</xdr:col>
                    <xdr:colOff>466725</xdr:colOff>
                    <xdr:row>91</xdr:row>
                    <xdr:rowOff>419100</xdr:rowOff>
                  </to>
                </anchor>
              </controlPr>
            </control>
          </mc:Choice>
        </mc:AlternateContent>
        <mc:AlternateContent xmlns:mc="http://schemas.openxmlformats.org/markup-compatibility/2006">
          <mc:Choice Requires="x14">
            <control shapeId="22633" r:id="rId108" name="Group Box 105">
              <controlPr defaultSize="0" autoFill="0" autoPict="0">
                <anchor moveWithCells="1" sizeWithCells="1">
                  <from>
                    <xdr:col>1</xdr:col>
                    <xdr:colOff>0</xdr:colOff>
                    <xdr:row>95</xdr:row>
                    <xdr:rowOff>0</xdr:rowOff>
                  </from>
                  <to>
                    <xdr:col>5</xdr:col>
                    <xdr:colOff>800100</xdr:colOff>
                    <xdr:row>96</xdr:row>
                    <xdr:rowOff>0</xdr:rowOff>
                  </to>
                </anchor>
              </controlPr>
            </control>
          </mc:Choice>
        </mc:AlternateContent>
        <mc:AlternateContent xmlns:mc="http://schemas.openxmlformats.org/markup-compatibility/2006">
          <mc:Choice Requires="x14">
            <control shapeId="22634" r:id="rId109" name="Option Button 106">
              <controlPr defaultSize="0" autoFill="0" autoLine="0" autoPict="0">
                <anchor moveWithCells="1" sizeWithCells="1">
                  <from>
                    <xdr:col>5</xdr:col>
                    <xdr:colOff>19050</xdr:colOff>
                    <xdr:row>95</xdr:row>
                    <xdr:rowOff>200025</xdr:rowOff>
                  </from>
                  <to>
                    <xdr:col>5</xdr:col>
                    <xdr:colOff>609600</xdr:colOff>
                    <xdr:row>95</xdr:row>
                    <xdr:rowOff>419100</xdr:rowOff>
                  </to>
                </anchor>
              </controlPr>
            </control>
          </mc:Choice>
        </mc:AlternateContent>
        <mc:AlternateContent xmlns:mc="http://schemas.openxmlformats.org/markup-compatibility/2006">
          <mc:Choice Requires="x14">
            <control shapeId="22635" r:id="rId110" name="Option Button 107">
              <controlPr defaultSize="0" autoFill="0" autoLine="0" autoPict="0">
                <anchor moveWithCells="1" sizeWithCells="1">
                  <from>
                    <xdr:col>1</xdr:col>
                    <xdr:colOff>504825</xdr:colOff>
                    <xdr:row>95</xdr:row>
                    <xdr:rowOff>200025</xdr:rowOff>
                  </from>
                  <to>
                    <xdr:col>1</xdr:col>
                    <xdr:colOff>904875</xdr:colOff>
                    <xdr:row>95</xdr:row>
                    <xdr:rowOff>419100</xdr:rowOff>
                  </to>
                </anchor>
              </controlPr>
            </control>
          </mc:Choice>
        </mc:AlternateContent>
        <mc:AlternateContent xmlns:mc="http://schemas.openxmlformats.org/markup-compatibility/2006">
          <mc:Choice Requires="x14">
            <control shapeId="22636" r:id="rId111" name="Option Button 108">
              <controlPr defaultSize="0" autoFill="0" autoLine="0" autoPict="0">
                <anchor moveWithCells="1" sizeWithCells="1">
                  <from>
                    <xdr:col>1</xdr:col>
                    <xdr:colOff>57150</xdr:colOff>
                    <xdr:row>95</xdr:row>
                    <xdr:rowOff>200025</xdr:rowOff>
                  </from>
                  <to>
                    <xdr:col>1</xdr:col>
                    <xdr:colOff>466725</xdr:colOff>
                    <xdr:row>95</xdr:row>
                    <xdr:rowOff>419100</xdr:rowOff>
                  </to>
                </anchor>
              </controlPr>
            </control>
          </mc:Choice>
        </mc:AlternateContent>
        <mc:AlternateContent xmlns:mc="http://schemas.openxmlformats.org/markup-compatibility/2006">
          <mc:Choice Requires="x14">
            <control shapeId="22637" r:id="rId112" name="Group Box 109">
              <controlPr defaultSize="0" autoFill="0" autoPict="0">
                <anchor moveWithCells="1" sizeWithCells="1">
                  <from>
                    <xdr:col>1</xdr:col>
                    <xdr:colOff>0</xdr:colOff>
                    <xdr:row>96</xdr:row>
                    <xdr:rowOff>0</xdr:rowOff>
                  </from>
                  <to>
                    <xdr:col>5</xdr:col>
                    <xdr:colOff>800100</xdr:colOff>
                    <xdr:row>97</xdr:row>
                    <xdr:rowOff>0</xdr:rowOff>
                  </to>
                </anchor>
              </controlPr>
            </control>
          </mc:Choice>
        </mc:AlternateContent>
        <mc:AlternateContent xmlns:mc="http://schemas.openxmlformats.org/markup-compatibility/2006">
          <mc:Choice Requires="x14">
            <control shapeId="22638" r:id="rId113" name="Option Button 110">
              <controlPr defaultSize="0" autoFill="0" autoLine="0" autoPict="0">
                <anchor moveWithCells="1" sizeWithCells="1">
                  <from>
                    <xdr:col>5</xdr:col>
                    <xdr:colOff>19050</xdr:colOff>
                    <xdr:row>96</xdr:row>
                    <xdr:rowOff>200025</xdr:rowOff>
                  </from>
                  <to>
                    <xdr:col>5</xdr:col>
                    <xdr:colOff>609600</xdr:colOff>
                    <xdr:row>96</xdr:row>
                    <xdr:rowOff>419100</xdr:rowOff>
                  </to>
                </anchor>
              </controlPr>
            </control>
          </mc:Choice>
        </mc:AlternateContent>
        <mc:AlternateContent xmlns:mc="http://schemas.openxmlformats.org/markup-compatibility/2006">
          <mc:Choice Requires="x14">
            <control shapeId="22639" r:id="rId114" name="Option Button 111">
              <controlPr defaultSize="0" autoFill="0" autoLine="0" autoPict="0">
                <anchor moveWithCells="1" sizeWithCells="1">
                  <from>
                    <xdr:col>1</xdr:col>
                    <xdr:colOff>504825</xdr:colOff>
                    <xdr:row>96</xdr:row>
                    <xdr:rowOff>200025</xdr:rowOff>
                  </from>
                  <to>
                    <xdr:col>1</xdr:col>
                    <xdr:colOff>904875</xdr:colOff>
                    <xdr:row>96</xdr:row>
                    <xdr:rowOff>419100</xdr:rowOff>
                  </to>
                </anchor>
              </controlPr>
            </control>
          </mc:Choice>
        </mc:AlternateContent>
        <mc:AlternateContent xmlns:mc="http://schemas.openxmlformats.org/markup-compatibility/2006">
          <mc:Choice Requires="x14">
            <control shapeId="22640" r:id="rId115" name="Option Button 112">
              <controlPr defaultSize="0" autoFill="0" autoLine="0" autoPict="0">
                <anchor moveWithCells="1" sizeWithCells="1">
                  <from>
                    <xdr:col>1</xdr:col>
                    <xdr:colOff>57150</xdr:colOff>
                    <xdr:row>96</xdr:row>
                    <xdr:rowOff>200025</xdr:rowOff>
                  </from>
                  <to>
                    <xdr:col>1</xdr:col>
                    <xdr:colOff>466725</xdr:colOff>
                    <xdr:row>96</xdr:row>
                    <xdr:rowOff>419100</xdr:rowOff>
                  </to>
                </anchor>
              </controlPr>
            </control>
          </mc:Choice>
        </mc:AlternateContent>
        <mc:AlternateContent xmlns:mc="http://schemas.openxmlformats.org/markup-compatibility/2006">
          <mc:Choice Requires="x14">
            <control shapeId="22641" r:id="rId116" name="Group Box 113">
              <controlPr defaultSize="0" autoFill="0" autoPict="0">
                <anchor moveWithCells="1" sizeWithCells="1">
                  <from>
                    <xdr:col>1</xdr:col>
                    <xdr:colOff>0</xdr:colOff>
                    <xdr:row>97</xdr:row>
                    <xdr:rowOff>0</xdr:rowOff>
                  </from>
                  <to>
                    <xdr:col>5</xdr:col>
                    <xdr:colOff>800100</xdr:colOff>
                    <xdr:row>98</xdr:row>
                    <xdr:rowOff>0</xdr:rowOff>
                  </to>
                </anchor>
              </controlPr>
            </control>
          </mc:Choice>
        </mc:AlternateContent>
        <mc:AlternateContent xmlns:mc="http://schemas.openxmlformats.org/markup-compatibility/2006">
          <mc:Choice Requires="x14">
            <control shapeId="22642" r:id="rId117" name="Option Button 114">
              <controlPr defaultSize="0" autoFill="0" autoLine="0" autoPict="0">
                <anchor moveWithCells="1" sizeWithCells="1">
                  <from>
                    <xdr:col>5</xdr:col>
                    <xdr:colOff>19050</xdr:colOff>
                    <xdr:row>97</xdr:row>
                    <xdr:rowOff>200025</xdr:rowOff>
                  </from>
                  <to>
                    <xdr:col>5</xdr:col>
                    <xdr:colOff>609600</xdr:colOff>
                    <xdr:row>97</xdr:row>
                    <xdr:rowOff>419100</xdr:rowOff>
                  </to>
                </anchor>
              </controlPr>
            </control>
          </mc:Choice>
        </mc:AlternateContent>
        <mc:AlternateContent xmlns:mc="http://schemas.openxmlformats.org/markup-compatibility/2006">
          <mc:Choice Requires="x14">
            <control shapeId="22643" r:id="rId118" name="Option Button 115">
              <controlPr defaultSize="0" autoFill="0" autoLine="0" autoPict="0">
                <anchor moveWithCells="1" sizeWithCells="1">
                  <from>
                    <xdr:col>1</xdr:col>
                    <xdr:colOff>504825</xdr:colOff>
                    <xdr:row>97</xdr:row>
                    <xdr:rowOff>200025</xdr:rowOff>
                  </from>
                  <to>
                    <xdr:col>1</xdr:col>
                    <xdr:colOff>904875</xdr:colOff>
                    <xdr:row>97</xdr:row>
                    <xdr:rowOff>419100</xdr:rowOff>
                  </to>
                </anchor>
              </controlPr>
            </control>
          </mc:Choice>
        </mc:AlternateContent>
        <mc:AlternateContent xmlns:mc="http://schemas.openxmlformats.org/markup-compatibility/2006">
          <mc:Choice Requires="x14">
            <control shapeId="22644" r:id="rId119" name="Option Button 116">
              <controlPr defaultSize="0" autoFill="0" autoLine="0" autoPict="0">
                <anchor moveWithCells="1" sizeWithCells="1">
                  <from>
                    <xdr:col>1</xdr:col>
                    <xdr:colOff>57150</xdr:colOff>
                    <xdr:row>97</xdr:row>
                    <xdr:rowOff>200025</xdr:rowOff>
                  </from>
                  <to>
                    <xdr:col>1</xdr:col>
                    <xdr:colOff>466725</xdr:colOff>
                    <xdr:row>97</xdr:row>
                    <xdr:rowOff>419100</xdr:rowOff>
                  </to>
                </anchor>
              </controlPr>
            </control>
          </mc:Choice>
        </mc:AlternateContent>
        <mc:AlternateContent xmlns:mc="http://schemas.openxmlformats.org/markup-compatibility/2006">
          <mc:Choice Requires="x14">
            <control shapeId="22645" r:id="rId120" name="Group Box 117">
              <controlPr defaultSize="0" autoFill="0" autoPict="0">
                <anchor moveWithCells="1" sizeWithCells="1">
                  <from>
                    <xdr:col>1</xdr:col>
                    <xdr:colOff>0</xdr:colOff>
                    <xdr:row>112</xdr:row>
                    <xdr:rowOff>0</xdr:rowOff>
                  </from>
                  <to>
                    <xdr:col>5</xdr:col>
                    <xdr:colOff>800100</xdr:colOff>
                    <xdr:row>113</xdr:row>
                    <xdr:rowOff>0</xdr:rowOff>
                  </to>
                </anchor>
              </controlPr>
            </control>
          </mc:Choice>
        </mc:AlternateContent>
        <mc:AlternateContent xmlns:mc="http://schemas.openxmlformats.org/markup-compatibility/2006">
          <mc:Choice Requires="x14">
            <control shapeId="22646" r:id="rId121" name="Option Button 118">
              <controlPr defaultSize="0" autoFill="0" autoLine="0" autoPict="0">
                <anchor moveWithCells="1" sizeWithCells="1">
                  <from>
                    <xdr:col>5</xdr:col>
                    <xdr:colOff>19050</xdr:colOff>
                    <xdr:row>112</xdr:row>
                    <xdr:rowOff>200025</xdr:rowOff>
                  </from>
                  <to>
                    <xdr:col>5</xdr:col>
                    <xdr:colOff>609600</xdr:colOff>
                    <xdr:row>112</xdr:row>
                    <xdr:rowOff>419100</xdr:rowOff>
                  </to>
                </anchor>
              </controlPr>
            </control>
          </mc:Choice>
        </mc:AlternateContent>
        <mc:AlternateContent xmlns:mc="http://schemas.openxmlformats.org/markup-compatibility/2006">
          <mc:Choice Requires="x14">
            <control shapeId="22647" r:id="rId122" name="Option Button 119">
              <controlPr defaultSize="0" autoFill="0" autoLine="0" autoPict="0">
                <anchor moveWithCells="1" sizeWithCells="1">
                  <from>
                    <xdr:col>1</xdr:col>
                    <xdr:colOff>504825</xdr:colOff>
                    <xdr:row>112</xdr:row>
                    <xdr:rowOff>200025</xdr:rowOff>
                  </from>
                  <to>
                    <xdr:col>1</xdr:col>
                    <xdr:colOff>904875</xdr:colOff>
                    <xdr:row>112</xdr:row>
                    <xdr:rowOff>419100</xdr:rowOff>
                  </to>
                </anchor>
              </controlPr>
            </control>
          </mc:Choice>
        </mc:AlternateContent>
        <mc:AlternateContent xmlns:mc="http://schemas.openxmlformats.org/markup-compatibility/2006">
          <mc:Choice Requires="x14">
            <control shapeId="22648" r:id="rId123" name="Option Button 120">
              <controlPr defaultSize="0" autoFill="0" autoLine="0" autoPict="0">
                <anchor moveWithCells="1" sizeWithCells="1">
                  <from>
                    <xdr:col>1</xdr:col>
                    <xdr:colOff>57150</xdr:colOff>
                    <xdr:row>112</xdr:row>
                    <xdr:rowOff>200025</xdr:rowOff>
                  </from>
                  <to>
                    <xdr:col>1</xdr:col>
                    <xdr:colOff>466725</xdr:colOff>
                    <xdr:row>112</xdr:row>
                    <xdr:rowOff>419100</xdr:rowOff>
                  </to>
                </anchor>
              </controlPr>
            </control>
          </mc:Choice>
        </mc:AlternateContent>
        <mc:AlternateContent xmlns:mc="http://schemas.openxmlformats.org/markup-compatibility/2006">
          <mc:Choice Requires="x14">
            <control shapeId="22649" r:id="rId124" name="Group Box 121">
              <controlPr defaultSize="0" autoFill="0" autoPict="0">
                <anchor moveWithCells="1" sizeWithCells="1">
                  <from>
                    <xdr:col>1</xdr:col>
                    <xdr:colOff>0</xdr:colOff>
                    <xdr:row>113</xdr:row>
                    <xdr:rowOff>0</xdr:rowOff>
                  </from>
                  <to>
                    <xdr:col>5</xdr:col>
                    <xdr:colOff>800100</xdr:colOff>
                    <xdr:row>114</xdr:row>
                    <xdr:rowOff>0</xdr:rowOff>
                  </to>
                </anchor>
              </controlPr>
            </control>
          </mc:Choice>
        </mc:AlternateContent>
        <mc:AlternateContent xmlns:mc="http://schemas.openxmlformats.org/markup-compatibility/2006">
          <mc:Choice Requires="x14">
            <control shapeId="22650" r:id="rId125" name="Option Button 122">
              <controlPr defaultSize="0" autoFill="0" autoLine="0" autoPict="0">
                <anchor moveWithCells="1" sizeWithCells="1">
                  <from>
                    <xdr:col>5</xdr:col>
                    <xdr:colOff>19050</xdr:colOff>
                    <xdr:row>113</xdr:row>
                    <xdr:rowOff>200025</xdr:rowOff>
                  </from>
                  <to>
                    <xdr:col>5</xdr:col>
                    <xdr:colOff>609600</xdr:colOff>
                    <xdr:row>113</xdr:row>
                    <xdr:rowOff>419100</xdr:rowOff>
                  </to>
                </anchor>
              </controlPr>
            </control>
          </mc:Choice>
        </mc:AlternateContent>
        <mc:AlternateContent xmlns:mc="http://schemas.openxmlformats.org/markup-compatibility/2006">
          <mc:Choice Requires="x14">
            <control shapeId="22651" r:id="rId126" name="Option Button 123">
              <controlPr defaultSize="0" autoFill="0" autoLine="0" autoPict="0">
                <anchor moveWithCells="1" sizeWithCells="1">
                  <from>
                    <xdr:col>1</xdr:col>
                    <xdr:colOff>504825</xdr:colOff>
                    <xdr:row>113</xdr:row>
                    <xdr:rowOff>200025</xdr:rowOff>
                  </from>
                  <to>
                    <xdr:col>1</xdr:col>
                    <xdr:colOff>904875</xdr:colOff>
                    <xdr:row>113</xdr:row>
                    <xdr:rowOff>419100</xdr:rowOff>
                  </to>
                </anchor>
              </controlPr>
            </control>
          </mc:Choice>
        </mc:AlternateContent>
        <mc:AlternateContent xmlns:mc="http://schemas.openxmlformats.org/markup-compatibility/2006">
          <mc:Choice Requires="x14">
            <control shapeId="22652" r:id="rId127" name="Option Button 124">
              <controlPr defaultSize="0" autoFill="0" autoLine="0" autoPict="0">
                <anchor moveWithCells="1" sizeWithCells="1">
                  <from>
                    <xdr:col>1</xdr:col>
                    <xdr:colOff>57150</xdr:colOff>
                    <xdr:row>113</xdr:row>
                    <xdr:rowOff>200025</xdr:rowOff>
                  </from>
                  <to>
                    <xdr:col>1</xdr:col>
                    <xdr:colOff>466725</xdr:colOff>
                    <xdr:row>113</xdr:row>
                    <xdr:rowOff>419100</xdr:rowOff>
                  </to>
                </anchor>
              </controlPr>
            </control>
          </mc:Choice>
        </mc:AlternateContent>
        <mc:AlternateContent xmlns:mc="http://schemas.openxmlformats.org/markup-compatibility/2006">
          <mc:Choice Requires="x14">
            <control shapeId="22653" r:id="rId128" name="Group Box 125">
              <controlPr defaultSize="0" autoFill="0" autoPict="0">
                <anchor moveWithCells="1" sizeWithCells="1">
                  <from>
                    <xdr:col>1</xdr:col>
                    <xdr:colOff>0</xdr:colOff>
                    <xdr:row>114</xdr:row>
                    <xdr:rowOff>0</xdr:rowOff>
                  </from>
                  <to>
                    <xdr:col>5</xdr:col>
                    <xdr:colOff>800100</xdr:colOff>
                    <xdr:row>115</xdr:row>
                    <xdr:rowOff>0</xdr:rowOff>
                  </to>
                </anchor>
              </controlPr>
            </control>
          </mc:Choice>
        </mc:AlternateContent>
        <mc:AlternateContent xmlns:mc="http://schemas.openxmlformats.org/markup-compatibility/2006">
          <mc:Choice Requires="x14">
            <control shapeId="22654" r:id="rId129" name="Option Button 126">
              <controlPr defaultSize="0" autoFill="0" autoLine="0" autoPict="0">
                <anchor moveWithCells="1" sizeWithCells="1">
                  <from>
                    <xdr:col>5</xdr:col>
                    <xdr:colOff>19050</xdr:colOff>
                    <xdr:row>114</xdr:row>
                    <xdr:rowOff>200025</xdr:rowOff>
                  </from>
                  <to>
                    <xdr:col>5</xdr:col>
                    <xdr:colOff>609600</xdr:colOff>
                    <xdr:row>114</xdr:row>
                    <xdr:rowOff>419100</xdr:rowOff>
                  </to>
                </anchor>
              </controlPr>
            </control>
          </mc:Choice>
        </mc:AlternateContent>
        <mc:AlternateContent xmlns:mc="http://schemas.openxmlformats.org/markup-compatibility/2006">
          <mc:Choice Requires="x14">
            <control shapeId="22655" r:id="rId130" name="Option Button 127">
              <controlPr defaultSize="0" autoFill="0" autoLine="0" autoPict="0">
                <anchor moveWithCells="1" sizeWithCells="1">
                  <from>
                    <xdr:col>1</xdr:col>
                    <xdr:colOff>504825</xdr:colOff>
                    <xdr:row>114</xdr:row>
                    <xdr:rowOff>200025</xdr:rowOff>
                  </from>
                  <to>
                    <xdr:col>1</xdr:col>
                    <xdr:colOff>904875</xdr:colOff>
                    <xdr:row>114</xdr:row>
                    <xdr:rowOff>419100</xdr:rowOff>
                  </to>
                </anchor>
              </controlPr>
            </control>
          </mc:Choice>
        </mc:AlternateContent>
        <mc:AlternateContent xmlns:mc="http://schemas.openxmlformats.org/markup-compatibility/2006">
          <mc:Choice Requires="x14">
            <control shapeId="22656" r:id="rId131" name="Option Button 128">
              <controlPr defaultSize="0" autoFill="0" autoLine="0" autoPict="0">
                <anchor moveWithCells="1" sizeWithCells="1">
                  <from>
                    <xdr:col>1</xdr:col>
                    <xdr:colOff>57150</xdr:colOff>
                    <xdr:row>114</xdr:row>
                    <xdr:rowOff>200025</xdr:rowOff>
                  </from>
                  <to>
                    <xdr:col>1</xdr:col>
                    <xdr:colOff>466725</xdr:colOff>
                    <xdr:row>114</xdr:row>
                    <xdr:rowOff>419100</xdr:rowOff>
                  </to>
                </anchor>
              </controlPr>
            </control>
          </mc:Choice>
        </mc:AlternateContent>
        <mc:AlternateContent xmlns:mc="http://schemas.openxmlformats.org/markup-compatibility/2006">
          <mc:Choice Requires="x14">
            <control shapeId="22657" r:id="rId132" name="Group Box 129">
              <controlPr defaultSize="0" autoFill="0" autoPict="0">
                <anchor moveWithCells="1" sizeWithCells="1">
                  <from>
                    <xdr:col>1</xdr:col>
                    <xdr:colOff>0</xdr:colOff>
                    <xdr:row>115</xdr:row>
                    <xdr:rowOff>0</xdr:rowOff>
                  </from>
                  <to>
                    <xdr:col>5</xdr:col>
                    <xdr:colOff>800100</xdr:colOff>
                    <xdr:row>116</xdr:row>
                    <xdr:rowOff>0</xdr:rowOff>
                  </to>
                </anchor>
              </controlPr>
            </control>
          </mc:Choice>
        </mc:AlternateContent>
        <mc:AlternateContent xmlns:mc="http://schemas.openxmlformats.org/markup-compatibility/2006">
          <mc:Choice Requires="x14">
            <control shapeId="22658" r:id="rId133" name="Option Button 130">
              <controlPr defaultSize="0" autoFill="0" autoLine="0" autoPict="0">
                <anchor moveWithCells="1" sizeWithCells="1">
                  <from>
                    <xdr:col>5</xdr:col>
                    <xdr:colOff>19050</xdr:colOff>
                    <xdr:row>115</xdr:row>
                    <xdr:rowOff>200025</xdr:rowOff>
                  </from>
                  <to>
                    <xdr:col>5</xdr:col>
                    <xdr:colOff>609600</xdr:colOff>
                    <xdr:row>115</xdr:row>
                    <xdr:rowOff>419100</xdr:rowOff>
                  </to>
                </anchor>
              </controlPr>
            </control>
          </mc:Choice>
        </mc:AlternateContent>
        <mc:AlternateContent xmlns:mc="http://schemas.openxmlformats.org/markup-compatibility/2006">
          <mc:Choice Requires="x14">
            <control shapeId="22659" r:id="rId134" name="Option Button 131">
              <controlPr defaultSize="0" autoFill="0" autoLine="0" autoPict="0">
                <anchor moveWithCells="1" sizeWithCells="1">
                  <from>
                    <xdr:col>1</xdr:col>
                    <xdr:colOff>504825</xdr:colOff>
                    <xdr:row>115</xdr:row>
                    <xdr:rowOff>200025</xdr:rowOff>
                  </from>
                  <to>
                    <xdr:col>1</xdr:col>
                    <xdr:colOff>904875</xdr:colOff>
                    <xdr:row>115</xdr:row>
                    <xdr:rowOff>419100</xdr:rowOff>
                  </to>
                </anchor>
              </controlPr>
            </control>
          </mc:Choice>
        </mc:AlternateContent>
        <mc:AlternateContent xmlns:mc="http://schemas.openxmlformats.org/markup-compatibility/2006">
          <mc:Choice Requires="x14">
            <control shapeId="22660" r:id="rId135" name="Option Button 132">
              <controlPr defaultSize="0" autoFill="0" autoLine="0" autoPict="0">
                <anchor moveWithCells="1" sizeWithCells="1">
                  <from>
                    <xdr:col>1</xdr:col>
                    <xdr:colOff>57150</xdr:colOff>
                    <xdr:row>115</xdr:row>
                    <xdr:rowOff>200025</xdr:rowOff>
                  </from>
                  <to>
                    <xdr:col>1</xdr:col>
                    <xdr:colOff>466725</xdr:colOff>
                    <xdr:row>115</xdr:row>
                    <xdr:rowOff>419100</xdr:rowOff>
                  </to>
                </anchor>
              </controlPr>
            </control>
          </mc:Choice>
        </mc:AlternateContent>
        <mc:AlternateContent xmlns:mc="http://schemas.openxmlformats.org/markup-compatibility/2006">
          <mc:Choice Requires="x14">
            <control shapeId="22661" r:id="rId136" name="Group Box 133">
              <controlPr defaultSize="0" autoFill="0" autoPict="0">
                <anchor moveWithCells="1" sizeWithCells="1">
                  <from>
                    <xdr:col>1</xdr:col>
                    <xdr:colOff>0</xdr:colOff>
                    <xdr:row>116</xdr:row>
                    <xdr:rowOff>0</xdr:rowOff>
                  </from>
                  <to>
                    <xdr:col>5</xdr:col>
                    <xdr:colOff>800100</xdr:colOff>
                    <xdr:row>117</xdr:row>
                    <xdr:rowOff>0</xdr:rowOff>
                  </to>
                </anchor>
              </controlPr>
            </control>
          </mc:Choice>
        </mc:AlternateContent>
        <mc:AlternateContent xmlns:mc="http://schemas.openxmlformats.org/markup-compatibility/2006">
          <mc:Choice Requires="x14">
            <control shapeId="22662" r:id="rId137" name="Option Button 134">
              <controlPr defaultSize="0" autoFill="0" autoLine="0" autoPict="0">
                <anchor moveWithCells="1" sizeWithCells="1">
                  <from>
                    <xdr:col>5</xdr:col>
                    <xdr:colOff>19050</xdr:colOff>
                    <xdr:row>116</xdr:row>
                    <xdr:rowOff>200025</xdr:rowOff>
                  </from>
                  <to>
                    <xdr:col>5</xdr:col>
                    <xdr:colOff>609600</xdr:colOff>
                    <xdr:row>116</xdr:row>
                    <xdr:rowOff>419100</xdr:rowOff>
                  </to>
                </anchor>
              </controlPr>
            </control>
          </mc:Choice>
        </mc:AlternateContent>
        <mc:AlternateContent xmlns:mc="http://schemas.openxmlformats.org/markup-compatibility/2006">
          <mc:Choice Requires="x14">
            <control shapeId="22663" r:id="rId138" name="Option Button 135">
              <controlPr defaultSize="0" autoFill="0" autoLine="0" autoPict="0">
                <anchor moveWithCells="1" sizeWithCells="1">
                  <from>
                    <xdr:col>1</xdr:col>
                    <xdr:colOff>504825</xdr:colOff>
                    <xdr:row>116</xdr:row>
                    <xdr:rowOff>200025</xdr:rowOff>
                  </from>
                  <to>
                    <xdr:col>1</xdr:col>
                    <xdr:colOff>904875</xdr:colOff>
                    <xdr:row>116</xdr:row>
                    <xdr:rowOff>419100</xdr:rowOff>
                  </to>
                </anchor>
              </controlPr>
            </control>
          </mc:Choice>
        </mc:AlternateContent>
        <mc:AlternateContent xmlns:mc="http://schemas.openxmlformats.org/markup-compatibility/2006">
          <mc:Choice Requires="x14">
            <control shapeId="22664" r:id="rId139" name="Option Button 136">
              <controlPr defaultSize="0" autoFill="0" autoLine="0" autoPict="0">
                <anchor moveWithCells="1" sizeWithCells="1">
                  <from>
                    <xdr:col>1</xdr:col>
                    <xdr:colOff>57150</xdr:colOff>
                    <xdr:row>116</xdr:row>
                    <xdr:rowOff>200025</xdr:rowOff>
                  </from>
                  <to>
                    <xdr:col>1</xdr:col>
                    <xdr:colOff>466725</xdr:colOff>
                    <xdr:row>116</xdr:row>
                    <xdr:rowOff>419100</xdr:rowOff>
                  </to>
                </anchor>
              </controlPr>
            </control>
          </mc:Choice>
        </mc:AlternateContent>
        <mc:AlternateContent xmlns:mc="http://schemas.openxmlformats.org/markup-compatibility/2006">
          <mc:Choice Requires="x14">
            <control shapeId="22665" r:id="rId140" name="Group Box 137">
              <controlPr defaultSize="0" autoFill="0" autoPict="0">
                <anchor moveWithCells="1" sizeWithCells="1">
                  <from>
                    <xdr:col>1</xdr:col>
                    <xdr:colOff>0</xdr:colOff>
                    <xdr:row>122</xdr:row>
                    <xdr:rowOff>0</xdr:rowOff>
                  </from>
                  <to>
                    <xdr:col>5</xdr:col>
                    <xdr:colOff>800100</xdr:colOff>
                    <xdr:row>123</xdr:row>
                    <xdr:rowOff>0</xdr:rowOff>
                  </to>
                </anchor>
              </controlPr>
            </control>
          </mc:Choice>
        </mc:AlternateContent>
        <mc:AlternateContent xmlns:mc="http://schemas.openxmlformats.org/markup-compatibility/2006">
          <mc:Choice Requires="x14">
            <control shapeId="22666" r:id="rId141" name="Option Button 138">
              <controlPr defaultSize="0" autoFill="0" autoLine="0" autoPict="0">
                <anchor moveWithCells="1" sizeWithCells="1">
                  <from>
                    <xdr:col>5</xdr:col>
                    <xdr:colOff>19050</xdr:colOff>
                    <xdr:row>122</xdr:row>
                    <xdr:rowOff>200025</xdr:rowOff>
                  </from>
                  <to>
                    <xdr:col>5</xdr:col>
                    <xdr:colOff>609600</xdr:colOff>
                    <xdr:row>122</xdr:row>
                    <xdr:rowOff>419100</xdr:rowOff>
                  </to>
                </anchor>
              </controlPr>
            </control>
          </mc:Choice>
        </mc:AlternateContent>
        <mc:AlternateContent xmlns:mc="http://schemas.openxmlformats.org/markup-compatibility/2006">
          <mc:Choice Requires="x14">
            <control shapeId="22667" r:id="rId142" name="Option Button 139">
              <controlPr defaultSize="0" autoFill="0" autoLine="0" autoPict="0">
                <anchor moveWithCells="1" sizeWithCells="1">
                  <from>
                    <xdr:col>1</xdr:col>
                    <xdr:colOff>504825</xdr:colOff>
                    <xdr:row>122</xdr:row>
                    <xdr:rowOff>200025</xdr:rowOff>
                  </from>
                  <to>
                    <xdr:col>1</xdr:col>
                    <xdr:colOff>904875</xdr:colOff>
                    <xdr:row>122</xdr:row>
                    <xdr:rowOff>419100</xdr:rowOff>
                  </to>
                </anchor>
              </controlPr>
            </control>
          </mc:Choice>
        </mc:AlternateContent>
        <mc:AlternateContent xmlns:mc="http://schemas.openxmlformats.org/markup-compatibility/2006">
          <mc:Choice Requires="x14">
            <control shapeId="22668" r:id="rId143" name="Option Button 140">
              <controlPr defaultSize="0" autoFill="0" autoLine="0" autoPict="0">
                <anchor moveWithCells="1" sizeWithCells="1">
                  <from>
                    <xdr:col>1</xdr:col>
                    <xdr:colOff>57150</xdr:colOff>
                    <xdr:row>122</xdr:row>
                    <xdr:rowOff>200025</xdr:rowOff>
                  </from>
                  <to>
                    <xdr:col>1</xdr:col>
                    <xdr:colOff>466725</xdr:colOff>
                    <xdr:row>122</xdr:row>
                    <xdr:rowOff>419100</xdr:rowOff>
                  </to>
                </anchor>
              </controlPr>
            </control>
          </mc:Choice>
        </mc:AlternateContent>
        <mc:AlternateContent xmlns:mc="http://schemas.openxmlformats.org/markup-compatibility/2006">
          <mc:Choice Requires="x14">
            <control shapeId="22669" r:id="rId144" name="Group Box 141">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2670" r:id="rId145" name="Option Button 142">
              <controlPr defaultSize="0" autoFill="0" autoLine="0" autoPict="0">
                <anchor moveWithCells="1" sizeWithCells="1">
                  <from>
                    <xdr:col>5</xdr:col>
                    <xdr:colOff>19050</xdr:colOff>
                    <xdr:row>123</xdr:row>
                    <xdr:rowOff>200025</xdr:rowOff>
                  </from>
                  <to>
                    <xdr:col>5</xdr:col>
                    <xdr:colOff>609600</xdr:colOff>
                    <xdr:row>123</xdr:row>
                    <xdr:rowOff>419100</xdr:rowOff>
                  </to>
                </anchor>
              </controlPr>
            </control>
          </mc:Choice>
        </mc:AlternateContent>
        <mc:AlternateContent xmlns:mc="http://schemas.openxmlformats.org/markup-compatibility/2006">
          <mc:Choice Requires="x14">
            <control shapeId="22671" r:id="rId146" name="Option Button 143">
              <controlPr defaultSize="0" autoFill="0" autoLine="0" autoPict="0">
                <anchor moveWithCells="1" sizeWithCells="1">
                  <from>
                    <xdr:col>1</xdr:col>
                    <xdr:colOff>504825</xdr:colOff>
                    <xdr:row>123</xdr:row>
                    <xdr:rowOff>200025</xdr:rowOff>
                  </from>
                  <to>
                    <xdr:col>1</xdr:col>
                    <xdr:colOff>904875</xdr:colOff>
                    <xdr:row>123</xdr:row>
                    <xdr:rowOff>419100</xdr:rowOff>
                  </to>
                </anchor>
              </controlPr>
            </control>
          </mc:Choice>
        </mc:AlternateContent>
        <mc:AlternateContent xmlns:mc="http://schemas.openxmlformats.org/markup-compatibility/2006">
          <mc:Choice Requires="x14">
            <control shapeId="22672" r:id="rId147" name="Option Button 144">
              <controlPr defaultSize="0" autoFill="0" autoLine="0" autoPict="0">
                <anchor moveWithCells="1" sizeWithCells="1">
                  <from>
                    <xdr:col>1</xdr:col>
                    <xdr:colOff>57150</xdr:colOff>
                    <xdr:row>123</xdr:row>
                    <xdr:rowOff>200025</xdr:rowOff>
                  </from>
                  <to>
                    <xdr:col>1</xdr:col>
                    <xdr:colOff>466725</xdr:colOff>
                    <xdr:row>123</xdr:row>
                    <xdr:rowOff>419100</xdr:rowOff>
                  </to>
                </anchor>
              </controlPr>
            </control>
          </mc:Choice>
        </mc:AlternateContent>
        <mc:AlternateContent xmlns:mc="http://schemas.openxmlformats.org/markup-compatibility/2006">
          <mc:Choice Requires="x14">
            <control shapeId="22673" r:id="rId148" name="Group Box 145">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2674" r:id="rId149" name="Option Button 146">
              <controlPr defaultSize="0" autoFill="0" autoLine="0" autoPict="0">
                <anchor moveWithCells="1" sizeWithCells="1">
                  <from>
                    <xdr:col>5</xdr:col>
                    <xdr:colOff>19050</xdr:colOff>
                    <xdr:row>124</xdr:row>
                    <xdr:rowOff>200025</xdr:rowOff>
                  </from>
                  <to>
                    <xdr:col>5</xdr:col>
                    <xdr:colOff>609600</xdr:colOff>
                    <xdr:row>124</xdr:row>
                    <xdr:rowOff>419100</xdr:rowOff>
                  </to>
                </anchor>
              </controlPr>
            </control>
          </mc:Choice>
        </mc:AlternateContent>
        <mc:AlternateContent xmlns:mc="http://schemas.openxmlformats.org/markup-compatibility/2006">
          <mc:Choice Requires="x14">
            <control shapeId="22675" r:id="rId150" name="Option Button 147">
              <controlPr defaultSize="0" autoFill="0" autoLine="0" autoPict="0">
                <anchor moveWithCells="1" sizeWithCells="1">
                  <from>
                    <xdr:col>1</xdr:col>
                    <xdr:colOff>504825</xdr:colOff>
                    <xdr:row>124</xdr:row>
                    <xdr:rowOff>200025</xdr:rowOff>
                  </from>
                  <to>
                    <xdr:col>1</xdr:col>
                    <xdr:colOff>904875</xdr:colOff>
                    <xdr:row>124</xdr:row>
                    <xdr:rowOff>419100</xdr:rowOff>
                  </to>
                </anchor>
              </controlPr>
            </control>
          </mc:Choice>
        </mc:AlternateContent>
        <mc:AlternateContent xmlns:mc="http://schemas.openxmlformats.org/markup-compatibility/2006">
          <mc:Choice Requires="x14">
            <control shapeId="22676" r:id="rId151" name="Option Button 148">
              <controlPr defaultSize="0" autoFill="0" autoLine="0" autoPict="0">
                <anchor moveWithCells="1" sizeWithCells="1">
                  <from>
                    <xdr:col>1</xdr:col>
                    <xdr:colOff>57150</xdr:colOff>
                    <xdr:row>124</xdr:row>
                    <xdr:rowOff>200025</xdr:rowOff>
                  </from>
                  <to>
                    <xdr:col>1</xdr:col>
                    <xdr:colOff>466725</xdr:colOff>
                    <xdr:row>124</xdr:row>
                    <xdr:rowOff>419100</xdr:rowOff>
                  </to>
                </anchor>
              </controlPr>
            </control>
          </mc:Choice>
        </mc:AlternateContent>
        <mc:AlternateContent xmlns:mc="http://schemas.openxmlformats.org/markup-compatibility/2006">
          <mc:Choice Requires="x14">
            <control shapeId="22677" r:id="rId152" name="Group Box 149">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22678" r:id="rId153" name="Option Button 150">
              <controlPr defaultSize="0" autoFill="0" autoLine="0" autoPict="0">
                <anchor moveWithCells="1" sizeWithCells="1">
                  <from>
                    <xdr:col>5</xdr:col>
                    <xdr:colOff>19050</xdr:colOff>
                    <xdr:row>125</xdr:row>
                    <xdr:rowOff>200025</xdr:rowOff>
                  </from>
                  <to>
                    <xdr:col>5</xdr:col>
                    <xdr:colOff>609600</xdr:colOff>
                    <xdr:row>125</xdr:row>
                    <xdr:rowOff>419100</xdr:rowOff>
                  </to>
                </anchor>
              </controlPr>
            </control>
          </mc:Choice>
        </mc:AlternateContent>
        <mc:AlternateContent xmlns:mc="http://schemas.openxmlformats.org/markup-compatibility/2006">
          <mc:Choice Requires="x14">
            <control shapeId="22679" r:id="rId154" name="Option Button 151">
              <controlPr defaultSize="0" autoFill="0" autoLine="0" autoPict="0">
                <anchor moveWithCells="1" sizeWithCells="1">
                  <from>
                    <xdr:col>1</xdr:col>
                    <xdr:colOff>504825</xdr:colOff>
                    <xdr:row>125</xdr:row>
                    <xdr:rowOff>200025</xdr:rowOff>
                  </from>
                  <to>
                    <xdr:col>1</xdr:col>
                    <xdr:colOff>904875</xdr:colOff>
                    <xdr:row>125</xdr:row>
                    <xdr:rowOff>419100</xdr:rowOff>
                  </to>
                </anchor>
              </controlPr>
            </control>
          </mc:Choice>
        </mc:AlternateContent>
        <mc:AlternateContent xmlns:mc="http://schemas.openxmlformats.org/markup-compatibility/2006">
          <mc:Choice Requires="x14">
            <control shapeId="22680" r:id="rId155" name="Option Button 152">
              <controlPr defaultSize="0" autoFill="0" autoLine="0" autoPict="0">
                <anchor moveWithCells="1" sizeWithCells="1">
                  <from>
                    <xdr:col>1</xdr:col>
                    <xdr:colOff>57150</xdr:colOff>
                    <xdr:row>125</xdr:row>
                    <xdr:rowOff>200025</xdr:rowOff>
                  </from>
                  <to>
                    <xdr:col>1</xdr:col>
                    <xdr:colOff>466725</xdr:colOff>
                    <xdr:row>125</xdr:row>
                    <xdr:rowOff>419100</xdr:rowOff>
                  </to>
                </anchor>
              </controlPr>
            </control>
          </mc:Choice>
        </mc:AlternateContent>
        <mc:AlternateContent xmlns:mc="http://schemas.openxmlformats.org/markup-compatibility/2006">
          <mc:Choice Requires="x14">
            <control shapeId="22681" r:id="rId156" name="Group Box 153">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22682" r:id="rId157" name="Option Button 154">
              <controlPr defaultSize="0" autoFill="0" autoLine="0" autoPict="0">
                <anchor moveWithCells="1" sizeWithCells="1">
                  <from>
                    <xdr:col>5</xdr:col>
                    <xdr:colOff>19050</xdr:colOff>
                    <xdr:row>140</xdr:row>
                    <xdr:rowOff>200025</xdr:rowOff>
                  </from>
                  <to>
                    <xdr:col>5</xdr:col>
                    <xdr:colOff>609600</xdr:colOff>
                    <xdr:row>140</xdr:row>
                    <xdr:rowOff>419100</xdr:rowOff>
                  </to>
                </anchor>
              </controlPr>
            </control>
          </mc:Choice>
        </mc:AlternateContent>
        <mc:AlternateContent xmlns:mc="http://schemas.openxmlformats.org/markup-compatibility/2006">
          <mc:Choice Requires="x14">
            <control shapeId="22683" r:id="rId158" name="Option Button 155">
              <controlPr defaultSize="0" autoFill="0" autoLine="0" autoPict="0">
                <anchor moveWithCells="1" sizeWithCells="1">
                  <from>
                    <xdr:col>1</xdr:col>
                    <xdr:colOff>504825</xdr:colOff>
                    <xdr:row>140</xdr:row>
                    <xdr:rowOff>200025</xdr:rowOff>
                  </from>
                  <to>
                    <xdr:col>1</xdr:col>
                    <xdr:colOff>904875</xdr:colOff>
                    <xdr:row>140</xdr:row>
                    <xdr:rowOff>419100</xdr:rowOff>
                  </to>
                </anchor>
              </controlPr>
            </control>
          </mc:Choice>
        </mc:AlternateContent>
        <mc:AlternateContent xmlns:mc="http://schemas.openxmlformats.org/markup-compatibility/2006">
          <mc:Choice Requires="x14">
            <control shapeId="22684" r:id="rId159" name="Option Button 156">
              <controlPr defaultSize="0" autoFill="0" autoLine="0" autoPict="0">
                <anchor moveWithCells="1" sizeWithCells="1">
                  <from>
                    <xdr:col>1</xdr:col>
                    <xdr:colOff>57150</xdr:colOff>
                    <xdr:row>140</xdr:row>
                    <xdr:rowOff>200025</xdr:rowOff>
                  </from>
                  <to>
                    <xdr:col>1</xdr:col>
                    <xdr:colOff>466725</xdr:colOff>
                    <xdr:row>140</xdr:row>
                    <xdr:rowOff>419100</xdr:rowOff>
                  </to>
                </anchor>
              </controlPr>
            </control>
          </mc:Choice>
        </mc:AlternateContent>
        <mc:AlternateContent xmlns:mc="http://schemas.openxmlformats.org/markup-compatibility/2006">
          <mc:Choice Requires="x14">
            <control shapeId="22685" r:id="rId160" name="Group Box 157">
              <controlPr defaultSize="0" autoFill="0" autoPict="0">
                <anchor moveWithCells="1" sizeWithCells="1">
                  <from>
                    <xdr:col>1</xdr:col>
                    <xdr:colOff>0</xdr:colOff>
                    <xdr:row>141</xdr:row>
                    <xdr:rowOff>0</xdr:rowOff>
                  </from>
                  <to>
                    <xdr:col>5</xdr:col>
                    <xdr:colOff>800100</xdr:colOff>
                    <xdr:row>142</xdr:row>
                    <xdr:rowOff>0</xdr:rowOff>
                  </to>
                </anchor>
              </controlPr>
            </control>
          </mc:Choice>
        </mc:AlternateContent>
        <mc:AlternateContent xmlns:mc="http://schemas.openxmlformats.org/markup-compatibility/2006">
          <mc:Choice Requires="x14">
            <control shapeId="22686" r:id="rId161" name="Option Button 158">
              <controlPr defaultSize="0" autoFill="0" autoLine="0" autoPict="0">
                <anchor moveWithCells="1" sizeWithCells="1">
                  <from>
                    <xdr:col>5</xdr:col>
                    <xdr:colOff>19050</xdr:colOff>
                    <xdr:row>141</xdr:row>
                    <xdr:rowOff>200025</xdr:rowOff>
                  </from>
                  <to>
                    <xdr:col>5</xdr:col>
                    <xdr:colOff>609600</xdr:colOff>
                    <xdr:row>141</xdr:row>
                    <xdr:rowOff>419100</xdr:rowOff>
                  </to>
                </anchor>
              </controlPr>
            </control>
          </mc:Choice>
        </mc:AlternateContent>
        <mc:AlternateContent xmlns:mc="http://schemas.openxmlformats.org/markup-compatibility/2006">
          <mc:Choice Requires="x14">
            <control shapeId="22687" r:id="rId162" name="Option Button 159">
              <controlPr defaultSize="0" autoFill="0" autoLine="0" autoPict="0">
                <anchor moveWithCells="1" sizeWithCells="1">
                  <from>
                    <xdr:col>1</xdr:col>
                    <xdr:colOff>504825</xdr:colOff>
                    <xdr:row>141</xdr:row>
                    <xdr:rowOff>200025</xdr:rowOff>
                  </from>
                  <to>
                    <xdr:col>1</xdr:col>
                    <xdr:colOff>904875</xdr:colOff>
                    <xdr:row>141</xdr:row>
                    <xdr:rowOff>419100</xdr:rowOff>
                  </to>
                </anchor>
              </controlPr>
            </control>
          </mc:Choice>
        </mc:AlternateContent>
        <mc:AlternateContent xmlns:mc="http://schemas.openxmlformats.org/markup-compatibility/2006">
          <mc:Choice Requires="x14">
            <control shapeId="22688" r:id="rId163" name="Option Button 160">
              <controlPr defaultSize="0" autoFill="0" autoLine="0" autoPict="0">
                <anchor moveWithCells="1" sizeWithCells="1">
                  <from>
                    <xdr:col>1</xdr:col>
                    <xdr:colOff>57150</xdr:colOff>
                    <xdr:row>141</xdr:row>
                    <xdr:rowOff>200025</xdr:rowOff>
                  </from>
                  <to>
                    <xdr:col>1</xdr:col>
                    <xdr:colOff>466725</xdr:colOff>
                    <xdr:row>141</xdr:row>
                    <xdr:rowOff>419100</xdr:rowOff>
                  </to>
                </anchor>
              </controlPr>
            </control>
          </mc:Choice>
        </mc:AlternateContent>
        <mc:AlternateContent xmlns:mc="http://schemas.openxmlformats.org/markup-compatibility/2006">
          <mc:Choice Requires="x14">
            <control shapeId="22689" r:id="rId164" name="Group Box 161">
              <controlPr defaultSize="0" autoFill="0" autoPict="0">
                <anchor moveWithCells="1" sizeWithCells="1">
                  <from>
                    <xdr:col>1</xdr:col>
                    <xdr:colOff>0</xdr:colOff>
                    <xdr:row>145</xdr:row>
                    <xdr:rowOff>0</xdr:rowOff>
                  </from>
                  <to>
                    <xdr:col>5</xdr:col>
                    <xdr:colOff>800100</xdr:colOff>
                    <xdr:row>146</xdr:row>
                    <xdr:rowOff>0</xdr:rowOff>
                  </to>
                </anchor>
              </controlPr>
            </control>
          </mc:Choice>
        </mc:AlternateContent>
        <mc:AlternateContent xmlns:mc="http://schemas.openxmlformats.org/markup-compatibility/2006">
          <mc:Choice Requires="x14">
            <control shapeId="22690" r:id="rId165" name="Option Button 162">
              <controlPr defaultSize="0" autoFill="0" autoLine="0" autoPict="0">
                <anchor moveWithCells="1" sizeWithCells="1">
                  <from>
                    <xdr:col>5</xdr:col>
                    <xdr:colOff>19050</xdr:colOff>
                    <xdr:row>145</xdr:row>
                    <xdr:rowOff>200025</xdr:rowOff>
                  </from>
                  <to>
                    <xdr:col>5</xdr:col>
                    <xdr:colOff>609600</xdr:colOff>
                    <xdr:row>145</xdr:row>
                    <xdr:rowOff>419100</xdr:rowOff>
                  </to>
                </anchor>
              </controlPr>
            </control>
          </mc:Choice>
        </mc:AlternateContent>
        <mc:AlternateContent xmlns:mc="http://schemas.openxmlformats.org/markup-compatibility/2006">
          <mc:Choice Requires="x14">
            <control shapeId="22691" r:id="rId166" name="Option Button 163">
              <controlPr defaultSize="0" autoFill="0" autoLine="0" autoPict="0">
                <anchor moveWithCells="1" sizeWithCells="1">
                  <from>
                    <xdr:col>1</xdr:col>
                    <xdr:colOff>504825</xdr:colOff>
                    <xdr:row>145</xdr:row>
                    <xdr:rowOff>200025</xdr:rowOff>
                  </from>
                  <to>
                    <xdr:col>1</xdr:col>
                    <xdr:colOff>904875</xdr:colOff>
                    <xdr:row>145</xdr:row>
                    <xdr:rowOff>419100</xdr:rowOff>
                  </to>
                </anchor>
              </controlPr>
            </control>
          </mc:Choice>
        </mc:AlternateContent>
        <mc:AlternateContent xmlns:mc="http://schemas.openxmlformats.org/markup-compatibility/2006">
          <mc:Choice Requires="x14">
            <control shapeId="22692" r:id="rId167" name="Option Button 164">
              <controlPr defaultSize="0" autoFill="0" autoLine="0" autoPict="0">
                <anchor moveWithCells="1" sizeWithCells="1">
                  <from>
                    <xdr:col>1</xdr:col>
                    <xdr:colOff>57150</xdr:colOff>
                    <xdr:row>145</xdr:row>
                    <xdr:rowOff>200025</xdr:rowOff>
                  </from>
                  <to>
                    <xdr:col>1</xdr:col>
                    <xdr:colOff>466725</xdr:colOff>
                    <xdr:row>145</xdr:row>
                    <xdr:rowOff>419100</xdr:rowOff>
                  </to>
                </anchor>
              </controlPr>
            </control>
          </mc:Choice>
        </mc:AlternateContent>
        <mc:AlternateContent xmlns:mc="http://schemas.openxmlformats.org/markup-compatibility/2006">
          <mc:Choice Requires="x14">
            <control shapeId="22693" r:id="rId168" name="Group Box 165">
              <controlPr defaultSize="0" autoFill="0" autoPict="0">
                <anchor moveWithCells="1" sizeWithCells="1">
                  <from>
                    <xdr:col>1</xdr:col>
                    <xdr:colOff>0</xdr:colOff>
                    <xdr:row>146</xdr:row>
                    <xdr:rowOff>0</xdr:rowOff>
                  </from>
                  <to>
                    <xdr:col>5</xdr:col>
                    <xdr:colOff>800100</xdr:colOff>
                    <xdr:row>147</xdr:row>
                    <xdr:rowOff>0</xdr:rowOff>
                  </to>
                </anchor>
              </controlPr>
            </control>
          </mc:Choice>
        </mc:AlternateContent>
        <mc:AlternateContent xmlns:mc="http://schemas.openxmlformats.org/markup-compatibility/2006">
          <mc:Choice Requires="x14">
            <control shapeId="22694" r:id="rId169" name="Option Button 166">
              <controlPr defaultSize="0" autoFill="0" autoLine="0" autoPict="0">
                <anchor moveWithCells="1" sizeWithCells="1">
                  <from>
                    <xdr:col>5</xdr:col>
                    <xdr:colOff>19050</xdr:colOff>
                    <xdr:row>146</xdr:row>
                    <xdr:rowOff>200025</xdr:rowOff>
                  </from>
                  <to>
                    <xdr:col>5</xdr:col>
                    <xdr:colOff>609600</xdr:colOff>
                    <xdr:row>146</xdr:row>
                    <xdr:rowOff>419100</xdr:rowOff>
                  </to>
                </anchor>
              </controlPr>
            </control>
          </mc:Choice>
        </mc:AlternateContent>
        <mc:AlternateContent xmlns:mc="http://schemas.openxmlformats.org/markup-compatibility/2006">
          <mc:Choice Requires="x14">
            <control shapeId="22695" r:id="rId170" name="Option Button 167">
              <controlPr defaultSize="0" autoFill="0" autoLine="0" autoPict="0">
                <anchor moveWithCells="1" sizeWithCells="1">
                  <from>
                    <xdr:col>1</xdr:col>
                    <xdr:colOff>504825</xdr:colOff>
                    <xdr:row>146</xdr:row>
                    <xdr:rowOff>200025</xdr:rowOff>
                  </from>
                  <to>
                    <xdr:col>1</xdr:col>
                    <xdr:colOff>904875</xdr:colOff>
                    <xdr:row>146</xdr:row>
                    <xdr:rowOff>419100</xdr:rowOff>
                  </to>
                </anchor>
              </controlPr>
            </control>
          </mc:Choice>
        </mc:AlternateContent>
        <mc:AlternateContent xmlns:mc="http://schemas.openxmlformats.org/markup-compatibility/2006">
          <mc:Choice Requires="x14">
            <control shapeId="22696" r:id="rId171" name="Option Button 168">
              <controlPr defaultSize="0" autoFill="0" autoLine="0" autoPict="0">
                <anchor moveWithCells="1" sizeWithCells="1">
                  <from>
                    <xdr:col>1</xdr:col>
                    <xdr:colOff>57150</xdr:colOff>
                    <xdr:row>146</xdr:row>
                    <xdr:rowOff>200025</xdr:rowOff>
                  </from>
                  <to>
                    <xdr:col>1</xdr:col>
                    <xdr:colOff>466725</xdr:colOff>
                    <xdr:row>146</xdr:row>
                    <xdr:rowOff>419100</xdr:rowOff>
                  </to>
                </anchor>
              </controlPr>
            </control>
          </mc:Choice>
        </mc:AlternateContent>
        <mc:AlternateContent xmlns:mc="http://schemas.openxmlformats.org/markup-compatibility/2006">
          <mc:Choice Requires="x14">
            <control shapeId="22697" r:id="rId172" name="Group Box 169">
              <controlPr defaultSize="0" autoFill="0" autoPict="0">
                <anchor moveWithCells="1" sizeWithCells="1">
                  <from>
                    <xdr:col>1</xdr:col>
                    <xdr:colOff>0</xdr:colOff>
                    <xdr:row>150</xdr:row>
                    <xdr:rowOff>0</xdr:rowOff>
                  </from>
                  <to>
                    <xdr:col>5</xdr:col>
                    <xdr:colOff>800100</xdr:colOff>
                    <xdr:row>151</xdr:row>
                    <xdr:rowOff>0</xdr:rowOff>
                  </to>
                </anchor>
              </controlPr>
            </control>
          </mc:Choice>
        </mc:AlternateContent>
        <mc:AlternateContent xmlns:mc="http://schemas.openxmlformats.org/markup-compatibility/2006">
          <mc:Choice Requires="x14">
            <control shapeId="22698" r:id="rId173" name="Option Button 170">
              <controlPr defaultSize="0" autoFill="0" autoLine="0" autoPict="0">
                <anchor moveWithCells="1" sizeWithCells="1">
                  <from>
                    <xdr:col>5</xdr:col>
                    <xdr:colOff>19050</xdr:colOff>
                    <xdr:row>150</xdr:row>
                    <xdr:rowOff>200025</xdr:rowOff>
                  </from>
                  <to>
                    <xdr:col>5</xdr:col>
                    <xdr:colOff>609600</xdr:colOff>
                    <xdr:row>150</xdr:row>
                    <xdr:rowOff>419100</xdr:rowOff>
                  </to>
                </anchor>
              </controlPr>
            </control>
          </mc:Choice>
        </mc:AlternateContent>
        <mc:AlternateContent xmlns:mc="http://schemas.openxmlformats.org/markup-compatibility/2006">
          <mc:Choice Requires="x14">
            <control shapeId="22699" r:id="rId174" name="Option Button 171">
              <controlPr defaultSize="0" autoFill="0" autoLine="0" autoPict="0">
                <anchor moveWithCells="1" sizeWithCells="1">
                  <from>
                    <xdr:col>1</xdr:col>
                    <xdr:colOff>504825</xdr:colOff>
                    <xdr:row>150</xdr:row>
                    <xdr:rowOff>200025</xdr:rowOff>
                  </from>
                  <to>
                    <xdr:col>1</xdr:col>
                    <xdr:colOff>904875</xdr:colOff>
                    <xdr:row>150</xdr:row>
                    <xdr:rowOff>419100</xdr:rowOff>
                  </to>
                </anchor>
              </controlPr>
            </control>
          </mc:Choice>
        </mc:AlternateContent>
        <mc:AlternateContent xmlns:mc="http://schemas.openxmlformats.org/markup-compatibility/2006">
          <mc:Choice Requires="x14">
            <control shapeId="22700" r:id="rId175" name="Option Button 172">
              <controlPr defaultSize="0" autoFill="0" autoLine="0" autoPict="0">
                <anchor moveWithCells="1" sizeWithCells="1">
                  <from>
                    <xdr:col>1</xdr:col>
                    <xdr:colOff>57150</xdr:colOff>
                    <xdr:row>150</xdr:row>
                    <xdr:rowOff>200025</xdr:rowOff>
                  </from>
                  <to>
                    <xdr:col>1</xdr:col>
                    <xdr:colOff>466725</xdr:colOff>
                    <xdr:row>150</xdr:row>
                    <xdr:rowOff>419100</xdr:rowOff>
                  </to>
                </anchor>
              </controlPr>
            </control>
          </mc:Choice>
        </mc:AlternateContent>
        <mc:AlternateContent xmlns:mc="http://schemas.openxmlformats.org/markup-compatibility/2006">
          <mc:Choice Requires="x14">
            <control shapeId="22701" r:id="rId176" name="Group Box 173">
              <controlPr defaultSize="0" autoFill="0" autoPict="0">
                <anchor moveWithCells="1" sizeWithCells="1">
                  <from>
                    <xdr:col>1</xdr:col>
                    <xdr:colOff>0</xdr:colOff>
                    <xdr:row>151</xdr:row>
                    <xdr:rowOff>0</xdr:rowOff>
                  </from>
                  <to>
                    <xdr:col>5</xdr:col>
                    <xdr:colOff>800100</xdr:colOff>
                    <xdr:row>152</xdr:row>
                    <xdr:rowOff>0</xdr:rowOff>
                  </to>
                </anchor>
              </controlPr>
            </control>
          </mc:Choice>
        </mc:AlternateContent>
        <mc:AlternateContent xmlns:mc="http://schemas.openxmlformats.org/markup-compatibility/2006">
          <mc:Choice Requires="x14">
            <control shapeId="22702" r:id="rId177" name="Option Button 174">
              <controlPr defaultSize="0" autoFill="0" autoLine="0" autoPict="0">
                <anchor moveWithCells="1" sizeWithCells="1">
                  <from>
                    <xdr:col>5</xdr:col>
                    <xdr:colOff>19050</xdr:colOff>
                    <xdr:row>151</xdr:row>
                    <xdr:rowOff>200025</xdr:rowOff>
                  </from>
                  <to>
                    <xdr:col>5</xdr:col>
                    <xdr:colOff>609600</xdr:colOff>
                    <xdr:row>151</xdr:row>
                    <xdr:rowOff>419100</xdr:rowOff>
                  </to>
                </anchor>
              </controlPr>
            </control>
          </mc:Choice>
        </mc:AlternateContent>
        <mc:AlternateContent xmlns:mc="http://schemas.openxmlformats.org/markup-compatibility/2006">
          <mc:Choice Requires="x14">
            <control shapeId="22703" r:id="rId178" name="Option Button 175">
              <controlPr defaultSize="0" autoFill="0" autoLine="0" autoPict="0">
                <anchor moveWithCells="1" sizeWithCells="1">
                  <from>
                    <xdr:col>1</xdr:col>
                    <xdr:colOff>504825</xdr:colOff>
                    <xdr:row>151</xdr:row>
                    <xdr:rowOff>200025</xdr:rowOff>
                  </from>
                  <to>
                    <xdr:col>1</xdr:col>
                    <xdr:colOff>904875</xdr:colOff>
                    <xdr:row>151</xdr:row>
                    <xdr:rowOff>419100</xdr:rowOff>
                  </to>
                </anchor>
              </controlPr>
            </control>
          </mc:Choice>
        </mc:AlternateContent>
        <mc:AlternateContent xmlns:mc="http://schemas.openxmlformats.org/markup-compatibility/2006">
          <mc:Choice Requires="x14">
            <control shapeId="22704" r:id="rId179" name="Option Button 176">
              <controlPr defaultSize="0" autoFill="0" autoLine="0" autoPict="0">
                <anchor moveWithCells="1" sizeWithCells="1">
                  <from>
                    <xdr:col>1</xdr:col>
                    <xdr:colOff>57150</xdr:colOff>
                    <xdr:row>151</xdr:row>
                    <xdr:rowOff>200025</xdr:rowOff>
                  </from>
                  <to>
                    <xdr:col>1</xdr:col>
                    <xdr:colOff>466725</xdr:colOff>
                    <xdr:row>151</xdr:row>
                    <xdr:rowOff>419100</xdr:rowOff>
                  </to>
                </anchor>
              </controlPr>
            </control>
          </mc:Choice>
        </mc:AlternateContent>
        <mc:AlternateContent xmlns:mc="http://schemas.openxmlformats.org/markup-compatibility/2006">
          <mc:Choice Requires="x14">
            <control shapeId="22705" r:id="rId180" name="Group Box 177">
              <controlPr defaultSize="0" autoFill="0" autoPict="0">
                <anchor moveWithCells="1" sizeWithCells="1">
                  <from>
                    <xdr:col>1</xdr:col>
                    <xdr:colOff>0</xdr:colOff>
                    <xdr:row>152</xdr:row>
                    <xdr:rowOff>0</xdr:rowOff>
                  </from>
                  <to>
                    <xdr:col>5</xdr:col>
                    <xdr:colOff>800100</xdr:colOff>
                    <xdr:row>153</xdr:row>
                    <xdr:rowOff>0</xdr:rowOff>
                  </to>
                </anchor>
              </controlPr>
            </control>
          </mc:Choice>
        </mc:AlternateContent>
        <mc:AlternateContent xmlns:mc="http://schemas.openxmlformats.org/markup-compatibility/2006">
          <mc:Choice Requires="x14">
            <control shapeId="22706" r:id="rId181" name="Option Button 178">
              <controlPr defaultSize="0" autoFill="0" autoLine="0" autoPict="0">
                <anchor moveWithCells="1" sizeWithCells="1">
                  <from>
                    <xdr:col>5</xdr:col>
                    <xdr:colOff>19050</xdr:colOff>
                    <xdr:row>152</xdr:row>
                    <xdr:rowOff>200025</xdr:rowOff>
                  </from>
                  <to>
                    <xdr:col>5</xdr:col>
                    <xdr:colOff>609600</xdr:colOff>
                    <xdr:row>152</xdr:row>
                    <xdr:rowOff>419100</xdr:rowOff>
                  </to>
                </anchor>
              </controlPr>
            </control>
          </mc:Choice>
        </mc:AlternateContent>
        <mc:AlternateContent xmlns:mc="http://schemas.openxmlformats.org/markup-compatibility/2006">
          <mc:Choice Requires="x14">
            <control shapeId="22707" r:id="rId182" name="Option Button 179">
              <controlPr defaultSize="0" autoFill="0" autoLine="0" autoPict="0">
                <anchor moveWithCells="1" sizeWithCells="1">
                  <from>
                    <xdr:col>1</xdr:col>
                    <xdr:colOff>504825</xdr:colOff>
                    <xdr:row>152</xdr:row>
                    <xdr:rowOff>200025</xdr:rowOff>
                  </from>
                  <to>
                    <xdr:col>1</xdr:col>
                    <xdr:colOff>904875</xdr:colOff>
                    <xdr:row>152</xdr:row>
                    <xdr:rowOff>419100</xdr:rowOff>
                  </to>
                </anchor>
              </controlPr>
            </control>
          </mc:Choice>
        </mc:AlternateContent>
        <mc:AlternateContent xmlns:mc="http://schemas.openxmlformats.org/markup-compatibility/2006">
          <mc:Choice Requires="x14">
            <control shapeId="22708" r:id="rId183" name="Option Button 180">
              <controlPr defaultSize="0" autoFill="0" autoLine="0" autoPict="0">
                <anchor moveWithCells="1" sizeWithCells="1">
                  <from>
                    <xdr:col>1</xdr:col>
                    <xdr:colOff>57150</xdr:colOff>
                    <xdr:row>152</xdr:row>
                    <xdr:rowOff>200025</xdr:rowOff>
                  </from>
                  <to>
                    <xdr:col>1</xdr:col>
                    <xdr:colOff>466725</xdr:colOff>
                    <xdr:row>152</xdr:row>
                    <xdr:rowOff>419100</xdr:rowOff>
                  </to>
                </anchor>
              </controlPr>
            </control>
          </mc:Choice>
        </mc:AlternateContent>
        <mc:AlternateContent xmlns:mc="http://schemas.openxmlformats.org/markup-compatibility/2006">
          <mc:Choice Requires="x14">
            <control shapeId="22709" r:id="rId184" name="Group Box 181">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2710" r:id="rId185" name="Option Button 182">
              <controlPr defaultSize="0" autoFill="0" autoLine="0" autoPict="0">
                <anchor moveWithCells="1" sizeWithCells="1">
                  <from>
                    <xdr:col>5</xdr:col>
                    <xdr:colOff>19050</xdr:colOff>
                    <xdr:row>153</xdr:row>
                    <xdr:rowOff>200025</xdr:rowOff>
                  </from>
                  <to>
                    <xdr:col>5</xdr:col>
                    <xdr:colOff>609600</xdr:colOff>
                    <xdr:row>153</xdr:row>
                    <xdr:rowOff>419100</xdr:rowOff>
                  </to>
                </anchor>
              </controlPr>
            </control>
          </mc:Choice>
        </mc:AlternateContent>
        <mc:AlternateContent xmlns:mc="http://schemas.openxmlformats.org/markup-compatibility/2006">
          <mc:Choice Requires="x14">
            <control shapeId="22711" r:id="rId186" name="Option Button 183">
              <controlPr defaultSize="0" autoFill="0" autoLine="0" autoPict="0">
                <anchor moveWithCells="1" sizeWithCells="1">
                  <from>
                    <xdr:col>1</xdr:col>
                    <xdr:colOff>504825</xdr:colOff>
                    <xdr:row>153</xdr:row>
                    <xdr:rowOff>200025</xdr:rowOff>
                  </from>
                  <to>
                    <xdr:col>1</xdr:col>
                    <xdr:colOff>904875</xdr:colOff>
                    <xdr:row>153</xdr:row>
                    <xdr:rowOff>419100</xdr:rowOff>
                  </to>
                </anchor>
              </controlPr>
            </control>
          </mc:Choice>
        </mc:AlternateContent>
        <mc:AlternateContent xmlns:mc="http://schemas.openxmlformats.org/markup-compatibility/2006">
          <mc:Choice Requires="x14">
            <control shapeId="22712" r:id="rId187" name="Option Button 184">
              <controlPr defaultSize="0" autoFill="0" autoLine="0" autoPict="0">
                <anchor moveWithCells="1" sizeWithCells="1">
                  <from>
                    <xdr:col>1</xdr:col>
                    <xdr:colOff>57150</xdr:colOff>
                    <xdr:row>153</xdr:row>
                    <xdr:rowOff>200025</xdr:rowOff>
                  </from>
                  <to>
                    <xdr:col>1</xdr:col>
                    <xdr:colOff>466725</xdr:colOff>
                    <xdr:row>153</xdr:row>
                    <xdr:rowOff>419100</xdr:rowOff>
                  </to>
                </anchor>
              </controlPr>
            </control>
          </mc:Choice>
        </mc:AlternateContent>
        <mc:AlternateContent xmlns:mc="http://schemas.openxmlformats.org/markup-compatibility/2006">
          <mc:Choice Requires="x14">
            <control shapeId="22713" r:id="rId188" name="Group Box 185">
              <controlPr defaultSize="0" autoFill="0" autoPict="0">
                <anchor moveWithCells="1" sizeWithCells="1">
                  <from>
                    <xdr:col>1</xdr:col>
                    <xdr:colOff>0</xdr:colOff>
                    <xdr:row>157</xdr:row>
                    <xdr:rowOff>0</xdr:rowOff>
                  </from>
                  <to>
                    <xdr:col>5</xdr:col>
                    <xdr:colOff>800100</xdr:colOff>
                    <xdr:row>158</xdr:row>
                    <xdr:rowOff>0</xdr:rowOff>
                  </to>
                </anchor>
              </controlPr>
            </control>
          </mc:Choice>
        </mc:AlternateContent>
        <mc:AlternateContent xmlns:mc="http://schemas.openxmlformats.org/markup-compatibility/2006">
          <mc:Choice Requires="x14">
            <control shapeId="22714" r:id="rId189" name="Option Button 186">
              <controlPr defaultSize="0" autoFill="0" autoLine="0" autoPict="0">
                <anchor moveWithCells="1" sizeWithCells="1">
                  <from>
                    <xdr:col>5</xdr:col>
                    <xdr:colOff>19050</xdr:colOff>
                    <xdr:row>157</xdr:row>
                    <xdr:rowOff>200025</xdr:rowOff>
                  </from>
                  <to>
                    <xdr:col>5</xdr:col>
                    <xdr:colOff>609600</xdr:colOff>
                    <xdr:row>157</xdr:row>
                    <xdr:rowOff>419100</xdr:rowOff>
                  </to>
                </anchor>
              </controlPr>
            </control>
          </mc:Choice>
        </mc:AlternateContent>
        <mc:AlternateContent xmlns:mc="http://schemas.openxmlformats.org/markup-compatibility/2006">
          <mc:Choice Requires="x14">
            <control shapeId="22715" r:id="rId190" name="Option Button 187">
              <controlPr defaultSize="0" autoFill="0" autoLine="0" autoPict="0">
                <anchor moveWithCells="1" sizeWithCells="1">
                  <from>
                    <xdr:col>1</xdr:col>
                    <xdr:colOff>504825</xdr:colOff>
                    <xdr:row>157</xdr:row>
                    <xdr:rowOff>200025</xdr:rowOff>
                  </from>
                  <to>
                    <xdr:col>1</xdr:col>
                    <xdr:colOff>904875</xdr:colOff>
                    <xdr:row>157</xdr:row>
                    <xdr:rowOff>419100</xdr:rowOff>
                  </to>
                </anchor>
              </controlPr>
            </control>
          </mc:Choice>
        </mc:AlternateContent>
        <mc:AlternateContent xmlns:mc="http://schemas.openxmlformats.org/markup-compatibility/2006">
          <mc:Choice Requires="x14">
            <control shapeId="22716" r:id="rId191" name="Option Button 188">
              <controlPr defaultSize="0" autoFill="0" autoLine="0" autoPict="0">
                <anchor moveWithCells="1" sizeWithCells="1">
                  <from>
                    <xdr:col>1</xdr:col>
                    <xdr:colOff>57150</xdr:colOff>
                    <xdr:row>157</xdr:row>
                    <xdr:rowOff>200025</xdr:rowOff>
                  </from>
                  <to>
                    <xdr:col>1</xdr:col>
                    <xdr:colOff>466725</xdr:colOff>
                    <xdr:row>157</xdr:row>
                    <xdr:rowOff>419100</xdr:rowOff>
                  </to>
                </anchor>
              </controlPr>
            </control>
          </mc:Choice>
        </mc:AlternateContent>
        <mc:AlternateContent xmlns:mc="http://schemas.openxmlformats.org/markup-compatibility/2006">
          <mc:Choice Requires="x14">
            <control shapeId="22717" r:id="rId192" name="Group Box 189">
              <controlPr defaultSize="0" autoFill="0" autoPict="0">
                <anchor moveWithCells="1" sizeWithCells="1">
                  <from>
                    <xdr:col>1</xdr:col>
                    <xdr:colOff>0</xdr:colOff>
                    <xdr:row>158</xdr:row>
                    <xdr:rowOff>0</xdr:rowOff>
                  </from>
                  <to>
                    <xdr:col>5</xdr:col>
                    <xdr:colOff>800100</xdr:colOff>
                    <xdr:row>159</xdr:row>
                    <xdr:rowOff>0</xdr:rowOff>
                  </to>
                </anchor>
              </controlPr>
            </control>
          </mc:Choice>
        </mc:AlternateContent>
        <mc:AlternateContent xmlns:mc="http://schemas.openxmlformats.org/markup-compatibility/2006">
          <mc:Choice Requires="x14">
            <control shapeId="22718" r:id="rId193" name="Option Button 190">
              <controlPr defaultSize="0" autoFill="0" autoLine="0" autoPict="0">
                <anchor moveWithCells="1" sizeWithCells="1">
                  <from>
                    <xdr:col>5</xdr:col>
                    <xdr:colOff>19050</xdr:colOff>
                    <xdr:row>158</xdr:row>
                    <xdr:rowOff>200025</xdr:rowOff>
                  </from>
                  <to>
                    <xdr:col>5</xdr:col>
                    <xdr:colOff>609600</xdr:colOff>
                    <xdr:row>158</xdr:row>
                    <xdr:rowOff>419100</xdr:rowOff>
                  </to>
                </anchor>
              </controlPr>
            </control>
          </mc:Choice>
        </mc:AlternateContent>
        <mc:AlternateContent xmlns:mc="http://schemas.openxmlformats.org/markup-compatibility/2006">
          <mc:Choice Requires="x14">
            <control shapeId="22719" r:id="rId194" name="Option Button 191">
              <controlPr defaultSize="0" autoFill="0" autoLine="0" autoPict="0">
                <anchor moveWithCells="1" sizeWithCells="1">
                  <from>
                    <xdr:col>1</xdr:col>
                    <xdr:colOff>504825</xdr:colOff>
                    <xdr:row>158</xdr:row>
                    <xdr:rowOff>200025</xdr:rowOff>
                  </from>
                  <to>
                    <xdr:col>1</xdr:col>
                    <xdr:colOff>904875</xdr:colOff>
                    <xdr:row>158</xdr:row>
                    <xdr:rowOff>419100</xdr:rowOff>
                  </to>
                </anchor>
              </controlPr>
            </control>
          </mc:Choice>
        </mc:AlternateContent>
        <mc:AlternateContent xmlns:mc="http://schemas.openxmlformats.org/markup-compatibility/2006">
          <mc:Choice Requires="x14">
            <control shapeId="22720" r:id="rId195" name="Option Button 192">
              <controlPr defaultSize="0" autoFill="0" autoLine="0" autoPict="0">
                <anchor moveWithCells="1" sizeWithCells="1">
                  <from>
                    <xdr:col>1</xdr:col>
                    <xdr:colOff>57150</xdr:colOff>
                    <xdr:row>158</xdr:row>
                    <xdr:rowOff>200025</xdr:rowOff>
                  </from>
                  <to>
                    <xdr:col>1</xdr:col>
                    <xdr:colOff>466725</xdr:colOff>
                    <xdr:row>158</xdr:row>
                    <xdr:rowOff>419100</xdr:rowOff>
                  </to>
                </anchor>
              </controlPr>
            </control>
          </mc:Choice>
        </mc:AlternateContent>
        <mc:AlternateContent xmlns:mc="http://schemas.openxmlformats.org/markup-compatibility/2006">
          <mc:Choice Requires="x14">
            <control shapeId="22721" r:id="rId196" name="Group Box 193">
              <controlPr defaultSize="0" autoFill="0" autoPict="0">
                <anchor moveWithCells="1" sizeWithCells="1">
                  <from>
                    <xdr:col>1</xdr:col>
                    <xdr:colOff>0</xdr:colOff>
                    <xdr:row>159</xdr:row>
                    <xdr:rowOff>0</xdr:rowOff>
                  </from>
                  <to>
                    <xdr:col>5</xdr:col>
                    <xdr:colOff>800100</xdr:colOff>
                    <xdr:row>160</xdr:row>
                    <xdr:rowOff>0</xdr:rowOff>
                  </to>
                </anchor>
              </controlPr>
            </control>
          </mc:Choice>
        </mc:AlternateContent>
        <mc:AlternateContent xmlns:mc="http://schemas.openxmlformats.org/markup-compatibility/2006">
          <mc:Choice Requires="x14">
            <control shapeId="22722" r:id="rId197" name="Option Button 194">
              <controlPr defaultSize="0" autoFill="0" autoLine="0" autoPict="0">
                <anchor moveWithCells="1" sizeWithCells="1">
                  <from>
                    <xdr:col>5</xdr:col>
                    <xdr:colOff>19050</xdr:colOff>
                    <xdr:row>159</xdr:row>
                    <xdr:rowOff>200025</xdr:rowOff>
                  </from>
                  <to>
                    <xdr:col>5</xdr:col>
                    <xdr:colOff>609600</xdr:colOff>
                    <xdr:row>159</xdr:row>
                    <xdr:rowOff>419100</xdr:rowOff>
                  </to>
                </anchor>
              </controlPr>
            </control>
          </mc:Choice>
        </mc:AlternateContent>
        <mc:AlternateContent xmlns:mc="http://schemas.openxmlformats.org/markup-compatibility/2006">
          <mc:Choice Requires="x14">
            <control shapeId="22723" r:id="rId198" name="Option Button 195">
              <controlPr defaultSize="0" autoFill="0" autoLine="0" autoPict="0">
                <anchor moveWithCells="1" sizeWithCells="1">
                  <from>
                    <xdr:col>1</xdr:col>
                    <xdr:colOff>504825</xdr:colOff>
                    <xdr:row>159</xdr:row>
                    <xdr:rowOff>200025</xdr:rowOff>
                  </from>
                  <to>
                    <xdr:col>1</xdr:col>
                    <xdr:colOff>904875</xdr:colOff>
                    <xdr:row>159</xdr:row>
                    <xdr:rowOff>419100</xdr:rowOff>
                  </to>
                </anchor>
              </controlPr>
            </control>
          </mc:Choice>
        </mc:AlternateContent>
        <mc:AlternateContent xmlns:mc="http://schemas.openxmlformats.org/markup-compatibility/2006">
          <mc:Choice Requires="x14">
            <control shapeId="22724" r:id="rId199" name="Option Button 196">
              <controlPr defaultSize="0" autoFill="0" autoLine="0" autoPict="0">
                <anchor moveWithCells="1" sizeWithCells="1">
                  <from>
                    <xdr:col>1</xdr:col>
                    <xdr:colOff>57150</xdr:colOff>
                    <xdr:row>159</xdr:row>
                    <xdr:rowOff>200025</xdr:rowOff>
                  </from>
                  <to>
                    <xdr:col>1</xdr:col>
                    <xdr:colOff>466725</xdr:colOff>
                    <xdr:row>159</xdr:row>
                    <xdr:rowOff>419100</xdr:rowOff>
                  </to>
                </anchor>
              </controlPr>
            </control>
          </mc:Choice>
        </mc:AlternateContent>
        <mc:AlternateContent xmlns:mc="http://schemas.openxmlformats.org/markup-compatibility/2006">
          <mc:Choice Requires="x14">
            <control shapeId="22725" r:id="rId200" name="Group Box 197">
              <controlPr defaultSize="0" autoFill="0" autoPict="0">
                <anchor moveWithCells="1" sizeWithCells="1">
                  <from>
                    <xdr:col>1</xdr:col>
                    <xdr:colOff>0</xdr:colOff>
                    <xdr:row>160</xdr:row>
                    <xdr:rowOff>0</xdr:rowOff>
                  </from>
                  <to>
                    <xdr:col>5</xdr:col>
                    <xdr:colOff>800100</xdr:colOff>
                    <xdr:row>161</xdr:row>
                    <xdr:rowOff>0</xdr:rowOff>
                  </to>
                </anchor>
              </controlPr>
            </control>
          </mc:Choice>
        </mc:AlternateContent>
        <mc:AlternateContent xmlns:mc="http://schemas.openxmlformats.org/markup-compatibility/2006">
          <mc:Choice Requires="x14">
            <control shapeId="22726" r:id="rId201" name="Option Button 198">
              <controlPr defaultSize="0" autoFill="0" autoLine="0" autoPict="0">
                <anchor moveWithCells="1" sizeWithCells="1">
                  <from>
                    <xdr:col>5</xdr:col>
                    <xdr:colOff>19050</xdr:colOff>
                    <xdr:row>160</xdr:row>
                    <xdr:rowOff>200025</xdr:rowOff>
                  </from>
                  <to>
                    <xdr:col>5</xdr:col>
                    <xdr:colOff>609600</xdr:colOff>
                    <xdr:row>160</xdr:row>
                    <xdr:rowOff>419100</xdr:rowOff>
                  </to>
                </anchor>
              </controlPr>
            </control>
          </mc:Choice>
        </mc:AlternateContent>
        <mc:AlternateContent xmlns:mc="http://schemas.openxmlformats.org/markup-compatibility/2006">
          <mc:Choice Requires="x14">
            <control shapeId="22727" r:id="rId202" name="Option Button 199">
              <controlPr defaultSize="0" autoFill="0" autoLine="0" autoPict="0">
                <anchor moveWithCells="1" sizeWithCells="1">
                  <from>
                    <xdr:col>1</xdr:col>
                    <xdr:colOff>504825</xdr:colOff>
                    <xdr:row>160</xdr:row>
                    <xdr:rowOff>200025</xdr:rowOff>
                  </from>
                  <to>
                    <xdr:col>1</xdr:col>
                    <xdr:colOff>904875</xdr:colOff>
                    <xdr:row>160</xdr:row>
                    <xdr:rowOff>419100</xdr:rowOff>
                  </to>
                </anchor>
              </controlPr>
            </control>
          </mc:Choice>
        </mc:AlternateContent>
        <mc:AlternateContent xmlns:mc="http://schemas.openxmlformats.org/markup-compatibility/2006">
          <mc:Choice Requires="x14">
            <control shapeId="22728" r:id="rId203" name="Option Button 200">
              <controlPr defaultSize="0" autoFill="0" autoLine="0" autoPict="0">
                <anchor moveWithCells="1" sizeWithCells="1">
                  <from>
                    <xdr:col>1</xdr:col>
                    <xdr:colOff>57150</xdr:colOff>
                    <xdr:row>160</xdr:row>
                    <xdr:rowOff>200025</xdr:rowOff>
                  </from>
                  <to>
                    <xdr:col>1</xdr:col>
                    <xdr:colOff>466725</xdr:colOff>
                    <xdr:row>160</xdr:row>
                    <xdr:rowOff>419100</xdr:rowOff>
                  </to>
                </anchor>
              </controlPr>
            </control>
          </mc:Choice>
        </mc:AlternateContent>
        <mc:AlternateContent xmlns:mc="http://schemas.openxmlformats.org/markup-compatibility/2006">
          <mc:Choice Requires="x14">
            <control shapeId="22729" r:id="rId204" name="Group Box 201">
              <controlPr defaultSize="0" autoFill="0" autoPict="0">
                <anchor moveWithCells="1" sizeWithCells="1">
                  <from>
                    <xdr:col>1</xdr:col>
                    <xdr:colOff>0</xdr:colOff>
                    <xdr:row>166</xdr:row>
                    <xdr:rowOff>0</xdr:rowOff>
                  </from>
                  <to>
                    <xdr:col>5</xdr:col>
                    <xdr:colOff>800100</xdr:colOff>
                    <xdr:row>167</xdr:row>
                    <xdr:rowOff>0</xdr:rowOff>
                  </to>
                </anchor>
              </controlPr>
            </control>
          </mc:Choice>
        </mc:AlternateContent>
        <mc:AlternateContent xmlns:mc="http://schemas.openxmlformats.org/markup-compatibility/2006">
          <mc:Choice Requires="x14">
            <control shapeId="22730" r:id="rId205" name="Option Button 202">
              <controlPr defaultSize="0" autoFill="0" autoLine="0" autoPict="0">
                <anchor moveWithCells="1" sizeWithCells="1">
                  <from>
                    <xdr:col>5</xdr:col>
                    <xdr:colOff>19050</xdr:colOff>
                    <xdr:row>166</xdr:row>
                    <xdr:rowOff>200025</xdr:rowOff>
                  </from>
                  <to>
                    <xdr:col>5</xdr:col>
                    <xdr:colOff>609600</xdr:colOff>
                    <xdr:row>166</xdr:row>
                    <xdr:rowOff>419100</xdr:rowOff>
                  </to>
                </anchor>
              </controlPr>
            </control>
          </mc:Choice>
        </mc:AlternateContent>
        <mc:AlternateContent xmlns:mc="http://schemas.openxmlformats.org/markup-compatibility/2006">
          <mc:Choice Requires="x14">
            <control shapeId="22731" r:id="rId206" name="Option Button 203">
              <controlPr defaultSize="0" autoFill="0" autoLine="0" autoPict="0">
                <anchor moveWithCells="1" sizeWithCells="1">
                  <from>
                    <xdr:col>1</xdr:col>
                    <xdr:colOff>504825</xdr:colOff>
                    <xdr:row>166</xdr:row>
                    <xdr:rowOff>200025</xdr:rowOff>
                  </from>
                  <to>
                    <xdr:col>1</xdr:col>
                    <xdr:colOff>904875</xdr:colOff>
                    <xdr:row>166</xdr:row>
                    <xdr:rowOff>419100</xdr:rowOff>
                  </to>
                </anchor>
              </controlPr>
            </control>
          </mc:Choice>
        </mc:AlternateContent>
        <mc:AlternateContent xmlns:mc="http://schemas.openxmlformats.org/markup-compatibility/2006">
          <mc:Choice Requires="x14">
            <control shapeId="22732" r:id="rId207" name="Option Button 204">
              <controlPr defaultSize="0" autoFill="0" autoLine="0" autoPict="0">
                <anchor moveWithCells="1" sizeWithCells="1">
                  <from>
                    <xdr:col>1</xdr:col>
                    <xdr:colOff>57150</xdr:colOff>
                    <xdr:row>166</xdr:row>
                    <xdr:rowOff>200025</xdr:rowOff>
                  </from>
                  <to>
                    <xdr:col>1</xdr:col>
                    <xdr:colOff>466725</xdr:colOff>
                    <xdr:row>166</xdr:row>
                    <xdr:rowOff>419100</xdr:rowOff>
                  </to>
                </anchor>
              </controlPr>
            </control>
          </mc:Choice>
        </mc:AlternateContent>
        <mc:AlternateContent xmlns:mc="http://schemas.openxmlformats.org/markup-compatibility/2006">
          <mc:Choice Requires="x14">
            <control shapeId="22733" r:id="rId208" name="Group Box 205">
              <controlPr defaultSize="0" autoFill="0" autoPict="0">
                <anchor moveWithCells="1" sizeWithCells="1">
                  <from>
                    <xdr:col>1</xdr:col>
                    <xdr:colOff>0</xdr:colOff>
                    <xdr:row>167</xdr:row>
                    <xdr:rowOff>0</xdr:rowOff>
                  </from>
                  <to>
                    <xdr:col>5</xdr:col>
                    <xdr:colOff>800100</xdr:colOff>
                    <xdr:row>168</xdr:row>
                    <xdr:rowOff>0</xdr:rowOff>
                  </to>
                </anchor>
              </controlPr>
            </control>
          </mc:Choice>
        </mc:AlternateContent>
        <mc:AlternateContent xmlns:mc="http://schemas.openxmlformats.org/markup-compatibility/2006">
          <mc:Choice Requires="x14">
            <control shapeId="22734" r:id="rId209" name="Option Button 206">
              <controlPr defaultSize="0" autoFill="0" autoLine="0" autoPict="0">
                <anchor moveWithCells="1" sizeWithCells="1">
                  <from>
                    <xdr:col>5</xdr:col>
                    <xdr:colOff>19050</xdr:colOff>
                    <xdr:row>167</xdr:row>
                    <xdr:rowOff>200025</xdr:rowOff>
                  </from>
                  <to>
                    <xdr:col>5</xdr:col>
                    <xdr:colOff>609600</xdr:colOff>
                    <xdr:row>167</xdr:row>
                    <xdr:rowOff>419100</xdr:rowOff>
                  </to>
                </anchor>
              </controlPr>
            </control>
          </mc:Choice>
        </mc:AlternateContent>
        <mc:AlternateContent xmlns:mc="http://schemas.openxmlformats.org/markup-compatibility/2006">
          <mc:Choice Requires="x14">
            <control shapeId="22735" r:id="rId210" name="Option Button 207">
              <controlPr defaultSize="0" autoFill="0" autoLine="0" autoPict="0">
                <anchor moveWithCells="1" sizeWithCells="1">
                  <from>
                    <xdr:col>1</xdr:col>
                    <xdr:colOff>504825</xdr:colOff>
                    <xdr:row>167</xdr:row>
                    <xdr:rowOff>200025</xdr:rowOff>
                  </from>
                  <to>
                    <xdr:col>1</xdr:col>
                    <xdr:colOff>904875</xdr:colOff>
                    <xdr:row>167</xdr:row>
                    <xdr:rowOff>419100</xdr:rowOff>
                  </to>
                </anchor>
              </controlPr>
            </control>
          </mc:Choice>
        </mc:AlternateContent>
        <mc:AlternateContent xmlns:mc="http://schemas.openxmlformats.org/markup-compatibility/2006">
          <mc:Choice Requires="x14">
            <control shapeId="22736" r:id="rId211" name="Option Button 208">
              <controlPr defaultSize="0" autoFill="0" autoLine="0" autoPict="0">
                <anchor moveWithCells="1" sizeWithCells="1">
                  <from>
                    <xdr:col>1</xdr:col>
                    <xdr:colOff>57150</xdr:colOff>
                    <xdr:row>167</xdr:row>
                    <xdr:rowOff>200025</xdr:rowOff>
                  </from>
                  <to>
                    <xdr:col>1</xdr:col>
                    <xdr:colOff>466725</xdr:colOff>
                    <xdr:row>167</xdr:row>
                    <xdr:rowOff>419100</xdr:rowOff>
                  </to>
                </anchor>
              </controlPr>
            </control>
          </mc:Choice>
        </mc:AlternateContent>
        <mc:AlternateContent xmlns:mc="http://schemas.openxmlformats.org/markup-compatibility/2006">
          <mc:Choice Requires="x14">
            <control shapeId="22737" r:id="rId212" name="Group Box 209">
              <controlPr defaultSize="0" autoFill="0" autoPict="0">
                <anchor moveWithCells="1" sizeWithCells="1">
                  <from>
                    <xdr:col>1</xdr:col>
                    <xdr:colOff>0</xdr:colOff>
                    <xdr:row>168</xdr:row>
                    <xdr:rowOff>0</xdr:rowOff>
                  </from>
                  <to>
                    <xdr:col>5</xdr:col>
                    <xdr:colOff>800100</xdr:colOff>
                    <xdr:row>169</xdr:row>
                    <xdr:rowOff>0</xdr:rowOff>
                  </to>
                </anchor>
              </controlPr>
            </control>
          </mc:Choice>
        </mc:AlternateContent>
        <mc:AlternateContent xmlns:mc="http://schemas.openxmlformats.org/markup-compatibility/2006">
          <mc:Choice Requires="x14">
            <control shapeId="22738" r:id="rId213" name="Option Button 210">
              <controlPr defaultSize="0" autoFill="0" autoLine="0" autoPict="0">
                <anchor moveWithCells="1" sizeWithCells="1">
                  <from>
                    <xdr:col>5</xdr:col>
                    <xdr:colOff>19050</xdr:colOff>
                    <xdr:row>168</xdr:row>
                    <xdr:rowOff>200025</xdr:rowOff>
                  </from>
                  <to>
                    <xdr:col>5</xdr:col>
                    <xdr:colOff>609600</xdr:colOff>
                    <xdr:row>168</xdr:row>
                    <xdr:rowOff>419100</xdr:rowOff>
                  </to>
                </anchor>
              </controlPr>
            </control>
          </mc:Choice>
        </mc:AlternateContent>
        <mc:AlternateContent xmlns:mc="http://schemas.openxmlformats.org/markup-compatibility/2006">
          <mc:Choice Requires="x14">
            <control shapeId="22739" r:id="rId214" name="Option Button 211">
              <controlPr defaultSize="0" autoFill="0" autoLine="0" autoPict="0">
                <anchor moveWithCells="1" sizeWithCells="1">
                  <from>
                    <xdr:col>1</xdr:col>
                    <xdr:colOff>504825</xdr:colOff>
                    <xdr:row>168</xdr:row>
                    <xdr:rowOff>200025</xdr:rowOff>
                  </from>
                  <to>
                    <xdr:col>1</xdr:col>
                    <xdr:colOff>904875</xdr:colOff>
                    <xdr:row>168</xdr:row>
                    <xdr:rowOff>419100</xdr:rowOff>
                  </to>
                </anchor>
              </controlPr>
            </control>
          </mc:Choice>
        </mc:AlternateContent>
        <mc:AlternateContent xmlns:mc="http://schemas.openxmlformats.org/markup-compatibility/2006">
          <mc:Choice Requires="x14">
            <control shapeId="22740" r:id="rId215" name="Option Button 212">
              <controlPr defaultSize="0" autoFill="0" autoLine="0" autoPict="0">
                <anchor moveWithCells="1" sizeWithCells="1">
                  <from>
                    <xdr:col>1</xdr:col>
                    <xdr:colOff>57150</xdr:colOff>
                    <xdr:row>168</xdr:row>
                    <xdr:rowOff>200025</xdr:rowOff>
                  </from>
                  <to>
                    <xdr:col>1</xdr:col>
                    <xdr:colOff>466725</xdr:colOff>
                    <xdr:row>168</xdr:row>
                    <xdr:rowOff>419100</xdr:rowOff>
                  </to>
                </anchor>
              </controlPr>
            </control>
          </mc:Choice>
        </mc:AlternateContent>
        <mc:AlternateContent xmlns:mc="http://schemas.openxmlformats.org/markup-compatibility/2006">
          <mc:Choice Requires="x14">
            <control shapeId="22741" r:id="rId216" name="Option Button 213">
              <controlPr defaultSize="0" autoFill="0" autoLine="0" autoPict="0">
                <anchor moveWithCells="1" sizeWithCells="1">
                  <from>
                    <xdr:col>2</xdr:col>
                    <xdr:colOff>38100</xdr:colOff>
                    <xdr:row>184</xdr:row>
                    <xdr:rowOff>66675</xdr:rowOff>
                  </from>
                  <to>
                    <xdr:col>5</xdr:col>
                    <xdr:colOff>657225</xdr:colOff>
                    <xdr:row>184</xdr:row>
                    <xdr:rowOff>295275</xdr:rowOff>
                  </to>
                </anchor>
              </controlPr>
            </control>
          </mc:Choice>
        </mc:AlternateContent>
        <mc:AlternateContent xmlns:mc="http://schemas.openxmlformats.org/markup-compatibility/2006">
          <mc:Choice Requires="x14">
            <control shapeId="22742" r:id="rId217" name="Option Button 214">
              <controlPr defaultSize="0" autoFill="0" autoLine="0" autoPict="0">
                <anchor moveWithCells="1" sizeWithCells="1">
                  <from>
                    <xdr:col>2</xdr:col>
                    <xdr:colOff>38100</xdr:colOff>
                    <xdr:row>184</xdr:row>
                    <xdr:rowOff>352425</xdr:rowOff>
                  </from>
                  <to>
                    <xdr:col>5</xdr:col>
                    <xdr:colOff>704850</xdr:colOff>
                    <xdr:row>184</xdr:row>
                    <xdr:rowOff>571500</xdr:rowOff>
                  </to>
                </anchor>
              </controlPr>
            </control>
          </mc:Choice>
        </mc:AlternateContent>
        <mc:AlternateContent xmlns:mc="http://schemas.openxmlformats.org/markup-compatibility/2006">
          <mc:Choice Requires="x14">
            <control shapeId="22743" r:id="rId218" name="Option Button 215">
              <controlPr defaultSize="0" autoFill="0" autoLine="0" autoPict="0">
                <anchor moveWithCells="1" sizeWithCells="1">
                  <from>
                    <xdr:col>2</xdr:col>
                    <xdr:colOff>38100</xdr:colOff>
                    <xdr:row>184</xdr:row>
                    <xdr:rowOff>647700</xdr:rowOff>
                  </from>
                  <to>
                    <xdr:col>5</xdr:col>
                    <xdr:colOff>676275</xdr:colOff>
                    <xdr:row>184</xdr:row>
                    <xdr:rowOff>895350</xdr:rowOff>
                  </to>
                </anchor>
              </controlPr>
            </control>
          </mc:Choice>
        </mc:AlternateContent>
        <mc:AlternateContent xmlns:mc="http://schemas.openxmlformats.org/markup-compatibility/2006">
          <mc:Choice Requires="x14">
            <control shapeId="22744" r:id="rId219" name="Group Box 216">
              <controlPr defaultSize="0" autoFill="0" autoPict="0">
                <anchor moveWithCells="1" sizeWithCells="1">
                  <from>
                    <xdr:col>2</xdr:col>
                    <xdr:colOff>0</xdr:colOff>
                    <xdr:row>184</xdr:row>
                    <xdr:rowOff>0</xdr:rowOff>
                  </from>
                  <to>
                    <xdr:col>5</xdr:col>
                    <xdr:colOff>800100</xdr:colOff>
                    <xdr:row>185</xdr:row>
                    <xdr:rowOff>0</xdr:rowOff>
                  </to>
                </anchor>
              </controlPr>
            </control>
          </mc:Choice>
        </mc:AlternateContent>
        <mc:AlternateContent xmlns:mc="http://schemas.openxmlformats.org/markup-compatibility/2006">
          <mc:Choice Requires="x14">
            <control shapeId="22745" r:id="rId220" name="Option Button 217">
              <controlPr defaultSize="0" autoFill="0" autoLine="0" autoPict="0">
                <anchor moveWithCells="1" sizeWithCells="1">
                  <from>
                    <xdr:col>2</xdr:col>
                    <xdr:colOff>38100</xdr:colOff>
                    <xdr:row>185</xdr:row>
                    <xdr:rowOff>66675</xdr:rowOff>
                  </from>
                  <to>
                    <xdr:col>5</xdr:col>
                    <xdr:colOff>657225</xdr:colOff>
                    <xdr:row>185</xdr:row>
                    <xdr:rowOff>295275</xdr:rowOff>
                  </to>
                </anchor>
              </controlPr>
            </control>
          </mc:Choice>
        </mc:AlternateContent>
        <mc:AlternateContent xmlns:mc="http://schemas.openxmlformats.org/markup-compatibility/2006">
          <mc:Choice Requires="x14">
            <control shapeId="22746" r:id="rId221" name="Option Button 218">
              <controlPr defaultSize="0" autoFill="0" autoLine="0" autoPict="0">
                <anchor moveWithCells="1" sizeWithCells="1">
                  <from>
                    <xdr:col>2</xdr:col>
                    <xdr:colOff>38100</xdr:colOff>
                    <xdr:row>185</xdr:row>
                    <xdr:rowOff>352425</xdr:rowOff>
                  </from>
                  <to>
                    <xdr:col>5</xdr:col>
                    <xdr:colOff>704850</xdr:colOff>
                    <xdr:row>185</xdr:row>
                    <xdr:rowOff>571500</xdr:rowOff>
                  </to>
                </anchor>
              </controlPr>
            </control>
          </mc:Choice>
        </mc:AlternateContent>
        <mc:AlternateContent xmlns:mc="http://schemas.openxmlformats.org/markup-compatibility/2006">
          <mc:Choice Requires="x14">
            <control shapeId="22747" r:id="rId222" name="Option Button 219">
              <controlPr defaultSize="0" autoFill="0" autoLine="0" autoPict="0">
                <anchor moveWithCells="1" sizeWithCells="1">
                  <from>
                    <xdr:col>2</xdr:col>
                    <xdr:colOff>38100</xdr:colOff>
                    <xdr:row>185</xdr:row>
                    <xdr:rowOff>647700</xdr:rowOff>
                  </from>
                  <to>
                    <xdr:col>5</xdr:col>
                    <xdr:colOff>676275</xdr:colOff>
                    <xdr:row>185</xdr:row>
                    <xdr:rowOff>895350</xdr:rowOff>
                  </to>
                </anchor>
              </controlPr>
            </control>
          </mc:Choice>
        </mc:AlternateContent>
        <mc:AlternateContent xmlns:mc="http://schemas.openxmlformats.org/markup-compatibility/2006">
          <mc:Choice Requires="x14">
            <control shapeId="22748" r:id="rId223" name="Group Box 220">
              <controlPr defaultSize="0" autoFill="0" autoPict="0">
                <anchor moveWithCells="1" sizeWithCells="1">
                  <from>
                    <xdr:col>2</xdr:col>
                    <xdr:colOff>0</xdr:colOff>
                    <xdr:row>185</xdr:row>
                    <xdr:rowOff>0</xdr:rowOff>
                  </from>
                  <to>
                    <xdr:col>5</xdr:col>
                    <xdr:colOff>800100</xdr:colOff>
                    <xdr:row>186</xdr:row>
                    <xdr:rowOff>0</xdr:rowOff>
                  </to>
                </anchor>
              </controlPr>
            </control>
          </mc:Choice>
        </mc:AlternateContent>
        <mc:AlternateContent xmlns:mc="http://schemas.openxmlformats.org/markup-compatibility/2006">
          <mc:Choice Requires="x14">
            <control shapeId="22749" r:id="rId224" name="Option Button 221">
              <controlPr defaultSize="0" autoFill="0" autoLine="0" autoPict="0">
                <anchor moveWithCells="1" sizeWithCells="1">
                  <from>
                    <xdr:col>2</xdr:col>
                    <xdr:colOff>38100</xdr:colOff>
                    <xdr:row>186</xdr:row>
                    <xdr:rowOff>66675</xdr:rowOff>
                  </from>
                  <to>
                    <xdr:col>5</xdr:col>
                    <xdr:colOff>657225</xdr:colOff>
                    <xdr:row>186</xdr:row>
                    <xdr:rowOff>295275</xdr:rowOff>
                  </to>
                </anchor>
              </controlPr>
            </control>
          </mc:Choice>
        </mc:AlternateContent>
        <mc:AlternateContent xmlns:mc="http://schemas.openxmlformats.org/markup-compatibility/2006">
          <mc:Choice Requires="x14">
            <control shapeId="22750" r:id="rId225" name="Option Button 222">
              <controlPr defaultSize="0" autoFill="0" autoLine="0" autoPict="0">
                <anchor moveWithCells="1" sizeWithCells="1">
                  <from>
                    <xdr:col>2</xdr:col>
                    <xdr:colOff>38100</xdr:colOff>
                    <xdr:row>186</xdr:row>
                    <xdr:rowOff>352425</xdr:rowOff>
                  </from>
                  <to>
                    <xdr:col>5</xdr:col>
                    <xdr:colOff>704850</xdr:colOff>
                    <xdr:row>186</xdr:row>
                    <xdr:rowOff>571500</xdr:rowOff>
                  </to>
                </anchor>
              </controlPr>
            </control>
          </mc:Choice>
        </mc:AlternateContent>
        <mc:AlternateContent xmlns:mc="http://schemas.openxmlformats.org/markup-compatibility/2006">
          <mc:Choice Requires="x14">
            <control shapeId="22751" r:id="rId226" name="Option Button 223">
              <controlPr defaultSize="0" autoFill="0" autoLine="0" autoPict="0">
                <anchor moveWithCells="1" sizeWithCells="1">
                  <from>
                    <xdr:col>2</xdr:col>
                    <xdr:colOff>38100</xdr:colOff>
                    <xdr:row>186</xdr:row>
                    <xdr:rowOff>647700</xdr:rowOff>
                  </from>
                  <to>
                    <xdr:col>5</xdr:col>
                    <xdr:colOff>676275</xdr:colOff>
                    <xdr:row>186</xdr:row>
                    <xdr:rowOff>895350</xdr:rowOff>
                  </to>
                </anchor>
              </controlPr>
            </control>
          </mc:Choice>
        </mc:AlternateContent>
        <mc:AlternateContent xmlns:mc="http://schemas.openxmlformats.org/markup-compatibility/2006">
          <mc:Choice Requires="x14">
            <control shapeId="22752" r:id="rId227" name="Group Box 224">
              <controlPr defaultSize="0" autoFill="0" autoPict="0">
                <anchor moveWithCells="1" sizeWithCells="1">
                  <from>
                    <xdr:col>2</xdr:col>
                    <xdr:colOff>0</xdr:colOff>
                    <xdr:row>186</xdr:row>
                    <xdr:rowOff>0</xdr:rowOff>
                  </from>
                  <to>
                    <xdr:col>5</xdr:col>
                    <xdr:colOff>800100</xdr:colOff>
                    <xdr:row>187</xdr:row>
                    <xdr:rowOff>0</xdr:rowOff>
                  </to>
                </anchor>
              </controlPr>
            </control>
          </mc:Choice>
        </mc:AlternateContent>
        <mc:AlternateContent xmlns:mc="http://schemas.openxmlformats.org/markup-compatibility/2006">
          <mc:Choice Requires="x14">
            <control shapeId="22753" r:id="rId228" name="Option Button 225">
              <controlPr defaultSize="0" autoFill="0" autoLine="0" autoPict="0">
                <anchor moveWithCells="1" sizeWithCells="1">
                  <from>
                    <xdr:col>2</xdr:col>
                    <xdr:colOff>38100</xdr:colOff>
                    <xdr:row>193</xdr:row>
                    <xdr:rowOff>66675</xdr:rowOff>
                  </from>
                  <to>
                    <xdr:col>5</xdr:col>
                    <xdr:colOff>657225</xdr:colOff>
                    <xdr:row>193</xdr:row>
                    <xdr:rowOff>295275</xdr:rowOff>
                  </to>
                </anchor>
              </controlPr>
            </control>
          </mc:Choice>
        </mc:AlternateContent>
        <mc:AlternateContent xmlns:mc="http://schemas.openxmlformats.org/markup-compatibility/2006">
          <mc:Choice Requires="x14">
            <control shapeId="22754" r:id="rId229" name="Option Button 226">
              <controlPr defaultSize="0" autoFill="0" autoLine="0" autoPict="0">
                <anchor moveWithCells="1" sizeWithCells="1">
                  <from>
                    <xdr:col>2</xdr:col>
                    <xdr:colOff>38100</xdr:colOff>
                    <xdr:row>193</xdr:row>
                    <xdr:rowOff>352425</xdr:rowOff>
                  </from>
                  <to>
                    <xdr:col>5</xdr:col>
                    <xdr:colOff>704850</xdr:colOff>
                    <xdr:row>193</xdr:row>
                    <xdr:rowOff>571500</xdr:rowOff>
                  </to>
                </anchor>
              </controlPr>
            </control>
          </mc:Choice>
        </mc:AlternateContent>
        <mc:AlternateContent xmlns:mc="http://schemas.openxmlformats.org/markup-compatibility/2006">
          <mc:Choice Requires="x14">
            <control shapeId="22755" r:id="rId230" name="Option Button 227">
              <controlPr defaultSize="0" autoFill="0" autoLine="0" autoPict="0">
                <anchor moveWithCells="1" sizeWithCells="1">
                  <from>
                    <xdr:col>2</xdr:col>
                    <xdr:colOff>38100</xdr:colOff>
                    <xdr:row>193</xdr:row>
                    <xdr:rowOff>647700</xdr:rowOff>
                  </from>
                  <to>
                    <xdr:col>5</xdr:col>
                    <xdr:colOff>676275</xdr:colOff>
                    <xdr:row>193</xdr:row>
                    <xdr:rowOff>895350</xdr:rowOff>
                  </to>
                </anchor>
              </controlPr>
            </control>
          </mc:Choice>
        </mc:AlternateContent>
        <mc:AlternateContent xmlns:mc="http://schemas.openxmlformats.org/markup-compatibility/2006">
          <mc:Choice Requires="x14">
            <control shapeId="22756" r:id="rId231" name="Group Box 228">
              <controlPr defaultSize="0" autoFill="0" autoPict="0">
                <anchor moveWithCells="1" sizeWithCells="1">
                  <from>
                    <xdr:col>2</xdr:col>
                    <xdr:colOff>0</xdr:colOff>
                    <xdr:row>193</xdr:row>
                    <xdr:rowOff>0</xdr:rowOff>
                  </from>
                  <to>
                    <xdr:col>5</xdr:col>
                    <xdr:colOff>800100</xdr:colOff>
                    <xdr:row>194</xdr:row>
                    <xdr:rowOff>0</xdr:rowOff>
                  </to>
                </anchor>
              </controlPr>
            </control>
          </mc:Choice>
        </mc:AlternateContent>
        <mc:AlternateContent xmlns:mc="http://schemas.openxmlformats.org/markup-compatibility/2006">
          <mc:Choice Requires="x14">
            <control shapeId="22757" r:id="rId232" name="Option Button 229">
              <controlPr defaultSize="0" autoFill="0" autoLine="0" autoPict="0">
                <anchor moveWithCells="1" sizeWithCells="1">
                  <from>
                    <xdr:col>2</xdr:col>
                    <xdr:colOff>38100</xdr:colOff>
                    <xdr:row>194</xdr:row>
                    <xdr:rowOff>66675</xdr:rowOff>
                  </from>
                  <to>
                    <xdr:col>5</xdr:col>
                    <xdr:colOff>657225</xdr:colOff>
                    <xdr:row>194</xdr:row>
                    <xdr:rowOff>295275</xdr:rowOff>
                  </to>
                </anchor>
              </controlPr>
            </control>
          </mc:Choice>
        </mc:AlternateContent>
        <mc:AlternateContent xmlns:mc="http://schemas.openxmlformats.org/markup-compatibility/2006">
          <mc:Choice Requires="x14">
            <control shapeId="22758" r:id="rId233" name="Option Button 230">
              <controlPr defaultSize="0" autoFill="0" autoLine="0" autoPict="0">
                <anchor moveWithCells="1" sizeWithCells="1">
                  <from>
                    <xdr:col>2</xdr:col>
                    <xdr:colOff>38100</xdr:colOff>
                    <xdr:row>194</xdr:row>
                    <xdr:rowOff>352425</xdr:rowOff>
                  </from>
                  <to>
                    <xdr:col>5</xdr:col>
                    <xdr:colOff>704850</xdr:colOff>
                    <xdr:row>194</xdr:row>
                    <xdr:rowOff>571500</xdr:rowOff>
                  </to>
                </anchor>
              </controlPr>
            </control>
          </mc:Choice>
        </mc:AlternateContent>
        <mc:AlternateContent xmlns:mc="http://schemas.openxmlformats.org/markup-compatibility/2006">
          <mc:Choice Requires="x14">
            <control shapeId="22759" r:id="rId234" name="Option Button 231">
              <controlPr defaultSize="0" autoFill="0" autoLine="0" autoPict="0">
                <anchor moveWithCells="1" sizeWithCells="1">
                  <from>
                    <xdr:col>2</xdr:col>
                    <xdr:colOff>38100</xdr:colOff>
                    <xdr:row>194</xdr:row>
                    <xdr:rowOff>647700</xdr:rowOff>
                  </from>
                  <to>
                    <xdr:col>5</xdr:col>
                    <xdr:colOff>676275</xdr:colOff>
                    <xdr:row>194</xdr:row>
                    <xdr:rowOff>895350</xdr:rowOff>
                  </to>
                </anchor>
              </controlPr>
            </control>
          </mc:Choice>
        </mc:AlternateContent>
        <mc:AlternateContent xmlns:mc="http://schemas.openxmlformats.org/markup-compatibility/2006">
          <mc:Choice Requires="x14">
            <control shapeId="22760" r:id="rId235" name="Group Box 232">
              <controlPr defaultSize="0" autoFill="0" autoPict="0">
                <anchor moveWithCells="1" sizeWithCells="1">
                  <from>
                    <xdr:col>2</xdr:col>
                    <xdr:colOff>0</xdr:colOff>
                    <xdr:row>194</xdr:row>
                    <xdr:rowOff>0</xdr:rowOff>
                  </from>
                  <to>
                    <xdr:col>5</xdr:col>
                    <xdr:colOff>800100</xdr:colOff>
                    <xdr:row>195</xdr:row>
                    <xdr:rowOff>0</xdr:rowOff>
                  </to>
                </anchor>
              </controlPr>
            </control>
          </mc:Choice>
        </mc:AlternateContent>
        <mc:AlternateContent xmlns:mc="http://schemas.openxmlformats.org/markup-compatibility/2006">
          <mc:Choice Requires="x14">
            <control shapeId="22761" r:id="rId236" name="Option Button 233">
              <controlPr defaultSize="0" autoFill="0" autoLine="0" autoPict="0">
                <anchor moveWithCells="1" sizeWithCells="1">
                  <from>
                    <xdr:col>2</xdr:col>
                    <xdr:colOff>38100</xdr:colOff>
                    <xdr:row>195</xdr:row>
                    <xdr:rowOff>66675</xdr:rowOff>
                  </from>
                  <to>
                    <xdr:col>5</xdr:col>
                    <xdr:colOff>657225</xdr:colOff>
                    <xdr:row>195</xdr:row>
                    <xdr:rowOff>295275</xdr:rowOff>
                  </to>
                </anchor>
              </controlPr>
            </control>
          </mc:Choice>
        </mc:AlternateContent>
        <mc:AlternateContent xmlns:mc="http://schemas.openxmlformats.org/markup-compatibility/2006">
          <mc:Choice Requires="x14">
            <control shapeId="22762" r:id="rId237" name="Option Button 234">
              <controlPr defaultSize="0" autoFill="0" autoLine="0" autoPict="0">
                <anchor moveWithCells="1" sizeWithCells="1">
                  <from>
                    <xdr:col>2</xdr:col>
                    <xdr:colOff>38100</xdr:colOff>
                    <xdr:row>195</xdr:row>
                    <xdr:rowOff>352425</xdr:rowOff>
                  </from>
                  <to>
                    <xdr:col>5</xdr:col>
                    <xdr:colOff>704850</xdr:colOff>
                    <xdr:row>195</xdr:row>
                    <xdr:rowOff>571500</xdr:rowOff>
                  </to>
                </anchor>
              </controlPr>
            </control>
          </mc:Choice>
        </mc:AlternateContent>
        <mc:AlternateContent xmlns:mc="http://schemas.openxmlformats.org/markup-compatibility/2006">
          <mc:Choice Requires="x14">
            <control shapeId="22763" r:id="rId238" name="Option Button 235">
              <controlPr defaultSize="0" autoFill="0" autoLine="0" autoPict="0">
                <anchor moveWithCells="1" sizeWithCells="1">
                  <from>
                    <xdr:col>2</xdr:col>
                    <xdr:colOff>38100</xdr:colOff>
                    <xdr:row>195</xdr:row>
                    <xdr:rowOff>647700</xdr:rowOff>
                  </from>
                  <to>
                    <xdr:col>5</xdr:col>
                    <xdr:colOff>676275</xdr:colOff>
                    <xdr:row>195</xdr:row>
                    <xdr:rowOff>895350</xdr:rowOff>
                  </to>
                </anchor>
              </controlPr>
            </control>
          </mc:Choice>
        </mc:AlternateContent>
        <mc:AlternateContent xmlns:mc="http://schemas.openxmlformats.org/markup-compatibility/2006">
          <mc:Choice Requires="x14">
            <control shapeId="22764" r:id="rId239" name="Group Box 236">
              <controlPr defaultSize="0" autoFill="0" autoPict="0">
                <anchor moveWithCells="1" sizeWithCells="1">
                  <from>
                    <xdr:col>2</xdr:col>
                    <xdr:colOff>0</xdr:colOff>
                    <xdr:row>195</xdr:row>
                    <xdr:rowOff>0</xdr:rowOff>
                  </from>
                  <to>
                    <xdr:col>5</xdr:col>
                    <xdr:colOff>800100</xdr:colOff>
                    <xdr:row>196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dimension ref="A1:T249"/>
  <sheetViews>
    <sheetView zoomScale="85" zoomScaleNormal="85" zoomScaleSheetLayoutView="50" workbookViewId="0"/>
  </sheetViews>
  <sheetFormatPr defaultColWidth="9" defaultRowHeight="13.5" x14ac:dyDescent="0.15"/>
  <cols>
    <col min="1" max="1" width="3" style="21" customWidth="1"/>
    <col min="2" max="2" width="13.875" style="22" customWidth="1"/>
    <col min="3" max="3" width="59.125" style="22" customWidth="1"/>
    <col min="4" max="4" width="11.75" style="22" customWidth="1"/>
    <col min="5" max="5" width="9.5" style="22" customWidth="1"/>
    <col min="6" max="6" width="10.625" style="21" customWidth="1"/>
    <col min="7" max="7" width="9" style="21"/>
    <col min="8" max="8" width="21.625" style="21" customWidth="1"/>
    <col min="9" max="9" width="10.75" style="25" customWidth="1"/>
    <col min="10" max="10" width="21.25" style="27" bestFit="1" customWidth="1"/>
    <col min="11" max="11" width="9" style="24"/>
    <col min="12" max="16384" width="9" style="21"/>
  </cols>
  <sheetData>
    <row r="1" spans="1:20" ht="14.25" x14ac:dyDescent="0.15">
      <c r="A1" s="5" t="str">
        <f>"〔サービス分析：" &amp;  評価結果報告書!B23 &amp; "〕"</f>
        <v>〔サービス分析：認可外保育施設（ベビーホテル等）〕</v>
      </c>
      <c r="B1" s="4"/>
      <c r="C1" s="4"/>
      <c r="D1" s="4"/>
      <c r="E1" s="3"/>
      <c r="F1" s="140" t="s">
        <v>146</v>
      </c>
      <c r="H1" s="23"/>
    </row>
    <row r="2" spans="1:20" ht="14.25" customHeight="1" x14ac:dyDescent="0.15">
      <c r="A2" s="1"/>
      <c r="B2" s="4"/>
      <c r="C2" s="4"/>
      <c r="F2" s="6" t="str">
        <f>"《事業所名： " &amp; 評価結果報告書!B24 &amp; "》"</f>
        <v>《事業所名： 》</v>
      </c>
      <c r="H2" s="25"/>
    </row>
    <row r="3" spans="1:20" ht="14.25" customHeight="1" x14ac:dyDescent="0.15">
      <c r="A3" s="71" t="s">
        <v>61</v>
      </c>
      <c r="B3" s="72" t="s">
        <v>80</v>
      </c>
      <c r="C3" s="74"/>
      <c r="D3" s="74"/>
      <c r="E3" s="75"/>
      <c r="H3" s="73"/>
      <c r="I3" s="54"/>
      <c r="J3" s="7"/>
      <c r="K3" s="7"/>
      <c r="L3" s="73"/>
      <c r="M3" s="73"/>
      <c r="N3" s="73"/>
      <c r="O3" s="73"/>
      <c r="P3" s="73"/>
      <c r="Q3" s="73"/>
      <c r="R3" s="73"/>
      <c r="S3" s="73"/>
      <c r="T3" s="73" t="s">
        <v>70</v>
      </c>
    </row>
    <row r="4" spans="1:20" ht="18" customHeight="1" thickBot="1" x14ac:dyDescent="0.2">
      <c r="A4" s="77" t="s">
        <v>0</v>
      </c>
      <c r="B4" s="329" t="s">
        <v>81</v>
      </c>
      <c r="C4" s="330"/>
      <c r="D4" s="330"/>
      <c r="E4" s="330"/>
      <c r="F4" s="331"/>
      <c r="H4" s="73"/>
      <c r="I4" s="54"/>
      <c r="J4" s="7" t="s">
        <v>63</v>
      </c>
      <c r="K4" s="7"/>
      <c r="L4" s="73"/>
      <c r="M4" s="73"/>
      <c r="N4" s="73"/>
      <c r="O4" s="73"/>
      <c r="P4" s="73"/>
      <c r="Q4" s="73"/>
      <c r="R4" s="73"/>
      <c r="S4" s="73"/>
      <c r="T4" s="73" t="s">
        <v>64</v>
      </c>
    </row>
    <row r="5" spans="1:20" ht="18" customHeight="1" thickTop="1" x14ac:dyDescent="0.15">
      <c r="A5" s="290">
        <v>1</v>
      </c>
      <c r="B5" s="292" t="s">
        <v>287</v>
      </c>
      <c r="C5" s="293"/>
      <c r="D5" s="293"/>
      <c r="E5" s="293"/>
      <c r="F5" s="294"/>
      <c r="H5" s="73"/>
      <c r="I5" s="54"/>
      <c r="J5" s="7" t="s">
        <v>59</v>
      </c>
      <c r="K5" s="7"/>
      <c r="L5" s="73"/>
      <c r="M5" s="73"/>
      <c r="N5" s="73"/>
      <c r="O5" s="73"/>
      <c r="P5" s="73"/>
      <c r="Q5" s="73"/>
      <c r="R5" s="73"/>
      <c r="S5" s="73"/>
      <c r="T5" s="73" t="s">
        <v>65</v>
      </c>
    </row>
    <row r="6" spans="1:20" s="83" customFormat="1" ht="30" customHeight="1" thickBot="1" x14ac:dyDescent="0.2">
      <c r="A6" s="291"/>
      <c r="B6" s="295" t="s">
        <v>286</v>
      </c>
      <c r="C6" s="296"/>
      <c r="D6" s="325" t="s">
        <v>88</v>
      </c>
      <c r="E6" s="325"/>
      <c r="F6" s="124" t="str">
        <f>IF(COUNT(P10:Q14) &gt; 0,COUNT(P10:P14) &amp; "／" &amp; COUNT(P10:Q14),"")</f>
        <v/>
      </c>
      <c r="G6" s="78"/>
      <c r="H6" s="79"/>
      <c r="I6" s="80"/>
      <c r="J6" s="81" t="s">
        <v>66</v>
      </c>
      <c r="K6" s="79">
        <v>1</v>
      </c>
      <c r="L6" s="79">
        <v>541</v>
      </c>
      <c r="M6" s="82"/>
      <c r="N6" s="82"/>
      <c r="O6" s="82"/>
      <c r="P6" s="82"/>
      <c r="Q6" s="82"/>
      <c r="R6" s="82"/>
      <c r="S6" s="73"/>
      <c r="T6" s="82"/>
    </row>
    <row r="7" spans="1:20" x14ac:dyDescent="0.15">
      <c r="A7" s="90"/>
      <c r="B7" s="91" t="s">
        <v>174</v>
      </c>
      <c r="C7" s="326" t="str">
        <f>IF((MIN(I10:I14)=0),"標準項目の「あり」「なし」を選択してください","")</f>
        <v>標準項目の「あり」「なし」を選択してください</v>
      </c>
      <c r="D7" s="326"/>
      <c r="E7" s="326"/>
      <c r="F7" s="327"/>
      <c r="H7" s="73"/>
      <c r="I7" s="54"/>
      <c r="J7" s="7" t="s">
        <v>69</v>
      </c>
      <c r="K7" s="7">
        <v>1</v>
      </c>
      <c r="L7" s="73">
        <v>17386</v>
      </c>
      <c r="M7" s="73"/>
      <c r="N7" s="73"/>
      <c r="O7" s="73"/>
      <c r="P7" s="73"/>
      <c r="Q7" s="73"/>
      <c r="R7" s="73"/>
      <c r="S7" s="73"/>
      <c r="T7" s="73"/>
    </row>
    <row r="8" spans="1:20" s="95" customFormat="1" ht="37.5" customHeight="1" x14ac:dyDescent="0.15">
      <c r="A8" s="92" t="s">
        <v>60</v>
      </c>
      <c r="B8" s="274" t="s">
        <v>288</v>
      </c>
      <c r="C8" s="275"/>
      <c r="D8" s="328" t="str">
        <f xml:space="preserve"> "評点（" &amp; REPT("○",COUNT(P10:P14)) &amp; REPT("●",COUNT(Q10:Q14)) &amp; "）"</f>
        <v>評点（）</v>
      </c>
      <c r="E8" s="328"/>
      <c r="F8" s="112" t="str">
        <f>IF(COUNT(R10:R14)&gt;0,"・非該当" &amp; COUNT(R10:R14),"")</f>
        <v/>
      </c>
      <c r="G8" s="78"/>
      <c r="H8" s="93"/>
      <c r="I8" s="94" t="str">
        <f>IF(MIN(I10:I14)=0,"",IF(COUNT(P10:Q14)=0,"-",IF(COUNT(P10:Q14)=COUNT(P10:P14),"A",IF(COUNT(P10:P14)=0,"C","B"))))</f>
        <v/>
      </c>
      <c r="J8" s="7" t="s">
        <v>54</v>
      </c>
      <c r="K8" s="94"/>
      <c r="L8" s="93"/>
      <c r="M8" s="93"/>
      <c r="N8" s="93"/>
      <c r="O8" s="93"/>
      <c r="P8" s="93"/>
      <c r="Q8" s="93"/>
      <c r="R8" s="93"/>
      <c r="S8" s="73"/>
      <c r="T8" s="93"/>
    </row>
    <row r="9" spans="1:20" x14ac:dyDescent="0.15">
      <c r="A9" s="90"/>
      <c r="B9" s="111" t="s">
        <v>55</v>
      </c>
      <c r="C9" s="317" t="s">
        <v>56</v>
      </c>
      <c r="D9" s="318"/>
      <c r="E9" s="318"/>
      <c r="F9" s="319"/>
      <c r="H9" s="73"/>
      <c r="I9" s="54"/>
      <c r="J9" s="7" t="s">
        <v>57</v>
      </c>
      <c r="K9" s="7"/>
      <c r="L9" s="73"/>
      <c r="M9" s="73"/>
      <c r="N9" s="73"/>
      <c r="O9" s="73"/>
      <c r="P9" s="73"/>
      <c r="Q9" s="73"/>
      <c r="R9" s="73"/>
      <c r="S9" s="73"/>
      <c r="T9" s="73"/>
    </row>
    <row r="10" spans="1:20" ht="37.5" customHeight="1" x14ac:dyDescent="0.15">
      <c r="A10" s="90"/>
      <c r="B10" s="96"/>
      <c r="C10" s="295" t="s">
        <v>289</v>
      </c>
      <c r="D10" s="296"/>
      <c r="E10" s="320"/>
      <c r="F10" s="97"/>
      <c r="G10" s="78"/>
      <c r="H10" s="73"/>
      <c r="I10" s="54">
        <v>0</v>
      </c>
      <c r="J10" s="7" t="s">
        <v>58</v>
      </c>
      <c r="K10" s="7">
        <v>1</v>
      </c>
      <c r="L10" s="73">
        <v>59871</v>
      </c>
      <c r="M10" s="73"/>
      <c r="N10" s="73"/>
      <c r="O10" s="73"/>
      <c r="P10" s="73" t="str">
        <f>IF(I10=3,1,"")</f>
        <v/>
      </c>
      <c r="Q10" s="73" t="str">
        <f>IF(I10=2,1,"")</f>
        <v/>
      </c>
      <c r="R10" s="73" t="str">
        <f>IF(I10=1,1,"")</f>
        <v/>
      </c>
      <c r="S10" s="73"/>
      <c r="T10" s="73"/>
    </row>
    <row r="11" spans="1:20" ht="37.5" customHeight="1" x14ac:dyDescent="0.15">
      <c r="A11" s="90"/>
      <c r="B11" s="96"/>
      <c r="C11" s="295" t="s">
        <v>290</v>
      </c>
      <c r="D11" s="296"/>
      <c r="E11" s="320"/>
      <c r="F11" s="97"/>
      <c r="G11" s="78"/>
      <c r="H11" s="73"/>
      <c r="I11" s="54">
        <v>0</v>
      </c>
      <c r="J11" s="7" t="s">
        <v>58</v>
      </c>
      <c r="K11" s="7">
        <v>2</v>
      </c>
      <c r="L11" s="73">
        <v>59872</v>
      </c>
      <c r="M11" s="73"/>
      <c r="N11" s="73"/>
      <c r="O11" s="73"/>
      <c r="P11" s="73" t="str">
        <f>IF(I11=3,1,"")</f>
        <v/>
      </c>
      <c r="Q11" s="73" t="str">
        <f>IF(I11=2,1,"")</f>
        <v/>
      </c>
      <c r="R11" s="73" t="str">
        <f>IF(I11=1,1,"")</f>
        <v/>
      </c>
      <c r="S11" s="73"/>
      <c r="T11" s="73"/>
    </row>
    <row r="12" spans="1:20" ht="37.5" customHeight="1" x14ac:dyDescent="0.15">
      <c r="A12" s="90"/>
      <c r="B12" s="96"/>
      <c r="C12" s="295" t="s">
        <v>291</v>
      </c>
      <c r="D12" s="296"/>
      <c r="E12" s="320"/>
      <c r="F12" s="97"/>
      <c r="G12" s="78"/>
      <c r="H12" s="73"/>
      <c r="I12" s="54">
        <v>0</v>
      </c>
      <c r="J12" s="7" t="s">
        <v>58</v>
      </c>
      <c r="K12" s="7">
        <v>3</v>
      </c>
      <c r="L12" s="73">
        <v>59873</v>
      </c>
      <c r="M12" s="73"/>
      <c r="N12" s="73"/>
      <c r="O12" s="73"/>
      <c r="P12" s="73" t="str">
        <f>IF(I12=3,1,"")</f>
        <v/>
      </c>
      <c r="Q12" s="73" t="str">
        <f>IF(I12=2,1,"")</f>
        <v/>
      </c>
      <c r="R12" s="73" t="str">
        <f>IF(I12=1,1,"")</f>
        <v/>
      </c>
      <c r="S12" s="73"/>
      <c r="T12" s="73"/>
    </row>
    <row r="13" spans="1:20" ht="37.5" customHeight="1" x14ac:dyDescent="0.15">
      <c r="A13" s="90"/>
      <c r="B13" s="96"/>
      <c r="C13" s="295" t="s">
        <v>292</v>
      </c>
      <c r="D13" s="296"/>
      <c r="E13" s="320"/>
      <c r="F13" s="97"/>
      <c r="G13" s="78"/>
      <c r="H13" s="73"/>
      <c r="I13" s="54">
        <v>0</v>
      </c>
      <c r="J13" s="7" t="s">
        <v>58</v>
      </c>
      <c r="K13" s="7">
        <v>4</v>
      </c>
      <c r="L13" s="73">
        <v>59874</v>
      </c>
      <c r="M13" s="73"/>
      <c r="N13" s="73"/>
      <c r="O13" s="73"/>
      <c r="P13" s="73" t="str">
        <f>IF(I13=3,1,"")</f>
        <v/>
      </c>
      <c r="Q13" s="73" t="str">
        <f>IF(I13=2,1,"")</f>
        <v/>
      </c>
      <c r="R13" s="73" t="str">
        <f>IF(I13=1,1,"")</f>
        <v/>
      </c>
      <c r="S13" s="73"/>
      <c r="T13" s="73"/>
    </row>
    <row r="14" spans="1:20" ht="37.5" customHeight="1" thickBot="1" x14ac:dyDescent="0.2">
      <c r="A14" s="90"/>
      <c r="B14" s="96"/>
      <c r="C14" s="295" t="s">
        <v>293</v>
      </c>
      <c r="D14" s="296"/>
      <c r="E14" s="320"/>
      <c r="F14" s="97"/>
      <c r="G14" s="78"/>
      <c r="H14" s="73"/>
      <c r="I14" s="54">
        <v>0</v>
      </c>
      <c r="J14" s="7" t="s">
        <v>58</v>
      </c>
      <c r="K14" s="7">
        <v>5</v>
      </c>
      <c r="L14" s="73">
        <v>59875</v>
      </c>
      <c r="M14" s="73"/>
      <c r="N14" s="73"/>
      <c r="O14" s="73"/>
      <c r="P14" s="73" t="str">
        <f>IF(I14=3,1,"")</f>
        <v/>
      </c>
      <c r="Q14" s="73" t="str">
        <f>IF(I14=2,1,"")</f>
        <v/>
      </c>
      <c r="R14" s="73" t="str">
        <f>IF(I14=1,1,"")</f>
        <v/>
      </c>
      <c r="S14" s="73"/>
      <c r="T14" s="73"/>
    </row>
    <row r="15" spans="1:20" ht="20.25" customHeight="1" x14ac:dyDescent="0.15">
      <c r="A15" s="98"/>
      <c r="B15" s="321" t="s">
        <v>294</v>
      </c>
      <c r="C15" s="322"/>
      <c r="D15" s="323" t="str">
        <f>IF(AND(LEN(SBcase1_1)&lt;&gt;0,COUNT(R10:R14)=5),SBcheckB_1,(IF(LEN(SBcheckA_1)&lt;&gt;0,SBcheckA_1, SBcheckB_1)))</f>
        <v>サブカテゴリー1の講評を入力してください</v>
      </c>
      <c r="E15" s="323"/>
      <c r="F15" s="324"/>
      <c r="H15" s="73"/>
      <c r="I15" s="54"/>
      <c r="J15" s="7" t="s">
        <v>59</v>
      </c>
      <c r="K15" s="7"/>
      <c r="L15" s="73"/>
      <c r="M15" s="73"/>
      <c r="N15" s="73"/>
      <c r="O15" s="73"/>
      <c r="P15" s="73"/>
      <c r="Q15" s="73"/>
      <c r="R15" s="73"/>
      <c r="S15" s="73"/>
      <c r="T15" s="73"/>
    </row>
    <row r="16" spans="1:20" s="102" customFormat="1" ht="21" customHeight="1" x14ac:dyDescent="0.15">
      <c r="A16" s="109"/>
      <c r="B16" s="304"/>
      <c r="C16" s="305"/>
      <c r="D16" s="305"/>
      <c r="E16" s="305"/>
      <c r="F16" s="306"/>
      <c r="G16" s="2" t="str">
        <f>IF(LEN(B16)=0,"",IF(40-LEN(B16)&gt;0,"残り" &amp; 40-LEN(B16) &amp; "文字",IF(40-LEN(B16)=0,"","文字数がオーバーしています")))</f>
        <v/>
      </c>
      <c r="H16" s="99"/>
      <c r="I16" s="100"/>
      <c r="J16" s="7" t="s">
        <v>82</v>
      </c>
      <c r="K16" s="99"/>
      <c r="L16" s="99"/>
      <c r="M16" s="101"/>
      <c r="N16" s="101"/>
      <c r="O16" s="101"/>
      <c r="P16" s="101"/>
      <c r="Q16" s="101"/>
      <c r="R16" s="101"/>
      <c r="S16" s="73"/>
      <c r="T16" s="101"/>
    </row>
    <row r="17" spans="1:20" s="102" customFormat="1" ht="65.099999999999994" customHeight="1" x14ac:dyDescent="0.15">
      <c r="A17" s="110"/>
      <c r="B17" s="307"/>
      <c r="C17" s="308"/>
      <c r="D17" s="308"/>
      <c r="E17" s="308"/>
      <c r="F17" s="309"/>
      <c r="G17" s="2" t="str">
        <f>IF(LEN(B17)=0,"",IF(256-LEN(B17)&gt;0,"残り" &amp; 256-LEN(B17) &amp; "文字",IF(256-LEN(B17)=0,"","文字数がオーバーしています")))</f>
        <v/>
      </c>
      <c r="H17" s="99"/>
      <c r="I17" s="100"/>
      <c r="J17" s="7" t="s">
        <v>85</v>
      </c>
      <c r="K17" s="99"/>
      <c r="L17" s="99"/>
      <c r="M17" s="101"/>
      <c r="N17" s="101"/>
      <c r="O17" s="101"/>
      <c r="P17" s="101"/>
      <c r="Q17" s="101"/>
      <c r="R17" s="101"/>
      <c r="S17" s="73"/>
      <c r="T17" s="101"/>
    </row>
    <row r="18" spans="1:20" s="102" customFormat="1" ht="21" customHeight="1" x14ac:dyDescent="0.15">
      <c r="A18" s="110"/>
      <c r="B18" s="310"/>
      <c r="C18" s="311"/>
      <c r="D18" s="311"/>
      <c r="E18" s="311"/>
      <c r="F18" s="312"/>
      <c r="G18" s="2" t="str">
        <f>IF(LEN(B18)=0,"",IF(40-LEN(B18)&gt;0,"残り" &amp; 40-LEN(B18) &amp; "文字",IF(40-LEN(B18)=0,"","文字数がオーバーしています")))</f>
        <v/>
      </c>
      <c r="H18" s="99"/>
      <c r="I18" s="100"/>
      <c r="J18" s="7" t="s">
        <v>83</v>
      </c>
      <c r="K18" s="99"/>
      <c r="L18" s="99"/>
      <c r="M18" s="101"/>
      <c r="N18" s="101"/>
      <c r="O18" s="101"/>
      <c r="P18" s="101"/>
      <c r="Q18" s="101"/>
      <c r="R18" s="101"/>
      <c r="S18" s="73"/>
      <c r="T18" s="101"/>
    </row>
    <row r="19" spans="1:20" s="102" customFormat="1" ht="65.099999999999994" customHeight="1" x14ac:dyDescent="0.15">
      <c r="A19" s="110"/>
      <c r="B19" s="313"/>
      <c r="C19" s="313"/>
      <c r="D19" s="313"/>
      <c r="E19" s="313"/>
      <c r="F19" s="314"/>
      <c r="G19" s="2" t="str">
        <f>IF(LEN(B19)=0,"",IF(256-LEN(B19)&gt;0,"残り" &amp; 256-LEN(B19) &amp; "文字",IF(256-LEN(B19)=0,"","文字数がオーバーしています")))</f>
        <v/>
      </c>
      <c r="H19" s="99"/>
      <c r="I19" s="100"/>
      <c r="J19" s="7" t="s">
        <v>86</v>
      </c>
      <c r="K19" s="99"/>
      <c r="L19" s="99"/>
      <c r="M19" s="101"/>
      <c r="N19" s="101"/>
      <c r="O19" s="101"/>
      <c r="P19" s="101"/>
      <c r="Q19" s="101"/>
      <c r="R19" s="101"/>
      <c r="S19" s="73"/>
      <c r="T19" s="101"/>
    </row>
    <row r="20" spans="1:20" s="102" customFormat="1" ht="21" customHeight="1" x14ac:dyDescent="0.15">
      <c r="A20" s="110"/>
      <c r="B20" s="310"/>
      <c r="C20" s="311"/>
      <c r="D20" s="311"/>
      <c r="E20" s="311"/>
      <c r="F20" s="312"/>
      <c r="G20" s="2" t="str">
        <f>IF(LEN(B20)=0,"",IF(40-LEN(B20)&gt;0,"残り" &amp; 40-LEN(B20) &amp; "文字",IF(40-LEN(B20)=0,"","文字数がオーバーしています")))</f>
        <v/>
      </c>
      <c r="H20" s="99"/>
      <c r="I20" s="100"/>
      <c r="J20" s="7" t="s">
        <v>84</v>
      </c>
      <c r="K20" s="99"/>
      <c r="L20" s="99"/>
      <c r="M20" s="101"/>
      <c r="N20" s="101"/>
      <c r="O20" s="101"/>
      <c r="P20" s="101"/>
      <c r="Q20" s="101"/>
      <c r="R20" s="101"/>
      <c r="S20" s="73"/>
      <c r="T20" s="101"/>
    </row>
    <row r="21" spans="1:20" s="102" customFormat="1" ht="65.099999999999994" customHeight="1" thickBot="1" x14ac:dyDescent="0.2">
      <c r="A21" s="103"/>
      <c r="B21" s="315"/>
      <c r="C21" s="315"/>
      <c r="D21" s="315"/>
      <c r="E21" s="315"/>
      <c r="F21" s="316"/>
      <c r="G21" s="2" t="str">
        <f>IF(LEN(B21)=0,"",IF(256-LEN(B21)&gt;0,"残り" &amp; 256-LEN(B21) &amp; "文字",IF(256-LEN(B21)=0,"","文字数がオーバーしています")))</f>
        <v/>
      </c>
      <c r="H21" s="99"/>
      <c r="I21" s="100"/>
      <c r="J21" s="7" t="s">
        <v>87</v>
      </c>
      <c r="K21" s="99"/>
      <c r="L21" s="99"/>
      <c r="M21" s="101"/>
      <c r="N21" s="101"/>
      <c r="O21" s="101"/>
      <c r="P21" s="101"/>
      <c r="Q21" s="101"/>
      <c r="R21" s="101"/>
      <c r="S21" s="73"/>
      <c r="T21" s="101"/>
    </row>
    <row r="22" spans="1:20" ht="18" customHeight="1" thickTop="1" x14ac:dyDescent="0.15">
      <c r="A22" s="290">
        <v>2</v>
      </c>
      <c r="B22" s="292" t="s">
        <v>296</v>
      </c>
      <c r="C22" s="293"/>
      <c r="D22" s="293"/>
      <c r="E22" s="293"/>
      <c r="F22" s="294"/>
      <c r="H22" s="73"/>
      <c r="I22" s="54"/>
      <c r="J22" s="7" t="s">
        <v>59</v>
      </c>
      <c r="K22" s="7"/>
      <c r="L22" s="73"/>
      <c r="M22" s="73"/>
      <c r="N22" s="73"/>
      <c r="O22" s="73"/>
      <c r="P22" s="73"/>
      <c r="Q22" s="73"/>
      <c r="R22" s="73"/>
      <c r="S22" s="73"/>
      <c r="T22" s="73" t="s">
        <v>65</v>
      </c>
    </row>
    <row r="23" spans="1:20" s="83" customFormat="1" ht="30" customHeight="1" thickBot="1" x14ac:dyDescent="0.2">
      <c r="A23" s="291"/>
      <c r="B23" s="295" t="s">
        <v>295</v>
      </c>
      <c r="C23" s="296"/>
      <c r="D23" s="325" t="s">
        <v>88</v>
      </c>
      <c r="E23" s="325"/>
      <c r="F23" s="124" t="str">
        <f>IF(COUNT(P27:Q35) &gt; 0,COUNT(P27:P35) &amp; "／" &amp; COUNT(P27:Q35),"")</f>
        <v/>
      </c>
      <c r="G23" s="78"/>
      <c r="H23" s="79"/>
      <c r="I23" s="80"/>
      <c r="J23" s="81" t="s">
        <v>66</v>
      </c>
      <c r="K23" s="79">
        <v>2</v>
      </c>
      <c r="L23" s="79">
        <v>542</v>
      </c>
      <c r="M23" s="82"/>
      <c r="N23" s="82"/>
      <c r="O23" s="82"/>
      <c r="P23" s="82"/>
      <c r="Q23" s="82"/>
      <c r="R23" s="82"/>
      <c r="S23" s="73"/>
      <c r="T23" s="82"/>
    </row>
    <row r="24" spans="1:20" x14ac:dyDescent="0.15">
      <c r="A24" s="90"/>
      <c r="B24" s="91" t="s">
        <v>174</v>
      </c>
      <c r="C24" s="326" t="str">
        <f>IF((MIN(I27:I29)=0),"標準項目の「あり」「なし」を選択してください","")</f>
        <v>標準項目の「あり」「なし」を選択してください</v>
      </c>
      <c r="D24" s="326"/>
      <c r="E24" s="326"/>
      <c r="F24" s="327"/>
      <c r="H24" s="73"/>
      <c r="I24" s="54"/>
      <c r="J24" s="7" t="s">
        <v>69</v>
      </c>
      <c r="K24" s="7">
        <v>1</v>
      </c>
      <c r="L24" s="73">
        <v>17387</v>
      </c>
      <c r="M24" s="73"/>
      <c r="N24" s="73"/>
      <c r="O24" s="73"/>
      <c r="P24" s="73"/>
      <c r="Q24" s="73"/>
      <c r="R24" s="73"/>
      <c r="S24" s="73"/>
      <c r="T24" s="73"/>
    </row>
    <row r="25" spans="1:20" s="95" customFormat="1" ht="37.5" customHeight="1" x14ac:dyDescent="0.15">
      <c r="A25" s="92" t="s">
        <v>60</v>
      </c>
      <c r="B25" s="274" t="s">
        <v>297</v>
      </c>
      <c r="C25" s="275"/>
      <c r="D25" s="328" t="str">
        <f xml:space="preserve"> "評点（" &amp; REPT("○",COUNT(P27:P29)) &amp; REPT("●",COUNT(Q27:Q29)) &amp; "）"</f>
        <v>評点（）</v>
      </c>
      <c r="E25" s="328"/>
      <c r="F25" s="112" t="str">
        <f>IF(COUNT(R27:R29)&gt;0,"・非該当" &amp; COUNT(R27:R29),"")</f>
        <v/>
      </c>
      <c r="G25" s="78"/>
      <c r="H25" s="93"/>
      <c r="I25" s="94" t="str">
        <f>IF(MIN(I27:I29)=0,"",IF(COUNT(P27:Q29)=0,"-",IF(COUNT(P27:Q29)=COUNT(P27:P29),"A",IF(COUNT(P27:P29)=0,"C","B"))))</f>
        <v/>
      </c>
      <c r="J25" s="7" t="s">
        <v>54</v>
      </c>
      <c r="K25" s="94"/>
      <c r="L25" s="93"/>
      <c r="M25" s="93"/>
      <c r="N25" s="93"/>
      <c r="O25" s="93"/>
      <c r="P25" s="93"/>
      <c r="Q25" s="93"/>
      <c r="R25" s="93"/>
      <c r="S25" s="73"/>
      <c r="T25" s="93"/>
    </row>
    <row r="26" spans="1:20" x14ac:dyDescent="0.15">
      <c r="A26" s="90"/>
      <c r="B26" s="111" t="s">
        <v>55</v>
      </c>
      <c r="C26" s="317" t="s">
        <v>56</v>
      </c>
      <c r="D26" s="318"/>
      <c r="E26" s="318"/>
      <c r="F26" s="319"/>
      <c r="H26" s="73"/>
      <c r="I26" s="54"/>
      <c r="J26" s="7" t="s">
        <v>57</v>
      </c>
      <c r="K26" s="7"/>
      <c r="L26" s="73"/>
      <c r="M26" s="73"/>
      <c r="N26" s="73"/>
      <c r="O26" s="73"/>
      <c r="P26" s="73"/>
      <c r="Q26" s="73"/>
      <c r="R26" s="73"/>
      <c r="S26" s="73"/>
      <c r="T26" s="73"/>
    </row>
    <row r="27" spans="1:20" ht="37.5" customHeight="1" x14ac:dyDescent="0.15">
      <c r="A27" s="90"/>
      <c r="B27" s="96"/>
      <c r="C27" s="295" t="s">
        <v>298</v>
      </c>
      <c r="D27" s="296"/>
      <c r="E27" s="320"/>
      <c r="F27" s="97"/>
      <c r="G27" s="78"/>
      <c r="H27" s="73"/>
      <c r="I27" s="54">
        <v>0</v>
      </c>
      <c r="J27" s="7" t="s">
        <v>58</v>
      </c>
      <c r="K27" s="7">
        <v>1</v>
      </c>
      <c r="L27" s="73">
        <v>59876</v>
      </c>
      <c r="M27" s="73"/>
      <c r="N27" s="73"/>
      <c r="O27" s="73"/>
      <c r="P27" s="73" t="str">
        <f>IF(I27=3,1,"")</f>
        <v/>
      </c>
      <c r="Q27" s="73" t="str">
        <f>IF(I27=2,1,"")</f>
        <v/>
      </c>
      <c r="R27" s="73" t="str">
        <f>IF(I27=1,1,"")</f>
        <v/>
      </c>
      <c r="S27" s="73"/>
      <c r="T27" s="73"/>
    </row>
    <row r="28" spans="1:20" ht="37.5" customHeight="1" x14ac:dyDescent="0.15">
      <c r="A28" s="90"/>
      <c r="B28" s="96"/>
      <c r="C28" s="295" t="s">
        <v>299</v>
      </c>
      <c r="D28" s="296"/>
      <c r="E28" s="320"/>
      <c r="F28" s="97"/>
      <c r="G28" s="78"/>
      <c r="H28" s="73"/>
      <c r="I28" s="54">
        <v>0</v>
      </c>
      <c r="J28" s="7" t="s">
        <v>58</v>
      </c>
      <c r="K28" s="7">
        <v>2</v>
      </c>
      <c r="L28" s="73">
        <v>59877</v>
      </c>
      <c r="M28" s="73"/>
      <c r="N28" s="73"/>
      <c r="O28" s="73"/>
      <c r="P28" s="73" t="str">
        <f>IF(I28=3,1,"")</f>
        <v/>
      </c>
      <c r="Q28" s="73" t="str">
        <f>IF(I28=2,1,"")</f>
        <v/>
      </c>
      <c r="R28" s="73" t="str">
        <f>IF(I28=1,1,"")</f>
        <v/>
      </c>
      <c r="S28" s="73"/>
      <c r="T28" s="73"/>
    </row>
    <row r="29" spans="1:20" ht="37.5" customHeight="1" thickBot="1" x14ac:dyDescent="0.2">
      <c r="A29" s="90"/>
      <c r="B29" s="96"/>
      <c r="C29" s="295" t="s">
        <v>300</v>
      </c>
      <c r="D29" s="296"/>
      <c r="E29" s="320"/>
      <c r="F29" s="97"/>
      <c r="G29" s="78"/>
      <c r="H29" s="73"/>
      <c r="I29" s="54">
        <v>0</v>
      </c>
      <c r="J29" s="7" t="s">
        <v>58</v>
      </c>
      <c r="K29" s="7">
        <v>3</v>
      </c>
      <c r="L29" s="73">
        <v>59878</v>
      </c>
      <c r="M29" s="73"/>
      <c r="N29" s="73"/>
      <c r="O29" s="73"/>
      <c r="P29" s="73" t="str">
        <f>IF(I29=3,1,"")</f>
        <v/>
      </c>
      <c r="Q29" s="73" t="str">
        <f>IF(I29=2,1,"")</f>
        <v/>
      </c>
      <c r="R29" s="73" t="str">
        <f>IF(I29=1,1,"")</f>
        <v/>
      </c>
      <c r="S29" s="73"/>
      <c r="T29" s="73"/>
    </row>
    <row r="30" spans="1:20" x14ac:dyDescent="0.15">
      <c r="A30" s="90"/>
      <c r="B30" s="91" t="s">
        <v>178</v>
      </c>
      <c r="C30" s="326" t="str">
        <f>IF((MIN(I33:I35)=0),"標準項目の「あり」「なし」を選択してください","")</f>
        <v>標準項目の「あり」「なし」を選択してください</v>
      </c>
      <c r="D30" s="326"/>
      <c r="E30" s="326"/>
      <c r="F30" s="327"/>
      <c r="H30" s="73"/>
      <c r="I30" s="54"/>
      <c r="J30" s="7" t="s">
        <v>69</v>
      </c>
      <c r="K30" s="7">
        <v>2</v>
      </c>
      <c r="L30" s="73">
        <v>17388</v>
      </c>
      <c r="M30" s="73"/>
      <c r="N30" s="73"/>
      <c r="O30" s="73"/>
      <c r="P30" s="73"/>
      <c r="Q30" s="73"/>
      <c r="R30" s="73"/>
      <c r="S30" s="73"/>
      <c r="T30" s="73"/>
    </row>
    <row r="31" spans="1:20" s="95" customFormat="1" ht="37.5" customHeight="1" x14ac:dyDescent="0.15">
      <c r="A31" s="92" t="s">
        <v>60</v>
      </c>
      <c r="B31" s="274" t="s">
        <v>301</v>
      </c>
      <c r="C31" s="275"/>
      <c r="D31" s="328" t="str">
        <f xml:space="preserve"> "評点（" &amp; REPT("○",COUNT(P33:P35)) &amp; REPT("●",COUNT(Q33:Q35)) &amp; "）"</f>
        <v>評点（）</v>
      </c>
      <c r="E31" s="328"/>
      <c r="F31" s="112" t="str">
        <f>IF(COUNT(R33:R35)&gt;0,"・非該当" &amp; COUNT(R33:R35),"")</f>
        <v/>
      </c>
      <c r="G31" s="78"/>
      <c r="H31" s="93"/>
      <c r="I31" s="94" t="str">
        <f>IF(MIN(I33:I35)=0,"",IF(COUNT(P33:Q35)=0,"-",IF(COUNT(P33:Q35)=COUNT(P33:P35),"A",IF(COUNT(P33:P35)=0,"C","B"))))</f>
        <v/>
      </c>
      <c r="J31" s="7" t="s">
        <v>54</v>
      </c>
      <c r="K31" s="94"/>
      <c r="L31" s="93"/>
      <c r="M31" s="93"/>
      <c r="N31" s="93"/>
      <c r="O31" s="93"/>
      <c r="P31" s="93"/>
      <c r="Q31" s="93"/>
      <c r="R31" s="93"/>
      <c r="S31" s="73"/>
      <c r="T31" s="93"/>
    </row>
    <row r="32" spans="1:20" x14ac:dyDescent="0.15">
      <c r="A32" s="90"/>
      <c r="B32" s="111" t="s">
        <v>55</v>
      </c>
      <c r="C32" s="317" t="s">
        <v>56</v>
      </c>
      <c r="D32" s="318"/>
      <c r="E32" s="318"/>
      <c r="F32" s="319"/>
      <c r="H32" s="73"/>
      <c r="I32" s="54"/>
      <c r="J32" s="7" t="s">
        <v>57</v>
      </c>
      <c r="K32" s="7"/>
      <c r="L32" s="73"/>
      <c r="M32" s="73"/>
      <c r="N32" s="73"/>
      <c r="O32" s="73"/>
      <c r="P32" s="73"/>
      <c r="Q32" s="73"/>
      <c r="R32" s="73"/>
      <c r="S32" s="73"/>
      <c r="T32" s="73"/>
    </row>
    <row r="33" spans="1:20" ht="37.5" customHeight="1" x14ac:dyDescent="0.15">
      <c r="A33" s="90"/>
      <c r="B33" s="96"/>
      <c r="C33" s="295" t="s">
        <v>302</v>
      </c>
      <c r="D33" s="296"/>
      <c r="E33" s="320"/>
      <c r="F33" s="97"/>
      <c r="G33" s="78"/>
      <c r="H33" s="73"/>
      <c r="I33" s="54">
        <v>0</v>
      </c>
      <c r="J33" s="7" t="s">
        <v>58</v>
      </c>
      <c r="K33" s="7">
        <v>1</v>
      </c>
      <c r="L33" s="73">
        <v>59879</v>
      </c>
      <c r="M33" s="73"/>
      <c r="N33" s="73"/>
      <c r="O33" s="73"/>
      <c r="P33" s="73" t="str">
        <f>IF(I33=3,1,"")</f>
        <v/>
      </c>
      <c r="Q33" s="73" t="str">
        <f>IF(I33=2,1,"")</f>
        <v/>
      </c>
      <c r="R33" s="73" t="str">
        <f>IF(I33=1,1,"")</f>
        <v/>
      </c>
      <c r="S33" s="73"/>
      <c r="T33" s="73"/>
    </row>
    <row r="34" spans="1:20" ht="37.5" customHeight="1" x14ac:dyDescent="0.15">
      <c r="A34" s="90"/>
      <c r="B34" s="96"/>
      <c r="C34" s="295" t="s">
        <v>303</v>
      </c>
      <c r="D34" s="296"/>
      <c r="E34" s="320"/>
      <c r="F34" s="97"/>
      <c r="G34" s="78"/>
      <c r="H34" s="73"/>
      <c r="I34" s="54">
        <v>0</v>
      </c>
      <c r="J34" s="7" t="s">
        <v>58</v>
      </c>
      <c r="K34" s="7">
        <v>2</v>
      </c>
      <c r="L34" s="73">
        <v>59880</v>
      </c>
      <c r="M34" s="73"/>
      <c r="N34" s="73"/>
      <c r="O34" s="73"/>
      <c r="P34" s="73" t="str">
        <f>IF(I34=3,1,"")</f>
        <v/>
      </c>
      <c r="Q34" s="73" t="str">
        <f>IF(I34=2,1,"")</f>
        <v/>
      </c>
      <c r="R34" s="73" t="str">
        <f>IF(I34=1,1,"")</f>
        <v/>
      </c>
      <c r="S34" s="73"/>
      <c r="T34" s="73"/>
    </row>
    <row r="35" spans="1:20" ht="37.5" customHeight="1" thickBot="1" x14ac:dyDescent="0.2">
      <c r="A35" s="90"/>
      <c r="B35" s="96"/>
      <c r="C35" s="295" t="s">
        <v>304</v>
      </c>
      <c r="D35" s="296"/>
      <c r="E35" s="320"/>
      <c r="F35" s="97"/>
      <c r="G35" s="78"/>
      <c r="H35" s="73"/>
      <c r="I35" s="54">
        <v>0</v>
      </c>
      <c r="J35" s="7" t="s">
        <v>58</v>
      </c>
      <c r="K35" s="7">
        <v>3</v>
      </c>
      <c r="L35" s="73">
        <v>59881</v>
      </c>
      <c r="M35" s="73"/>
      <c r="N35" s="73"/>
      <c r="O35" s="73"/>
      <c r="P35" s="73" t="str">
        <f>IF(I35=3,1,"")</f>
        <v/>
      </c>
      <c r="Q35" s="73" t="str">
        <f>IF(I35=2,1,"")</f>
        <v/>
      </c>
      <c r="R35" s="73" t="str">
        <f>IF(I35=1,1,"")</f>
        <v/>
      </c>
      <c r="S35" s="73"/>
      <c r="T35" s="73"/>
    </row>
    <row r="36" spans="1:20" ht="20.25" customHeight="1" x14ac:dyDescent="0.15">
      <c r="A36" s="98"/>
      <c r="B36" s="321" t="s">
        <v>305</v>
      </c>
      <c r="C36" s="322"/>
      <c r="D36" s="323" t="str">
        <f>IF(AND(LEN(SBcase1_2)&lt;&gt;0,COUNT(R27:R35)=6),SBcheckB_2,(IF(LEN(SBcheckA_2)&lt;&gt;0,SBcheckA_2, SBcheckB_2)))</f>
        <v>サブカテゴリー2の講評を入力してください</v>
      </c>
      <c r="E36" s="323"/>
      <c r="F36" s="324"/>
      <c r="H36" s="73"/>
      <c r="I36" s="54"/>
      <c r="J36" s="7" t="s">
        <v>59</v>
      </c>
      <c r="K36" s="7"/>
      <c r="L36" s="73"/>
      <c r="M36" s="73"/>
      <c r="N36" s="73"/>
      <c r="O36" s="73"/>
      <c r="P36" s="73"/>
      <c r="Q36" s="73"/>
      <c r="R36" s="73"/>
      <c r="S36" s="73"/>
      <c r="T36" s="73"/>
    </row>
    <row r="37" spans="1:20" s="102" customFormat="1" ht="21" customHeight="1" x14ac:dyDescent="0.15">
      <c r="A37" s="109"/>
      <c r="B37" s="304"/>
      <c r="C37" s="305"/>
      <c r="D37" s="305"/>
      <c r="E37" s="305"/>
      <c r="F37" s="306"/>
      <c r="G37" s="2" t="str">
        <f>IF(LEN(B37)=0,"",IF(40-LEN(B37)&gt;0,"残り" &amp; 40-LEN(B37) &amp; "文字",IF(40-LEN(B37)=0,"","文字数がオーバーしています")))</f>
        <v/>
      </c>
      <c r="H37" s="99"/>
      <c r="I37" s="100"/>
      <c r="J37" s="7" t="s">
        <v>82</v>
      </c>
      <c r="K37" s="99"/>
      <c r="L37" s="99"/>
      <c r="M37" s="101"/>
      <c r="N37" s="101"/>
      <c r="O37" s="101"/>
      <c r="P37" s="101"/>
      <c r="Q37" s="101"/>
      <c r="R37" s="101"/>
      <c r="S37" s="73"/>
      <c r="T37" s="101"/>
    </row>
    <row r="38" spans="1:20" s="102" customFormat="1" ht="65.099999999999994" customHeight="1" x14ac:dyDescent="0.15">
      <c r="A38" s="110"/>
      <c r="B38" s="307"/>
      <c r="C38" s="308"/>
      <c r="D38" s="308"/>
      <c r="E38" s="308"/>
      <c r="F38" s="309"/>
      <c r="G38" s="2" t="str">
        <f>IF(LEN(B38)=0,"",IF(256-LEN(B38)&gt;0,"残り" &amp; 256-LEN(B38) &amp; "文字",IF(256-LEN(B38)=0,"","文字数がオーバーしています")))</f>
        <v/>
      </c>
      <c r="H38" s="99"/>
      <c r="I38" s="100"/>
      <c r="J38" s="7" t="s">
        <v>85</v>
      </c>
      <c r="K38" s="99"/>
      <c r="L38" s="99"/>
      <c r="M38" s="101"/>
      <c r="N38" s="101"/>
      <c r="O38" s="101"/>
      <c r="P38" s="101"/>
      <c r="Q38" s="101"/>
      <c r="R38" s="101"/>
      <c r="S38" s="73"/>
      <c r="T38" s="101"/>
    </row>
    <row r="39" spans="1:20" s="102" customFormat="1" ht="21" customHeight="1" x14ac:dyDescent="0.15">
      <c r="A39" s="110"/>
      <c r="B39" s="310"/>
      <c r="C39" s="311"/>
      <c r="D39" s="311"/>
      <c r="E39" s="311"/>
      <c r="F39" s="312"/>
      <c r="G39" s="2" t="str">
        <f>IF(LEN(B39)=0,"",IF(40-LEN(B39)&gt;0,"残り" &amp; 40-LEN(B39) &amp; "文字",IF(40-LEN(B39)=0,"","文字数がオーバーしています")))</f>
        <v/>
      </c>
      <c r="H39" s="99"/>
      <c r="I39" s="100"/>
      <c r="J39" s="7" t="s">
        <v>83</v>
      </c>
      <c r="K39" s="99"/>
      <c r="L39" s="99"/>
      <c r="M39" s="101"/>
      <c r="N39" s="101"/>
      <c r="O39" s="101"/>
      <c r="P39" s="101"/>
      <c r="Q39" s="101"/>
      <c r="R39" s="101"/>
      <c r="S39" s="73"/>
      <c r="T39" s="101"/>
    </row>
    <row r="40" spans="1:20" s="102" customFormat="1" ht="65.099999999999994" customHeight="1" x14ac:dyDescent="0.15">
      <c r="A40" s="110"/>
      <c r="B40" s="313"/>
      <c r="C40" s="313"/>
      <c r="D40" s="313"/>
      <c r="E40" s="313"/>
      <c r="F40" s="314"/>
      <c r="G40" s="2" t="str">
        <f>IF(LEN(B40)=0,"",IF(256-LEN(B40)&gt;0,"残り" &amp; 256-LEN(B40) &amp; "文字",IF(256-LEN(B40)=0,"","文字数がオーバーしています")))</f>
        <v/>
      </c>
      <c r="H40" s="99"/>
      <c r="I40" s="100"/>
      <c r="J40" s="7" t="s">
        <v>86</v>
      </c>
      <c r="K40" s="99"/>
      <c r="L40" s="99"/>
      <c r="M40" s="101"/>
      <c r="N40" s="101"/>
      <c r="O40" s="101"/>
      <c r="P40" s="101"/>
      <c r="Q40" s="101"/>
      <c r="R40" s="101"/>
      <c r="S40" s="73"/>
      <c r="T40" s="101"/>
    </row>
    <row r="41" spans="1:20" s="102" customFormat="1" ht="21" customHeight="1" x14ac:dyDescent="0.15">
      <c r="A41" s="110"/>
      <c r="B41" s="310"/>
      <c r="C41" s="311"/>
      <c r="D41" s="311"/>
      <c r="E41" s="311"/>
      <c r="F41" s="312"/>
      <c r="G41" s="2" t="str">
        <f>IF(LEN(B41)=0,"",IF(40-LEN(B41)&gt;0,"残り" &amp; 40-LEN(B41) &amp; "文字",IF(40-LEN(B41)=0,"","文字数がオーバーしています")))</f>
        <v/>
      </c>
      <c r="H41" s="99"/>
      <c r="I41" s="100"/>
      <c r="J41" s="7" t="s">
        <v>84</v>
      </c>
      <c r="K41" s="99"/>
      <c r="L41" s="99"/>
      <c r="M41" s="101"/>
      <c r="N41" s="101"/>
      <c r="O41" s="101"/>
      <c r="P41" s="101"/>
      <c r="Q41" s="101"/>
      <c r="R41" s="101"/>
      <c r="S41" s="73"/>
      <c r="T41" s="101"/>
    </row>
    <row r="42" spans="1:20" s="102" customFormat="1" ht="65.099999999999994" customHeight="1" thickBot="1" x14ac:dyDescent="0.2">
      <c r="A42" s="103"/>
      <c r="B42" s="315"/>
      <c r="C42" s="315"/>
      <c r="D42" s="315"/>
      <c r="E42" s="315"/>
      <c r="F42" s="316"/>
      <c r="G42" s="2" t="str">
        <f>IF(LEN(B42)=0,"",IF(256-LEN(B42)&gt;0,"残り" &amp; 256-LEN(B42) &amp; "文字",IF(256-LEN(B42)=0,"","文字数がオーバーしています")))</f>
        <v/>
      </c>
      <c r="H42" s="99"/>
      <c r="I42" s="100"/>
      <c r="J42" s="7" t="s">
        <v>87</v>
      </c>
      <c r="K42" s="99"/>
      <c r="L42" s="99"/>
      <c r="M42" s="101"/>
      <c r="N42" s="101"/>
      <c r="O42" s="101"/>
      <c r="P42" s="101"/>
      <c r="Q42" s="101"/>
      <c r="R42" s="101"/>
      <c r="S42" s="73"/>
      <c r="T42" s="101"/>
    </row>
    <row r="43" spans="1:20" ht="18" customHeight="1" thickTop="1" x14ac:dyDescent="0.15">
      <c r="A43" s="290">
        <v>3</v>
      </c>
      <c r="B43" s="292" t="s">
        <v>307</v>
      </c>
      <c r="C43" s="293"/>
      <c r="D43" s="293"/>
      <c r="E43" s="293"/>
      <c r="F43" s="294"/>
      <c r="H43" s="73"/>
      <c r="I43" s="54"/>
      <c r="J43" s="7" t="s">
        <v>59</v>
      </c>
      <c r="K43" s="7"/>
      <c r="L43" s="73"/>
      <c r="M43" s="73"/>
      <c r="N43" s="73"/>
      <c r="O43" s="73"/>
      <c r="P43" s="73"/>
      <c r="Q43" s="73"/>
      <c r="R43" s="73"/>
      <c r="S43" s="73"/>
      <c r="T43" s="73" t="s">
        <v>65</v>
      </c>
    </row>
    <row r="44" spans="1:20" s="83" customFormat="1" ht="30" customHeight="1" thickBot="1" x14ac:dyDescent="0.2">
      <c r="A44" s="291"/>
      <c r="B44" s="295" t="s">
        <v>306</v>
      </c>
      <c r="C44" s="296"/>
      <c r="D44" s="325" t="s">
        <v>88</v>
      </c>
      <c r="E44" s="325"/>
      <c r="F44" s="124" t="str">
        <f>IF(COUNT(P48:Q68) &gt; 0,COUNT(P48:P68) &amp; "／" &amp; COUNT(P48:Q68),"")</f>
        <v/>
      </c>
      <c r="G44" s="78"/>
      <c r="H44" s="79"/>
      <c r="I44" s="80"/>
      <c r="J44" s="81" t="s">
        <v>66</v>
      </c>
      <c r="K44" s="79">
        <v>3</v>
      </c>
      <c r="L44" s="79">
        <v>558</v>
      </c>
      <c r="M44" s="82"/>
      <c r="N44" s="82"/>
      <c r="O44" s="82"/>
      <c r="P44" s="82"/>
      <c r="Q44" s="82"/>
      <c r="R44" s="82"/>
      <c r="S44" s="73"/>
      <c r="T44" s="82"/>
    </row>
    <row r="45" spans="1:20" x14ac:dyDescent="0.15">
      <c r="A45" s="90"/>
      <c r="B45" s="91" t="s">
        <v>174</v>
      </c>
      <c r="C45" s="326" t="str">
        <f>IF((MIN(I48:I50)=0),"標準項目の「あり」「なし」を選択してください","")</f>
        <v>標準項目の「あり」「なし」を選択してください</v>
      </c>
      <c r="D45" s="326"/>
      <c r="E45" s="326"/>
      <c r="F45" s="327"/>
      <c r="H45" s="73"/>
      <c r="I45" s="54"/>
      <c r="J45" s="7" t="s">
        <v>69</v>
      </c>
      <c r="K45" s="7">
        <v>1</v>
      </c>
      <c r="L45" s="73">
        <v>17389</v>
      </c>
      <c r="M45" s="73"/>
      <c r="N45" s="73"/>
      <c r="O45" s="73"/>
      <c r="P45" s="73"/>
      <c r="Q45" s="73"/>
      <c r="R45" s="73"/>
      <c r="S45" s="73"/>
      <c r="T45" s="73"/>
    </row>
    <row r="46" spans="1:20" s="95" customFormat="1" ht="37.5" customHeight="1" x14ac:dyDescent="0.15">
      <c r="A46" s="92" t="s">
        <v>60</v>
      </c>
      <c r="B46" s="274" t="s">
        <v>308</v>
      </c>
      <c r="C46" s="275"/>
      <c r="D46" s="328" t="str">
        <f xml:space="preserve"> "評点（" &amp; REPT("○",COUNT(P48:P50)) &amp; REPT("●",COUNT(Q48:Q50)) &amp; "）"</f>
        <v>評点（）</v>
      </c>
      <c r="E46" s="328"/>
      <c r="F46" s="112" t="str">
        <f>IF(COUNT(R48:R50)&gt;0,"・非該当" &amp; COUNT(R48:R50),"")</f>
        <v/>
      </c>
      <c r="G46" s="78"/>
      <c r="H46" s="93"/>
      <c r="I46" s="94" t="str">
        <f>IF(MIN(I48:I50)=0,"",IF(COUNT(P48:Q50)=0,"-",IF(COUNT(P48:Q50)=COUNT(P48:P50),"A",IF(COUNT(P48:P50)=0,"C","B"))))</f>
        <v/>
      </c>
      <c r="J46" s="7" t="s">
        <v>54</v>
      </c>
      <c r="K46" s="94"/>
      <c r="L46" s="93"/>
      <c r="M46" s="93"/>
      <c r="N46" s="93"/>
      <c r="O46" s="93"/>
      <c r="P46" s="93"/>
      <c r="Q46" s="93"/>
      <c r="R46" s="93"/>
      <c r="S46" s="73"/>
      <c r="T46" s="93"/>
    </row>
    <row r="47" spans="1:20" x14ac:dyDescent="0.15">
      <c r="A47" s="90"/>
      <c r="B47" s="111" t="s">
        <v>55</v>
      </c>
      <c r="C47" s="317" t="s">
        <v>56</v>
      </c>
      <c r="D47" s="318"/>
      <c r="E47" s="318"/>
      <c r="F47" s="319"/>
      <c r="H47" s="73"/>
      <c r="I47" s="54"/>
      <c r="J47" s="7" t="s">
        <v>57</v>
      </c>
      <c r="K47" s="7"/>
      <c r="L47" s="73"/>
      <c r="M47" s="73"/>
      <c r="N47" s="73"/>
      <c r="O47" s="73"/>
      <c r="P47" s="73"/>
      <c r="Q47" s="73"/>
      <c r="R47" s="73"/>
      <c r="S47" s="73"/>
      <c r="T47" s="73"/>
    </row>
    <row r="48" spans="1:20" ht="37.5" customHeight="1" x14ac:dyDescent="0.15">
      <c r="A48" s="90"/>
      <c r="B48" s="96"/>
      <c r="C48" s="295" t="s">
        <v>309</v>
      </c>
      <c r="D48" s="296"/>
      <c r="E48" s="320"/>
      <c r="F48" s="97"/>
      <c r="G48" s="78"/>
      <c r="H48" s="73"/>
      <c r="I48" s="54">
        <v>0</v>
      </c>
      <c r="J48" s="7" t="s">
        <v>58</v>
      </c>
      <c r="K48" s="7">
        <v>1</v>
      </c>
      <c r="L48" s="73">
        <v>59882</v>
      </c>
      <c r="M48" s="73"/>
      <c r="N48" s="73"/>
      <c r="O48" s="73"/>
      <c r="P48" s="73" t="str">
        <f>IF(I48=3,1,"")</f>
        <v/>
      </c>
      <c r="Q48" s="73" t="str">
        <f>IF(I48=2,1,"")</f>
        <v/>
      </c>
      <c r="R48" s="73" t="str">
        <f>IF(I48=1,1,"")</f>
        <v/>
      </c>
      <c r="S48" s="73"/>
      <c r="T48" s="73"/>
    </row>
    <row r="49" spans="1:20" ht="37.5" customHeight="1" x14ac:dyDescent="0.15">
      <c r="A49" s="90"/>
      <c r="B49" s="96"/>
      <c r="C49" s="295" t="s">
        <v>310</v>
      </c>
      <c r="D49" s="296"/>
      <c r="E49" s="320"/>
      <c r="F49" s="97"/>
      <c r="G49" s="78"/>
      <c r="H49" s="73"/>
      <c r="I49" s="54">
        <v>0</v>
      </c>
      <c r="J49" s="7" t="s">
        <v>58</v>
      </c>
      <c r="K49" s="7">
        <v>2</v>
      </c>
      <c r="L49" s="73">
        <v>59883</v>
      </c>
      <c r="M49" s="73"/>
      <c r="N49" s="73"/>
      <c r="O49" s="73"/>
      <c r="P49" s="73" t="str">
        <f>IF(I49=3,1,"")</f>
        <v/>
      </c>
      <c r="Q49" s="73" t="str">
        <f>IF(I49=2,1,"")</f>
        <v/>
      </c>
      <c r="R49" s="73" t="str">
        <f>IF(I49=1,1,"")</f>
        <v/>
      </c>
      <c r="S49" s="73"/>
      <c r="T49" s="73"/>
    </row>
    <row r="50" spans="1:20" ht="37.5" customHeight="1" thickBot="1" x14ac:dyDescent="0.2">
      <c r="A50" s="90"/>
      <c r="B50" s="96"/>
      <c r="C50" s="295" t="s">
        <v>311</v>
      </c>
      <c r="D50" s="296"/>
      <c r="E50" s="320"/>
      <c r="F50" s="97"/>
      <c r="G50" s="78"/>
      <c r="H50" s="73"/>
      <c r="I50" s="54">
        <v>0</v>
      </c>
      <c r="J50" s="7" t="s">
        <v>58</v>
      </c>
      <c r="K50" s="7">
        <v>3</v>
      </c>
      <c r="L50" s="73">
        <v>59884</v>
      </c>
      <c r="M50" s="73"/>
      <c r="N50" s="73"/>
      <c r="O50" s="73"/>
      <c r="P50" s="73" t="str">
        <f>IF(I50=3,1,"")</f>
        <v/>
      </c>
      <c r="Q50" s="73" t="str">
        <f>IF(I50=2,1,"")</f>
        <v/>
      </c>
      <c r="R50" s="73" t="str">
        <f>IF(I50=1,1,"")</f>
        <v/>
      </c>
      <c r="S50" s="73"/>
      <c r="T50" s="73"/>
    </row>
    <row r="51" spans="1:20" x14ac:dyDescent="0.15">
      <c r="A51" s="90"/>
      <c r="B51" s="91" t="s">
        <v>178</v>
      </c>
      <c r="C51" s="326" t="str">
        <f>IF((MIN(I54:I58)=0),"標準項目の「あり」「なし」を選択してください","")</f>
        <v>標準項目の「あり」「なし」を選択してください</v>
      </c>
      <c r="D51" s="326"/>
      <c r="E51" s="326"/>
      <c r="F51" s="327"/>
      <c r="H51" s="73"/>
      <c r="I51" s="54"/>
      <c r="J51" s="7" t="s">
        <v>69</v>
      </c>
      <c r="K51" s="7">
        <v>2</v>
      </c>
      <c r="L51" s="73">
        <v>17390</v>
      </c>
      <c r="M51" s="73"/>
      <c r="N51" s="73"/>
      <c r="O51" s="73"/>
      <c r="P51" s="73"/>
      <c r="Q51" s="73"/>
      <c r="R51" s="73"/>
      <c r="S51" s="73"/>
      <c r="T51" s="73"/>
    </row>
    <row r="52" spans="1:20" s="95" customFormat="1" ht="37.5" customHeight="1" x14ac:dyDescent="0.15">
      <c r="A52" s="92" t="s">
        <v>60</v>
      </c>
      <c r="B52" s="274" t="s">
        <v>312</v>
      </c>
      <c r="C52" s="275"/>
      <c r="D52" s="328" t="str">
        <f xml:space="preserve"> "評点（" &amp; REPT("○",COUNT(P54:P58)) &amp; REPT("●",COUNT(Q54:Q58)) &amp; "）"</f>
        <v>評点（）</v>
      </c>
      <c r="E52" s="328"/>
      <c r="F52" s="112" t="str">
        <f>IF(COUNT(R54:R58)&gt;0,"・非該当" &amp; COUNT(R54:R58),"")</f>
        <v/>
      </c>
      <c r="G52" s="78"/>
      <c r="H52" s="93"/>
      <c r="I52" s="94" t="str">
        <f>IF(MIN(I54:I58)=0,"",IF(COUNT(P54:Q58)=0,"-",IF(COUNT(P54:Q58)=COUNT(P54:P58),"A",IF(COUNT(P54:P58)=0,"C","B"))))</f>
        <v/>
      </c>
      <c r="J52" s="7" t="s">
        <v>54</v>
      </c>
      <c r="K52" s="94"/>
      <c r="L52" s="93"/>
      <c r="M52" s="93"/>
      <c r="N52" s="93"/>
      <c r="O52" s="93"/>
      <c r="P52" s="93"/>
      <c r="Q52" s="93"/>
      <c r="R52" s="93"/>
      <c r="S52" s="73"/>
      <c r="T52" s="93"/>
    </row>
    <row r="53" spans="1:20" x14ac:dyDescent="0.15">
      <c r="A53" s="90"/>
      <c r="B53" s="111" t="s">
        <v>55</v>
      </c>
      <c r="C53" s="317" t="s">
        <v>56</v>
      </c>
      <c r="D53" s="318"/>
      <c r="E53" s="318"/>
      <c r="F53" s="319"/>
      <c r="H53" s="73"/>
      <c r="I53" s="54"/>
      <c r="J53" s="7" t="s">
        <v>57</v>
      </c>
      <c r="K53" s="7"/>
      <c r="L53" s="73"/>
      <c r="M53" s="73"/>
      <c r="N53" s="73"/>
      <c r="O53" s="73"/>
      <c r="P53" s="73"/>
      <c r="Q53" s="73"/>
      <c r="R53" s="73"/>
      <c r="S53" s="73"/>
      <c r="T53" s="73"/>
    </row>
    <row r="54" spans="1:20" ht="37.5" customHeight="1" x14ac:dyDescent="0.15">
      <c r="A54" s="90"/>
      <c r="B54" s="96"/>
      <c r="C54" s="295" t="s">
        <v>313</v>
      </c>
      <c r="D54" s="296"/>
      <c r="E54" s="320"/>
      <c r="F54" s="97"/>
      <c r="G54" s="78"/>
      <c r="H54" s="73"/>
      <c r="I54" s="54">
        <v>0</v>
      </c>
      <c r="J54" s="7" t="s">
        <v>58</v>
      </c>
      <c r="K54" s="7">
        <v>1</v>
      </c>
      <c r="L54" s="73">
        <v>59885</v>
      </c>
      <c r="M54" s="73"/>
      <c r="N54" s="73"/>
      <c r="O54" s="73"/>
      <c r="P54" s="73" t="str">
        <f>IF(I54=3,1,"")</f>
        <v/>
      </c>
      <c r="Q54" s="73" t="str">
        <f>IF(I54=2,1,"")</f>
        <v/>
      </c>
      <c r="R54" s="73" t="str">
        <f>IF(I54=1,1,"")</f>
        <v/>
      </c>
      <c r="S54" s="73"/>
      <c r="T54" s="73"/>
    </row>
    <row r="55" spans="1:20" ht="37.5" customHeight="1" x14ac:dyDescent="0.15">
      <c r="A55" s="90"/>
      <c r="B55" s="96"/>
      <c r="C55" s="295" t="s">
        <v>314</v>
      </c>
      <c r="D55" s="296"/>
      <c r="E55" s="320"/>
      <c r="F55" s="97"/>
      <c r="G55" s="78"/>
      <c r="H55" s="73"/>
      <c r="I55" s="54">
        <v>0</v>
      </c>
      <c r="J55" s="7" t="s">
        <v>58</v>
      </c>
      <c r="K55" s="7">
        <v>2</v>
      </c>
      <c r="L55" s="73">
        <v>59886</v>
      </c>
      <c r="M55" s="73"/>
      <c r="N55" s="73"/>
      <c r="O55" s="73"/>
      <c r="P55" s="73" t="str">
        <f>IF(I55=3,1,"")</f>
        <v/>
      </c>
      <c r="Q55" s="73" t="str">
        <f>IF(I55=2,1,"")</f>
        <v/>
      </c>
      <c r="R55" s="73" t="str">
        <f>IF(I55=1,1,"")</f>
        <v/>
      </c>
      <c r="S55" s="73"/>
      <c r="T55" s="73"/>
    </row>
    <row r="56" spans="1:20" ht="37.5" customHeight="1" x14ac:dyDescent="0.15">
      <c r="A56" s="90"/>
      <c r="B56" s="96"/>
      <c r="C56" s="295" t="s">
        <v>315</v>
      </c>
      <c r="D56" s="296"/>
      <c r="E56" s="320"/>
      <c r="F56" s="97"/>
      <c r="G56" s="78"/>
      <c r="H56" s="73"/>
      <c r="I56" s="54">
        <v>0</v>
      </c>
      <c r="J56" s="7" t="s">
        <v>58</v>
      </c>
      <c r="K56" s="7">
        <v>3</v>
      </c>
      <c r="L56" s="73">
        <v>59887</v>
      </c>
      <c r="M56" s="73"/>
      <c r="N56" s="73"/>
      <c r="O56" s="73"/>
      <c r="P56" s="73" t="str">
        <f>IF(I56=3,1,"")</f>
        <v/>
      </c>
      <c r="Q56" s="73" t="str">
        <f>IF(I56=2,1,"")</f>
        <v/>
      </c>
      <c r="R56" s="73" t="str">
        <f>IF(I56=1,1,"")</f>
        <v/>
      </c>
      <c r="S56" s="73"/>
      <c r="T56" s="73"/>
    </row>
    <row r="57" spans="1:20" ht="37.5" customHeight="1" x14ac:dyDescent="0.15">
      <c r="A57" s="90"/>
      <c r="B57" s="96"/>
      <c r="C57" s="295" t="s">
        <v>316</v>
      </c>
      <c r="D57" s="296"/>
      <c r="E57" s="320"/>
      <c r="F57" s="97"/>
      <c r="G57" s="78"/>
      <c r="H57" s="73"/>
      <c r="I57" s="54">
        <v>0</v>
      </c>
      <c r="J57" s="7" t="s">
        <v>58</v>
      </c>
      <c r="K57" s="7">
        <v>4</v>
      </c>
      <c r="L57" s="73">
        <v>59888</v>
      </c>
      <c r="M57" s="73"/>
      <c r="N57" s="73"/>
      <c r="O57" s="73"/>
      <c r="P57" s="73" t="str">
        <f>IF(I57=3,1,"")</f>
        <v/>
      </c>
      <c r="Q57" s="73" t="str">
        <f>IF(I57=2,1,"")</f>
        <v/>
      </c>
      <c r="R57" s="73" t="str">
        <f>IF(I57=1,1,"")</f>
        <v/>
      </c>
      <c r="S57" s="73"/>
      <c r="T57" s="73"/>
    </row>
    <row r="58" spans="1:20" ht="37.5" customHeight="1" thickBot="1" x14ac:dyDescent="0.2">
      <c r="A58" s="90"/>
      <c r="B58" s="96"/>
      <c r="C58" s="295" t="s">
        <v>317</v>
      </c>
      <c r="D58" s="296"/>
      <c r="E58" s="320"/>
      <c r="F58" s="97"/>
      <c r="G58" s="78"/>
      <c r="H58" s="73"/>
      <c r="I58" s="54">
        <v>0</v>
      </c>
      <c r="J58" s="7" t="s">
        <v>58</v>
      </c>
      <c r="K58" s="7">
        <v>5</v>
      </c>
      <c r="L58" s="73">
        <v>59889</v>
      </c>
      <c r="M58" s="73"/>
      <c r="N58" s="73"/>
      <c r="O58" s="73"/>
      <c r="P58" s="73" t="str">
        <f>IF(I58=3,1,"")</f>
        <v/>
      </c>
      <c r="Q58" s="73" t="str">
        <f>IF(I58=2,1,"")</f>
        <v/>
      </c>
      <c r="R58" s="73" t="str">
        <f>IF(I58=1,1,"")</f>
        <v/>
      </c>
      <c r="S58" s="73"/>
      <c r="T58" s="73"/>
    </row>
    <row r="59" spans="1:20" x14ac:dyDescent="0.15">
      <c r="A59" s="90"/>
      <c r="B59" s="91" t="s">
        <v>182</v>
      </c>
      <c r="C59" s="326" t="str">
        <f>IF((MIN(I62:I63)=0),"標準項目の「あり」「なし」を選択してください","")</f>
        <v>標準項目の「あり」「なし」を選択してください</v>
      </c>
      <c r="D59" s="326"/>
      <c r="E59" s="326"/>
      <c r="F59" s="327"/>
      <c r="H59" s="73"/>
      <c r="I59" s="54"/>
      <c r="J59" s="7" t="s">
        <v>69</v>
      </c>
      <c r="K59" s="7">
        <v>3</v>
      </c>
      <c r="L59" s="73">
        <v>17391</v>
      </c>
      <c r="M59" s="73"/>
      <c r="N59" s="73"/>
      <c r="O59" s="73"/>
      <c r="P59" s="73"/>
      <c r="Q59" s="73"/>
      <c r="R59" s="73"/>
      <c r="S59" s="73"/>
      <c r="T59" s="73"/>
    </row>
    <row r="60" spans="1:20" s="95" customFormat="1" ht="37.5" customHeight="1" x14ac:dyDescent="0.15">
      <c r="A60" s="92" t="s">
        <v>60</v>
      </c>
      <c r="B60" s="274" t="s">
        <v>318</v>
      </c>
      <c r="C60" s="275"/>
      <c r="D60" s="328" t="str">
        <f xml:space="preserve"> "評点（" &amp; REPT("○",COUNT(P62:P63)) &amp; REPT("●",COUNT(Q62:Q63)) &amp; "）"</f>
        <v>評点（）</v>
      </c>
      <c r="E60" s="328"/>
      <c r="F60" s="112" t="str">
        <f>IF(COUNT(R62:R63)&gt;0,"・非該当" &amp; COUNT(R62:R63),"")</f>
        <v/>
      </c>
      <c r="G60" s="78"/>
      <c r="H60" s="93"/>
      <c r="I60" s="94" t="str">
        <f>IF(MIN(I62:I63)=0,"",IF(COUNT(P62:Q63)=0,"-",IF(COUNT(P62:Q63)=COUNT(P62:P63),"A",IF(COUNT(P62:P63)=0,"C","B"))))</f>
        <v/>
      </c>
      <c r="J60" s="7" t="s">
        <v>54</v>
      </c>
      <c r="K60" s="94"/>
      <c r="L60" s="93"/>
      <c r="M60" s="93"/>
      <c r="N60" s="93"/>
      <c r="O60" s="93"/>
      <c r="P60" s="93"/>
      <c r="Q60" s="93"/>
      <c r="R60" s="93"/>
      <c r="S60" s="73"/>
      <c r="T60" s="93"/>
    </row>
    <row r="61" spans="1:20" x14ac:dyDescent="0.15">
      <c r="A61" s="90"/>
      <c r="B61" s="111" t="s">
        <v>55</v>
      </c>
      <c r="C61" s="317" t="s">
        <v>56</v>
      </c>
      <c r="D61" s="318"/>
      <c r="E61" s="318"/>
      <c r="F61" s="319"/>
      <c r="H61" s="73"/>
      <c r="I61" s="54"/>
      <c r="J61" s="7" t="s">
        <v>57</v>
      </c>
      <c r="K61" s="7"/>
      <c r="L61" s="73"/>
      <c r="M61" s="73"/>
      <c r="N61" s="73"/>
      <c r="O61" s="73"/>
      <c r="P61" s="73"/>
      <c r="Q61" s="73"/>
      <c r="R61" s="73"/>
      <c r="S61" s="73"/>
      <c r="T61" s="73"/>
    </row>
    <row r="62" spans="1:20" ht="37.5" customHeight="1" x14ac:dyDescent="0.15">
      <c r="A62" s="90"/>
      <c r="B62" s="96"/>
      <c r="C62" s="295" t="s">
        <v>319</v>
      </c>
      <c r="D62" s="296"/>
      <c r="E62" s="320"/>
      <c r="F62" s="97"/>
      <c r="G62" s="78"/>
      <c r="H62" s="73"/>
      <c r="I62" s="54">
        <v>0</v>
      </c>
      <c r="J62" s="7" t="s">
        <v>58</v>
      </c>
      <c r="K62" s="7">
        <v>1</v>
      </c>
      <c r="L62" s="73">
        <v>59890</v>
      </c>
      <c r="M62" s="73"/>
      <c r="N62" s="73"/>
      <c r="O62" s="73"/>
      <c r="P62" s="73" t="str">
        <f>IF(I62=3,1,"")</f>
        <v/>
      </c>
      <c r="Q62" s="73" t="str">
        <f>IF(I62=2,1,"")</f>
        <v/>
      </c>
      <c r="R62" s="73" t="str">
        <f>IF(I62=1,1,"")</f>
        <v/>
      </c>
      <c r="S62" s="73"/>
      <c r="T62" s="73"/>
    </row>
    <row r="63" spans="1:20" ht="37.5" customHeight="1" thickBot="1" x14ac:dyDescent="0.2">
      <c r="A63" s="90"/>
      <c r="B63" s="96"/>
      <c r="C63" s="295" t="s">
        <v>320</v>
      </c>
      <c r="D63" s="296"/>
      <c r="E63" s="320"/>
      <c r="F63" s="97"/>
      <c r="G63" s="78"/>
      <c r="H63" s="73"/>
      <c r="I63" s="54">
        <v>0</v>
      </c>
      <c r="J63" s="7" t="s">
        <v>58</v>
      </c>
      <c r="K63" s="7">
        <v>2</v>
      </c>
      <c r="L63" s="73">
        <v>59891</v>
      </c>
      <c r="M63" s="73"/>
      <c r="N63" s="73"/>
      <c r="O63" s="73"/>
      <c r="P63" s="73" t="str">
        <f>IF(I63=3,1,"")</f>
        <v/>
      </c>
      <c r="Q63" s="73" t="str">
        <f>IF(I63=2,1,"")</f>
        <v/>
      </c>
      <c r="R63" s="73" t="str">
        <f>IF(I63=1,1,"")</f>
        <v/>
      </c>
      <c r="S63" s="73"/>
      <c r="T63" s="73"/>
    </row>
    <row r="64" spans="1:20" x14ac:dyDescent="0.15">
      <c r="A64" s="90"/>
      <c r="B64" s="91" t="s">
        <v>265</v>
      </c>
      <c r="C64" s="326" t="str">
        <f>IF((MIN(I67:I68)=0),"標準項目の「あり」「なし」を選択してください","")</f>
        <v>標準項目の「あり」「なし」を選択してください</v>
      </c>
      <c r="D64" s="326"/>
      <c r="E64" s="326"/>
      <c r="F64" s="327"/>
      <c r="H64" s="73"/>
      <c r="I64" s="54"/>
      <c r="J64" s="7" t="s">
        <v>69</v>
      </c>
      <c r="K64" s="7">
        <v>4</v>
      </c>
      <c r="L64" s="73">
        <v>17392</v>
      </c>
      <c r="M64" s="73"/>
      <c r="N64" s="73"/>
      <c r="O64" s="73"/>
      <c r="P64" s="73"/>
      <c r="Q64" s="73"/>
      <c r="R64" s="73"/>
      <c r="S64" s="73"/>
      <c r="T64" s="73"/>
    </row>
    <row r="65" spans="1:20" s="95" customFormat="1" ht="37.5" customHeight="1" x14ac:dyDescent="0.15">
      <c r="A65" s="92" t="s">
        <v>60</v>
      </c>
      <c r="B65" s="274" t="s">
        <v>321</v>
      </c>
      <c r="C65" s="275"/>
      <c r="D65" s="328" t="str">
        <f xml:space="preserve"> "評点（" &amp; REPT("○",COUNT(P67:P68)) &amp; REPT("●",COUNT(Q67:Q68)) &amp; "）"</f>
        <v>評点（）</v>
      </c>
      <c r="E65" s="328"/>
      <c r="F65" s="112" t="str">
        <f>IF(COUNT(R67:R68)&gt;0,"・非該当" &amp; COUNT(R67:R68),"")</f>
        <v/>
      </c>
      <c r="G65" s="78"/>
      <c r="H65" s="93"/>
      <c r="I65" s="94" t="str">
        <f>IF(MIN(I67:I68)=0,"",IF(COUNT(P67:Q68)=0,"-",IF(COUNT(P67:Q68)=COUNT(P67:P68),"A",IF(COUNT(P67:P68)=0,"C","B"))))</f>
        <v/>
      </c>
      <c r="J65" s="7" t="s">
        <v>54</v>
      </c>
      <c r="K65" s="94"/>
      <c r="L65" s="93"/>
      <c r="M65" s="93"/>
      <c r="N65" s="93"/>
      <c r="O65" s="93"/>
      <c r="P65" s="93"/>
      <c r="Q65" s="93"/>
      <c r="R65" s="93"/>
      <c r="S65" s="73"/>
      <c r="T65" s="93"/>
    </row>
    <row r="66" spans="1:20" x14ac:dyDescent="0.15">
      <c r="A66" s="90"/>
      <c r="B66" s="111" t="s">
        <v>55</v>
      </c>
      <c r="C66" s="317" t="s">
        <v>56</v>
      </c>
      <c r="D66" s="318"/>
      <c r="E66" s="318"/>
      <c r="F66" s="319"/>
      <c r="H66" s="73"/>
      <c r="I66" s="54"/>
      <c r="J66" s="7" t="s">
        <v>57</v>
      </c>
      <c r="K66" s="7"/>
      <c r="L66" s="73"/>
      <c r="M66" s="73"/>
      <c r="N66" s="73"/>
      <c r="O66" s="73"/>
      <c r="P66" s="73"/>
      <c r="Q66" s="73"/>
      <c r="R66" s="73"/>
      <c r="S66" s="73"/>
      <c r="T66" s="73"/>
    </row>
    <row r="67" spans="1:20" ht="37.5" customHeight="1" x14ac:dyDescent="0.15">
      <c r="A67" s="90"/>
      <c r="B67" s="96"/>
      <c r="C67" s="295" t="s">
        <v>322</v>
      </c>
      <c r="D67" s="296"/>
      <c r="E67" s="320"/>
      <c r="F67" s="97"/>
      <c r="G67" s="78"/>
      <c r="H67" s="73"/>
      <c r="I67" s="54">
        <v>0</v>
      </c>
      <c r="J67" s="7" t="s">
        <v>58</v>
      </c>
      <c r="K67" s="7">
        <v>1</v>
      </c>
      <c r="L67" s="73">
        <v>59892</v>
      </c>
      <c r="M67" s="73"/>
      <c r="N67" s="73"/>
      <c r="O67" s="73"/>
      <c r="P67" s="73" t="str">
        <f>IF(I67=3,1,"")</f>
        <v/>
      </c>
      <c r="Q67" s="73" t="str">
        <f>IF(I67=2,1,"")</f>
        <v/>
      </c>
      <c r="R67" s="73" t="str">
        <f>IF(I67=1,1,"")</f>
        <v/>
      </c>
      <c r="S67" s="73"/>
      <c r="T67" s="73"/>
    </row>
    <row r="68" spans="1:20" ht="37.5" customHeight="1" thickBot="1" x14ac:dyDescent="0.2">
      <c r="A68" s="90"/>
      <c r="B68" s="96"/>
      <c r="C68" s="295" t="s">
        <v>323</v>
      </c>
      <c r="D68" s="296"/>
      <c r="E68" s="320"/>
      <c r="F68" s="97"/>
      <c r="G68" s="78"/>
      <c r="H68" s="73"/>
      <c r="I68" s="54">
        <v>0</v>
      </c>
      <c r="J68" s="7" t="s">
        <v>58</v>
      </c>
      <c r="K68" s="7">
        <v>2</v>
      </c>
      <c r="L68" s="73">
        <v>59893</v>
      </c>
      <c r="M68" s="73"/>
      <c r="N68" s="73"/>
      <c r="O68" s="73"/>
      <c r="P68" s="73" t="str">
        <f>IF(I68=3,1,"")</f>
        <v/>
      </c>
      <c r="Q68" s="73" t="str">
        <f>IF(I68=2,1,"")</f>
        <v/>
      </c>
      <c r="R68" s="73" t="str">
        <f>IF(I68=1,1,"")</f>
        <v/>
      </c>
      <c r="S68" s="73"/>
      <c r="T68" s="73"/>
    </row>
    <row r="69" spans="1:20" ht="20.25" customHeight="1" x14ac:dyDescent="0.15">
      <c r="A69" s="98"/>
      <c r="B69" s="321" t="s">
        <v>324</v>
      </c>
      <c r="C69" s="322"/>
      <c r="D69" s="323" t="str">
        <f>IF(AND(LEN(SBcase1_3)&lt;&gt;0,COUNT(R48:R68)=12),SBcheckB_3,(IF(LEN(SBcheckA_3)&lt;&gt;0,SBcheckA_3, SBcheckB_3)))</f>
        <v>サブカテゴリー3の講評を入力してください</v>
      </c>
      <c r="E69" s="323"/>
      <c r="F69" s="324"/>
      <c r="H69" s="73"/>
      <c r="I69" s="54"/>
      <c r="J69" s="7" t="s">
        <v>59</v>
      </c>
      <c r="K69" s="7"/>
      <c r="L69" s="73"/>
      <c r="M69" s="73"/>
      <c r="N69" s="73"/>
      <c r="O69" s="73"/>
      <c r="P69" s="73"/>
      <c r="Q69" s="73"/>
      <c r="R69" s="73"/>
      <c r="S69" s="73"/>
      <c r="T69" s="73"/>
    </row>
    <row r="70" spans="1:20" s="102" customFormat="1" ht="21" customHeight="1" x14ac:dyDescent="0.15">
      <c r="A70" s="109"/>
      <c r="B70" s="304"/>
      <c r="C70" s="305"/>
      <c r="D70" s="305"/>
      <c r="E70" s="305"/>
      <c r="F70" s="306"/>
      <c r="G70" s="2" t="str">
        <f>IF(LEN(B70)=0,"",IF(40-LEN(B70)&gt;0,"残り" &amp; 40-LEN(B70) &amp; "文字",IF(40-LEN(B70)=0,"","文字数がオーバーしています")))</f>
        <v/>
      </c>
      <c r="H70" s="99"/>
      <c r="I70" s="100"/>
      <c r="J70" s="7" t="s">
        <v>82</v>
      </c>
      <c r="K70" s="99"/>
      <c r="L70" s="99"/>
      <c r="M70" s="101"/>
      <c r="N70" s="101"/>
      <c r="O70" s="101"/>
      <c r="P70" s="101"/>
      <c r="Q70" s="101"/>
      <c r="R70" s="101"/>
      <c r="S70" s="73"/>
      <c r="T70" s="101"/>
    </row>
    <row r="71" spans="1:20" s="102" customFormat="1" ht="65.099999999999994" customHeight="1" x14ac:dyDescent="0.15">
      <c r="A71" s="110"/>
      <c r="B71" s="307"/>
      <c r="C71" s="308"/>
      <c r="D71" s="308"/>
      <c r="E71" s="308"/>
      <c r="F71" s="309"/>
      <c r="G71" s="2" t="str">
        <f>IF(LEN(B71)=0,"",IF(256-LEN(B71)&gt;0,"残り" &amp; 256-LEN(B71) &amp; "文字",IF(256-LEN(B71)=0,"","文字数がオーバーしています")))</f>
        <v/>
      </c>
      <c r="H71" s="99"/>
      <c r="I71" s="100"/>
      <c r="J71" s="7" t="s">
        <v>85</v>
      </c>
      <c r="K71" s="99"/>
      <c r="L71" s="99"/>
      <c r="M71" s="101"/>
      <c r="N71" s="101"/>
      <c r="O71" s="101"/>
      <c r="P71" s="101"/>
      <c r="Q71" s="101"/>
      <c r="R71" s="101"/>
      <c r="S71" s="73"/>
      <c r="T71" s="101"/>
    </row>
    <row r="72" spans="1:20" s="102" customFormat="1" ht="21" customHeight="1" x14ac:dyDescent="0.15">
      <c r="A72" s="110"/>
      <c r="B72" s="310"/>
      <c r="C72" s="311"/>
      <c r="D72" s="311"/>
      <c r="E72" s="311"/>
      <c r="F72" s="312"/>
      <c r="G72" s="2" t="str">
        <f>IF(LEN(B72)=0,"",IF(40-LEN(B72)&gt;0,"残り" &amp; 40-LEN(B72) &amp; "文字",IF(40-LEN(B72)=0,"","文字数がオーバーしています")))</f>
        <v/>
      </c>
      <c r="H72" s="99"/>
      <c r="I72" s="100"/>
      <c r="J72" s="7" t="s">
        <v>83</v>
      </c>
      <c r="K72" s="99"/>
      <c r="L72" s="99"/>
      <c r="M72" s="101"/>
      <c r="N72" s="101"/>
      <c r="O72" s="101"/>
      <c r="P72" s="101"/>
      <c r="Q72" s="101"/>
      <c r="R72" s="101"/>
      <c r="S72" s="73"/>
      <c r="T72" s="101"/>
    </row>
    <row r="73" spans="1:20" s="102" customFormat="1" ht="65.099999999999994" customHeight="1" x14ac:dyDescent="0.15">
      <c r="A73" s="110"/>
      <c r="B73" s="313"/>
      <c r="C73" s="313"/>
      <c r="D73" s="313"/>
      <c r="E73" s="313"/>
      <c r="F73" s="314"/>
      <c r="G73" s="2" t="str">
        <f>IF(LEN(B73)=0,"",IF(256-LEN(B73)&gt;0,"残り" &amp; 256-LEN(B73) &amp; "文字",IF(256-LEN(B73)=0,"","文字数がオーバーしています")))</f>
        <v/>
      </c>
      <c r="H73" s="99"/>
      <c r="I73" s="100"/>
      <c r="J73" s="7" t="s">
        <v>86</v>
      </c>
      <c r="K73" s="99"/>
      <c r="L73" s="99"/>
      <c r="M73" s="101"/>
      <c r="N73" s="101"/>
      <c r="O73" s="101"/>
      <c r="P73" s="101"/>
      <c r="Q73" s="101"/>
      <c r="R73" s="101"/>
      <c r="S73" s="73"/>
      <c r="T73" s="101"/>
    </row>
    <row r="74" spans="1:20" s="102" customFormat="1" ht="21" customHeight="1" x14ac:dyDescent="0.15">
      <c r="A74" s="110"/>
      <c r="B74" s="310"/>
      <c r="C74" s="311"/>
      <c r="D74" s="311"/>
      <c r="E74" s="311"/>
      <c r="F74" s="312"/>
      <c r="G74" s="2" t="str">
        <f>IF(LEN(B74)=0,"",IF(40-LEN(B74)&gt;0,"残り" &amp; 40-LEN(B74) &amp; "文字",IF(40-LEN(B74)=0,"","文字数がオーバーしています")))</f>
        <v/>
      </c>
      <c r="H74" s="99"/>
      <c r="I74" s="100"/>
      <c r="J74" s="7" t="s">
        <v>84</v>
      </c>
      <c r="K74" s="99"/>
      <c r="L74" s="99"/>
      <c r="M74" s="101"/>
      <c r="N74" s="101"/>
      <c r="O74" s="101"/>
      <c r="P74" s="101"/>
      <c r="Q74" s="101"/>
      <c r="R74" s="101"/>
      <c r="S74" s="73"/>
      <c r="T74" s="101"/>
    </row>
    <row r="75" spans="1:20" s="102" customFormat="1" ht="65.099999999999994" customHeight="1" thickBot="1" x14ac:dyDescent="0.2">
      <c r="A75" s="103"/>
      <c r="B75" s="315"/>
      <c r="C75" s="315"/>
      <c r="D75" s="315"/>
      <c r="E75" s="315"/>
      <c r="F75" s="316"/>
      <c r="G75" s="2" t="str">
        <f>IF(LEN(B75)=0,"",IF(256-LEN(B75)&gt;0,"残り" &amp; 256-LEN(B75) &amp; "文字",IF(256-LEN(B75)=0,"","文字数がオーバーしています")))</f>
        <v/>
      </c>
      <c r="H75" s="99"/>
      <c r="I75" s="100"/>
      <c r="J75" s="7" t="s">
        <v>87</v>
      </c>
      <c r="K75" s="99"/>
      <c r="L75" s="99"/>
      <c r="M75" s="101"/>
      <c r="N75" s="101"/>
      <c r="O75" s="101"/>
      <c r="P75" s="101"/>
      <c r="Q75" s="101"/>
      <c r="R75" s="101"/>
      <c r="S75" s="73"/>
      <c r="T75" s="101"/>
    </row>
    <row r="76" spans="1:20" ht="18" customHeight="1" thickTop="1" x14ac:dyDescent="0.15">
      <c r="A76" s="290">
        <v>5</v>
      </c>
      <c r="B76" s="292" t="s">
        <v>326</v>
      </c>
      <c r="C76" s="293"/>
      <c r="D76" s="293"/>
      <c r="E76" s="293"/>
      <c r="F76" s="294"/>
      <c r="H76" s="73"/>
      <c r="I76" s="54"/>
      <c r="J76" s="7" t="s">
        <v>59</v>
      </c>
      <c r="K76" s="7"/>
      <c r="L76" s="73"/>
      <c r="M76" s="73"/>
      <c r="N76" s="73"/>
      <c r="O76" s="73"/>
      <c r="P76" s="73"/>
      <c r="Q76" s="73"/>
      <c r="R76" s="73"/>
      <c r="S76" s="73"/>
      <c r="T76" s="73" t="s">
        <v>65</v>
      </c>
    </row>
    <row r="77" spans="1:20" s="83" customFormat="1" ht="30" customHeight="1" thickBot="1" x14ac:dyDescent="0.2">
      <c r="A77" s="291"/>
      <c r="B77" s="295" t="s">
        <v>325</v>
      </c>
      <c r="C77" s="296"/>
      <c r="D77" s="325" t="s">
        <v>88</v>
      </c>
      <c r="E77" s="325"/>
      <c r="F77" s="124" t="str">
        <f>IF(COUNT(P81:Q88) &gt; 0,COUNT(P81:P88) &amp; "／" &amp; COUNT(P81:Q88),"")</f>
        <v/>
      </c>
      <c r="G77" s="78"/>
      <c r="H77" s="79"/>
      <c r="I77" s="80"/>
      <c r="J77" s="81" t="s">
        <v>66</v>
      </c>
      <c r="K77" s="79">
        <v>5</v>
      </c>
      <c r="L77" s="79">
        <v>544</v>
      </c>
      <c r="M77" s="82"/>
      <c r="N77" s="82"/>
      <c r="O77" s="82"/>
      <c r="P77" s="82"/>
      <c r="Q77" s="82"/>
      <c r="R77" s="82"/>
      <c r="S77" s="73"/>
      <c r="T77" s="82"/>
    </row>
    <row r="78" spans="1:20" x14ac:dyDescent="0.15">
      <c r="A78" s="90"/>
      <c r="B78" s="91" t="s">
        <v>174</v>
      </c>
      <c r="C78" s="326" t="str">
        <f>IF((MIN(I81:I82)=0),"標準項目の「あり」「なし」を選択してください","")</f>
        <v>標準項目の「あり」「なし」を選択してください</v>
      </c>
      <c r="D78" s="326"/>
      <c r="E78" s="326"/>
      <c r="F78" s="327"/>
      <c r="H78" s="73"/>
      <c r="I78" s="54"/>
      <c r="J78" s="7" t="s">
        <v>69</v>
      </c>
      <c r="K78" s="7">
        <v>1</v>
      </c>
      <c r="L78" s="73">
        <v>17402</v>
      </c>
      <c r="M78" s="73"/>
      <c r="N78" s="73"/>
      <c r="O78" s="73"/>
      <c r="P78" s="73"/>
      <c r="Q78" s="73"/>
      <c r="R78" s="73"/>
      <c r="S78" s="73"/>
      <c r="T78" s="73"/>
    </row>
    <row r="79" spans="1:20" s="95" customFormat="1" ht="37.5" customHeight="1" x14ac:dyDescent="0.15">
      <c r="A79" s="92" t="s">
        <v>60</v>
      </c>
      <c r="B79" s="274" t="s">
        <v>327</v>
      </c>
      <c r="C79" s="275"/>
      <c r="D79" s="328" t="str">
        <f xml:space="preserve"> "評点（" &amp; REPT("○",COUNT(P81:P82)) &amp; REPT("●",COUNT(Q81:Q82)) &amp; "）"</f>
        <v>評点（）</v>
      </c>
      <c r="E79" s="328"/>
      <c r="F79" s="112" t="str">
        <f>IF(COUNT(R81:R82)&gt;0,"・非該当" &amp; COUNT(R81:R82),"")</f>
        <v/>
      </c>
      <c r="G79" s="78"/>
      <c r="H79" s="93"/>
      <c r="I79" s="94" t="str">
        <f>IF(MIN(I81:I82)=0,"",IF(COUNT(P81:Q82)=0,"-",IF(COUNT(P81:Q82)=COUNT(P81:P82),"A",IF(COUNT(P81:P82)=0,"C","B"))))</f>
        <v/>
      </c>
      <c r="J79" s="7" t="s">
        <v>54</v>
      </c>
      <c r="K79" s="94"/>
      <c r="L79" s="93"/>
      <c r="M79" s="93"/>
      <c r="N79" s="93"/>
      <c r="O79" s="93"/>
      <c r="P79" s="93"/>
      <c r="Q79" s="93"/>
      <c r="R79" s="93"/>
      <c r="S79" s="73"/>
      <c r="T79" s="93"/>
    </row>
    <row r="80" spans="1:20" x14ac:dyDescent="0.15">
      <c r="A80" s="90"/>
      <c r="B80" s="111" t="s">
        <v>55</v>
      </c>
      <c r="C80" s="317" t="s">
        <v>56</v>
      </c>
      <c r="D80" s="318"/>
      <c r="E80" s="318"/>
      <c r="F80" s="319"/>
      <c r="H80" s="73"/>
      <c r="I80" s="54"/>
      <c r="J80" s="7" t="s">
        <v>57</v>
      </c>
      <c r="K80" s="7"/>
      <c r="L80" s="73"/>
      <c r="M80" s="73"/>
      <c r="N80" s="73"/>
      <c r="O80" s="73"/>
      <c r="P80" s="73"/>
      <c r="Q80" s="73"/>
      <c r="R80" s="73"/>
      <c r="S80" s="73"/>
      <c r="T80" s="73"/>
    </row>
    <row r="81" spans="1:20" ht="37.5" customHeight="1" x14ac:dyDescent="0.15">
      <c r="A81" s="90"/>
      <c r="B81" s="96"/>
      <c r="C81" s="295" t="s">
        <v>328</v>
      </c>
      <c r="D81" s="296"/>
      <c r="E81" s="320"/>
      <c r="F81" s="97"/>
      <c r="G81" s="78"/>
      <c r="H81" s="73"/>
      <c r="I81" s="54">
        <v>0</v>
      </c>
      <c r="J81" s="7" t="s">
        <v>58</v>
      </c>
      <c r="K81" s="7">
        <v>1</v>
      </c>
      <c r="L81" s="73">
        <v>59932</v>
      </c>
      <c r="M81" s="73"/>
      <c r="N81" s="73"/>
      <c r="O81" s="73"/>
      <c r="P81" s="73" t="str">
        <f>IF(I81=3,1,"")</f>
        <v/>
      </c>
      <c r="Q81" s="73" t="str">
        <f>IF(I81=2,1,"")</f>
        <v/>
      </c>
      <c r="R81" s="73" t="str">
        <f>IF(I81=1,1,"")</f>
        <v/>
      </c>
      <c r="S81" s="73"/>
      <c r="T81" s="73"/>
    </row>
    <row r="82" spans="1:20" ht="37.5" customHeight="1" thickBot="1" x14ac:dyDescent="0.2">
      <c r="A82" s="90"/>
      <c r="B82" s="96"/>
      <c r="C82" s="295" t="s">
        <v>329</v>
      </c>
      <c r="D82" s="296"/>
      <c r="E82" s="320"/>
      <c r="F82" s="97"/>
      <c r="G82" s="78"/>
      <c r="H82" s="73"/>
      <c r="I82" s="54">
        <v>0</v>
      </c>
      <c r="J82" s="7" t="s">
        <v>58</v>
      </c>
      <c r="K82" s="7">
        <v>2</v>
      </c>
      <c r="L82" s="73">
        <v>59933</v>
      </c>
      <c r="M82" s="73"/>
      <c r="N82" s="73"/>
      <c r="O82" s="73"/>
      <c r="P82" s="73" t="str">
        <f>IF(I82=3,1,"")</f>
        <v/>
      </c>
      <c r="Q82" s="73" t="str">
        <f>IF(I82=2,1,"")</f>
        <v/>
      </c>
      <c r="R82" s="73" t="str">
        <f>IF(I82=1,1,"")</f>
        <v/>
      </c>
      <c r="S82" s="73"/>
      <c r="T82" s="73"/>
    </row>
    <row r="83" spans="1:20" x14ac:dyDescent="0.15">
      <c r="A83" s="90"/>
      <c r="B83" s="91" t="s">
        <v>178</v>
      </c>
      <c r="C83" s="326" t="str">
        <f>IF((MIN(I86:I88)=0),"標準項目の「あり」「なし」を選択してください","")</f>
        <v>標準項目の「あり」「なし」を選択してください</v>
      </c>
      <c r="D83" s="326"/>
      <c r="E83" s="326"/>
      <c r="F83" s="327"/>
      <c r="H83" s="73"/>
      <c r="I83" s="54"/>
      <c r="J83" s="7" t="s">
        <v>69</v>
      </c>
      <c r="K83" s="7">
        <v>2</v>
      </c>
      <c r="L83" s="73">
        <v>17403</v>
      </c>
      <c r="M83" s="73"/>
      <c r="N83" s="73"/>
      <c r="O83" s="73"/>
      <c r="P83" s="73"/>
      <c r="Q83" s="73"/>
      <c r="R83" s="73"/>
      <c r="S83" s="73"/>
      <c r="T83" s="73"/>
    </row>
    <row r="84" spans="1:20" s="95" customFormat="1" ht="37.5" customHeight="1" x14ac:dyDescent="0.15">
      <c r="A84" s="92" t="s">
        <v>60</v>
      </c>
      <c r="B84" s="274" t="s">
        <v>330</v>
      </c>
      <c r="C84" s="275"/>
      <c r="D84" s="328" t="str">
        <f xml:space="preserve"> "評点（" &amp; REPT("○",COUNT(P86:P88)) &amp; REPT("●",COUNT(Q86:Q88)) &amp; "）"</f>
        <v>評点（）</v>
      </c>
      <c r="E84" s="328"/>
      <c r="F84" s="112" t="str">
        <f>IF(COUNT(R86:R88)&gt;0,"・非該当" &amp; COUNT(R86:R88),"")</f>
        <v/>
      </c>
      <c r="G84" s="78"/>
      <c r="H84" s="93"/>
      <c r="I84" s="94" t="str">
        <f>IF(MIN(I86:I88)=0,"",IF(COUNT(P86:Q88)=0,"-",IF(COUNT(P86:Q88)=COUNT(P86:P88),"A",IF(COUNT(P86:P88)=0,"C","B"))))</f>
        <v/>
      </c>
      <c r="J84" s="7" t="s">
        <v>54</v>
      </c>
      <c r="K84" s="94"/>
      <c r="L84" s="93"/>
      <c r="M84" s="93"/>
      <c r="N84" s="93"/>
      <c r="O84" s="93"/>
      <c r="P84" s="93"/>
      <c r="Q84" s="93"/>
      <c r="R84" s="93"/>
      <c r="S84" s="73"/>
      <c r="T84" s="93"/>
    </row>
    <row r="85" spans="1:20" x14ac:dyDescent="0.15">
      <c r="A85" s="90"/>
      <c r="B85" s="111" t="s">
        <v>55</v>
      </c>
      <c r="C85" s="317" t="s">
        <v>56</v>
      </c>
      <c r="D85" s="318"/>
      <c r="E85" s="318"/>
      <c r="F85" s="319"/>
      <c r="H85" s="73"/>
      <c r="I85" s="54"/>
      <c r="J85" s="7" t="s">
        <v>57</v>
      </c>
      <c r="K85" s="7"/>
      <c r="L85" s="73"/>
      <c r="M85" s="73"/>
      <c r="N85" s="73"/>
      <c r="O85" s="73"/>
      <c r="P85" s="73"/>
      <c r="Q85" s="73"/>
      <c r="R85" s="73"/>
      <c r="S85" s="73"/>
      <c r="T85" s="73"/>
    </row>
    <row r="86" spans="1:20" ht="37.5" customHeight="1" x14ac:dyDescent="0.15">
      <c r="A86" s="90"/>
      <c r="B86" s="96"/>
      <c r="C86" s="295" t="s">
        <v>331</v>
      </c>
      <c r="D86" s="296"/>
      <c r="E86" s="320"/>
      <c r="F86" s="97"/>
      <c r="G86" s="78"/>
      <c r="H86" s="73"/>
      <c r="I86" s="54">
        <v>0</v>
      </c>
      <c r="J86" s="7" t="s">
        <v>58</v>
      </c>
      <c r="K86" s="7">
        <v>1</v>
      </c>
      <c r="L86" s="73">
        <v>59934</v>
      </c>
      <c r="M86" s="73"/>
      <c r="N86" s="73"/>
      <c r="O86" s="73"/>
      <c r="P86" s="73" t="str">
        <f>IF(I86=3,1,"")</f>
        <v/>
      </c>
      <c r="Q86" s="73" t="str">
        <f>IF(I86=2,1,"")</f>
        <v/>
      </c>
      <c r="R86" s="73" t="str">
        <f>IF(I86=1,1,"")</f>
        <v/>
      </c>
      <c r="S86" s="73"/>
      <c r="T86" s="73"/>
    </row>
    <row r="87" spans="1:20" ht="37.5" customHeight="1" x14ac:dyDescent="0.15">
      <c r="A87" s="90"/>
      <c r="B87" s="96"/>
      <c r="C87" s="295" t="s">
        <v>332</v>
      </c>
      <c r="D87" s="296"/>
      <c r="E87" s="320"/>
      <c r="F87" s="97"/>
      <c r="G87" s="78"/>
      <c r="H87" s="73"/>
      <c r="I87" s="54">
        <v>0</v>
      </c>
      <c r="J87" s="7" t="s">
        <v>58</v>
      </c>
      <c r="K87" s="7">
        <v>2</v>
      </c>
      <c r="L87" s="73">
        <v>59935</v>
      </c>
      <c r="M87" s="73"/>
      <c r="N87" s="73"/>
      <c r="O87" s="73"/>
      <c r="P87" s="73" t="str">
        <f>IF(I87=3,1,"")</f>
        <v/>
      </c>
      <c r="Q87" s="73" t="str">
        <f>IF(I87=2,1,"")</f>
        <v/>
      </c>
      <c r="R87" s="73" t="str">
        <f>IF(I87=1,1,"")</f>
        <v/>
      </c>
      <c r="S87" s="73"/>
      <c r="T87" s="73"/>
    </row>
    <row r="88" spans="1:20" ht="37.5" customHeight="1" thickBot="1" x14ac:dyDescent="0.2">
      <c r="A88" s="90"/>
      <c r="B88" s="96"/>
      <c r="C88" s="295" t="s">
        <v>333</v>
      </c>
      <c r="D88" s="296"/>
      <c r="E88" s="320"/>
      <c r="F88" s="97"/>
      <c r="G88" s="78"/>
      <c r="H88" s="73"/>
      <c r="I88" s="54">
        <v>0</v>
      </c>
      <c r="J88" s="7" t="s">
        <v>58</v>
      </c>
      <c r="K88" s="7">
        <v>3</v>
      </c>
      <c r="L88" s="73">
        <v>59936</v>
      </c>
      <c r="M88" s="73"/>
      <c r="N88" s="73"/>
      <c r="O88" s="73"/>
      <c r="P88" s="73" t="str">
        <f>IF(I88=3,1,"")</f>
        <v/>
      </c>
      <c r="Q88" s="73" t="str">
        <f>IF(I88=2,1,"")</f>
        <v/>
      </c>
      <c r="R88" s="73" t="str">
        <f>IF(I88=1,1,"")</f>
        <v/>
      </c>
      <c r="S88" s="73"/>
      <c r="T88" s="73"/>
    </row>
    <row r="89" spans="1:20" ht="20.25" customHeight="1" x14ac:dyDescent="0.15">
      <c r="A89" s="98"/>
      <c r="B89" s="321" t="s">
        <v>334</v>
      </c>
      <c r="C89" s="322"/>
      <c r="D89" s="323" t="str">
        <f>IF(AND(LEN(SBcase1_5)&lt;&gt;0,COUNT(R81:R88)=5),SBcheckB_5,(IF(LEN(SBcheckA_5)&lt;&gt;0,SBcheckA_5, SBcheckB_5)))</f>
        <v>サブカテゴリー5の講評を入力してください</v>
      </c>
      <c r="E89" s="323"/>
      <c r="F89" s="324"/>
      <c r="H89" s="73"/>
      <c r="I89" s="54"/>
      <c r="J89" s="7" t="s">
        <v>59</v>
      </c>
      <c r="K89" s="7"/>
      <c r="L89" s="73"/>
      <c r="M89" s="73"/>
      <c r="N89" s="73"/>
      <c r="O89" s="73"/>
      <c r="P89" s="73"/>
      <c r="Q89" s="73"/>
      <c r="R89" s="73"/>
      <c r="S89" s="73"/>
      <c r="T89" s="73"/>
    </row>
    <row r="90" spans="1:20" s="102" customFormat="1" ht="21" customHeight="1" x14ac:dyDescent="0.15">
      <c r="A90" s="109"/>
      <c r="B90" s="304"/>
      <c r="C90" s="305"/>
      <c r="D90" s="305"/>
      <c r="E90" s="305"/>
      <c r="F90" s="306"/>
      <c r="G90" s="2" t="str">
        <f>IF(LEN(B90)=0,"",IF(40-LEN(B90)&gt;0,"残り" &amp; 40-LEN(B90) &amp; "文字",IF(40-LEN(B90)=0,"","文字数がオーバーしています")))</f>
        <v/>
      </c>
      <c r="H90" s="99"/>
      <c r="I90" s="100"/>
      <c r="J90" s="7" t="s">
        <v>82</v>
      </c>
      <c r="K90" s="99"/>
      <c r="L90" s="99"/>
      <c r="M90" s="101"/>
      <c r="N90" s="101"/>
      <c r="O90" s="101"/>
      <c r="P90" s="101"/>
      <c r="Q90" s="101"/>
      <c r="R90" s="101"/>
      <c r="S90" s="73"/>
      <c r="T90" s="101"/>
    </row>
    <row r="91" spans="1:20" s="102" customFormat="1" ht="65.099999999999994" customHeight="1" x14ac:dyDescent="0.15">
      <c r="A91" s="110"/>
      <c r="B91" s="307"/>
      <c r="C91" s="308"/>
      <c r="D91" s="308"/>
      <c r="E91" s="308"/>
      <c r="F91" s="309"/>
      <c r="G91" s="2" t="str">
        <f>IF(LEN(B91)=0,"",IF(256-LEN(B91)&gt;0,"残り" &amp; 256-LEN(B91) &amp; "文字",IF(256-LEN(B91)=0,"","文字数がオーバーしています")))</f>
        <v/>
      </c>
      <c r="H91" s="99"/>
      <c r="I91" s="100"/>
      <c r="J91" s="7" t="s">
        <v>85</v>
      </c>
      <c r="K91" s="99"/>
      <c r="L91" s="99"/>
      <c r="M91" s="101"/>
      <c r="N91" s="101"/>
      <c r="O91" s="101"/>
      <c r="P91" s="101"/>
      <c r="Q91" s="101"/>
      <c r="R91" s="101"/>
      <c r="S91" s="73"/>
      <c r="T91" s="101"/>
    </row>
    <row r="92" spans="1:20" s="102" customFormat="1" ht="21" customHeight="1" x14ac:dyDescent="0.15">
      <c r="A92" s="110"/>
      <c r="B92" s="310"/>
      <c r="C92" s="311"/>
      <c r="D92" s="311"/>
      <c r="E92" s="311"/>
      <c r="F92" s="312"/>
      <c r="G92" s="2" t="str">
        <f>IF(LEN(B92)=0,"",IF(40-LEN(B92)&gt;0,"残り" &amp; 40-LEN(B92) &amp; "文字",IF(40-LEN(B92)=0,"","文字数がオーバーしています")))</f>
        <v/>
      </c>
      <c r="H92" s="99"/>
      <c r="I92" s="100"/>
      <c r="J92" s="7" t="s">
        <v>83</v>
      </c>
      <c r="K92" s="99"/>
      <c r="L92" s="99"/>
      <c r="M92" s="101"/>
      <c r="N92" s="101"/>
      <c r="O92" s="101"/>
      <c r="P92" s="101"/>
      <c r="Q92" s="101"/>
      <c r="R92" s="101"/>
      <c r="S92" s="73"/>
      <c r="T92" s="101"/>
    </row>
    <row r="93" spans="1:20" s="102" customFormat="1" ht="65.099999999999994" customHeight="1" x14ac:dyDescent="0.15">
      <c r="A93" s="110"/>
      <c r="B93" s="313"/>
      <c r="C93" s="313"/>
      <c r="D93" s="313"/>
      <c r="E93" s="313"/>
      <c r="F93" s="314"/>
      <c r="G93" s="2" t="str">
        <f>IF(LEN(B93)=0,"",IF(256-LEN(B93)&gt;0,"残り" &amp; 256-LEN(B93) &amp; "文字",IF(256-LEN(B93)=0,"","文字数がオーバーしています")))</f>
        <v/>
      </c>
      <c r="H93" s="99"/>
      <c r="I93" s="100"/>
      <c r="J93" s="7" t="s">
        <v>86</v>
      </c>
      <c r="K93" s="99"/>
      <c r="L93" s="99"/>
      <c r="M93" s="101"/>
      <c r="N93" s="101"/>
      <c r="O93" s="101"/>
      <c r="P93" s="101"/>
      <c r="Q93" s="101"/>
      <c r="R93" s="101"/>
      <c r="S93" s="73"/>
      <c r="T93" s="101"/>
    </row>
    <row r="94" spans="1:20" s="102" customFormat="1" ht="21" customHeight="1" x14ac:dyDescent="0.15">
      <c r="A94" s="110"/>
      <c r="B94" s="310"/>
      <c r="C94" s="311"/>
      <c r="D94" s="311"/>
      <c r="E94" s="311"/>
      <c r="F94" s="312"/>
      <c r="G94" s="2" t="str">
        <f>IF(LEN(B94)=0,"",IF(40-LEN(B94)&gt;0,"残り" &amp; 40-LEN(B94) &amp; "文字",IF(40-LEN(B94)=0,"","文字数がオーバーしています")))</f>
        <v/>
      </c>
      <c r="H94" s="99"/>
      <c r="I94" s="100"/>
      <c r="J94" s="7" t="s">
        <v>84</v>
      </c>
      <c r="K94" s="99"/>
      <c r="L94" s="99"/>
      <c r="M94" s="101"/>
      <c r="N94" s="101"/>
      <c r="O94" s="101"/>
      <c r="P94" s="101"/>
      <c r="Q94" s="101"/>
      <c r="R94" s="101"/>
      <c r="S94" s="73"/>
      <c r="T94" s="101"/>
    </row>
    <row r="95" spans="1:20" s="102" customFormat="1" ht="65.099999999999994" customHeight="1" thickBot="1" x14ac:dyDescent="0.2">
      <c r="A95" s="103"/>
      <c r="B95" s="315"/>
      <c r="C95" s="315"/>
      <c r="D95" s="315"/>
      <c r="E95" s="315"/>
      <c r="F95" s="316"/>
      <c r="G95" s="2" t="str">
        <f>IF(LEN(B95)=0,"",IF(256-LEN(B95)&gt;0,"残り" &amp; 256-LEN(B95) &amp; "文字",IF(256-LEN(B95)=0,"","文字数がオーバーしています")))</f>
        <v/>
      </c>
      <c r="H95" s="99"/>
      <c r="I95" s="100"/>
      <c r="J95" s="7" t="s">
        <v>87</v>
      </c>
      <c r="K95" s="99"/>
      <c r="L95" s="99"/>
      <c r="M95" s="101"/>
      <c r="N95" s="101"/>
      <c r="O95" s="101"/>
      <c r="P95" s="101"/>
      <c r="Q95" s="101"/>
      <c r="R95" s="101"/>
      <c r="S95" s="73"/>
      <c r="T95" s="101"/>
    </row>
    <row r="96" spans="1:20" ht="18" customHeight="1" thickTop="1" x14ac:dyDescent="0.15">
      <c r="A96" s="290">
        <v>6</v>
      </c>
      <c r="B96" s="292" t="s">
        <v>336</v>
      </c>
      <c r="C96" s="293"/>
      <c r="D96" s="293"/>
      <c r="E96" s="293"/>
      <c r="F96" s="294"/>
      <c r="H96" s="73"/>
      <c r="I96" s="54"/>
      <c r="J96" s="7" t="s">
        <v>59</v>
      </c>
      <c r="K96" s="7"/>
      <c r="L96" s="73"/>
      <c r="M96" s="73"/>
      <c r="N96" s="73"/>
      <c r="O96" s="73"/>
      <c r="P96" s="73"/>
      <c r="Q96" s="73"/>
      <c r="R96" s="73"/>
      <c r="S96" s="73"/>
      <c r="T96" s="73" t="s">
        <v>65</v>
      </c>
    </row>
    <row r="97" spans="1:20" s="83" customFormat="1" ht="30" customHeight="1" thickBot="1" x14ac:dyDescent="0.2">
      <c r="A97" s="291"/>
      <c r="B97" s="295" t="s">
        <v>335</v>
      </c>
      <c r="C97" s="296"/>
      <c r="D97" s="325" t="s">
        <v>88</v>
      </c>
      <c r="E97" s="325"/>
      <c r="F97" s="124" t="str">
        <f>IF(COUNT(P101:Q108) &gt; 0,COUNT(P101:P108) &amp; "／" &amp; COUNT(P101:Q108),"")</f>
        <v/>
      </c>
      <c r="G97" s="78"/>
      <c r="H97" s="79"/>
      <c r="I97" s="80"/>
      <c r="J97" s="81" t="s">
        <v>66</v>
      </c>
      <c r="K97" s="79">
        <v>6</v>
      </c>
      <c r="L97" s="79">
        <v>545</v>
      </c>
      <c r="M97" s="82"/>
      <c r="N97" s="82"/>
      <c r="O97" s="82"/>
      <c r="P97" s="82"/>
      <c r="Q97" s="82"/>
      <c r="R97" s="82"/>
      <c r="S97" s="73"/>
      <c r="T97" s="82"/>
    </row>
    <row r="98" spans="1:20" x14ac:dyDescent="0.15">
      <c r="A98" s="90"/>
      <c r="B98" s="91" t="s">
        <v>174</v>
      </c>
      <c r="C98" s="326" t="str">
        <f>IF((MIN(I101:I103)=0),"標準項目の「あり」「なし」を選択してください","")</f>
        <v>標準項目の「あり」「なし」を選択してください</v>
      </c>
      <c r="D98" s="326"/>
      <c r="E98" s="326"/>
      <c r="F98" s="327"/>
      <c r="H98" s="73"/>
      <c r="I98" s="54"/>
      <c r="J98" s="7" t="s">
        <v>69</v>
      </c>
      <c r="K98" s="7">
        <v>1</v>
      </c>
      <c r="L98" s="73">
        <v>17404</v>
      </c>
      <c r="M98" s="73"/>
      <c r="N98" s="73"/>
      <c r="O98" s="73"/>
      <c r="P98" s="73"/>
      <c r="Q98" s="73"/>
      <c r="R98" s="73"/>
      <c r="S98" s="73"/>
      <c r="T98" s="73"/>
    </row>
    <row r="99" spans="1:20" s="95" customFormat="1" ht="37.5" customHeight="1" x14ac:dyDescent="0.15">
      <c r="A99" s="92" t="s">
        <v>60</v>
      </c>
      <c r="B99" s="274" t="s">
        <v>337</v>
      </c>
      <c r="C99" s="275"/>
      <c r="D99" s="328" t="str">
        <f xml:space="preserve"> "評点（" &amp; REPT("○",COUNT(P101:P103)) &amp; REPT("●",COUNT(Q101:Q103)) &amp; "）"</f>
        <v>評点（）</v>
      </c>
      <c r="E99" s="328"/>
      <c r="F99" s="112" t="str">
        <f>IF(COUNT(R101:R103)&gt;0,"・非該当" &amp; COUNT(R101:R103),"")</f>
        <v/>
      </c>
      <c r="G99" s="78"/>
      <c r="H99" s="93"/>
      <c r="I99" s="94" t="str">
        <f>IF(MIN(I101:I103)=0,"",IF(COUNT(P101:Q103)=0,"-",IF(COUNT(P101:Q103)=COUNT(P101:P103),"A",IF(COUNT(P101:P103)=0,"C","B"))))</f>
        <v/>
      </c>
      <c r="J99" s="7" t="s">
        <v>54</v>
      </c>
      <c r="K99" s="94"/>
      <c r="L99" s="93"/>
      <c r="M99" s="93"/>
      <c r="N99" s="93"/>
      <c r="O99" s="93"/>
      <c r="P99" s="93"/>
      <c r="Q99" s="93"/>
      <c r="R99" s="93"/>
      <c r="S99" s="73"/>
      <c r="T99" s="93"/>
    </row>
    <row r="100" spans="1:20" x14ac:dyDescent="0.15">
      <c r="A100" s="90"/>
      <c r="B100" s="111" t="s">
        <v>55</v>
      </c>
      <c r="C100" s="317" t="s">
        <v>56</v>
      </c>
      <c r="D100" s="318"/>
      <c r="E100" s="318"/>
      <c r="F100" s="319"/>
      <c r="H100" s="73"/>
      <c r="I100" s="54"/>
      <c r="J100" s="7" t="s">
        <v>57</v>
      </c>
      <c r="K100" s="7"/>
      <c r="L100" s="73"/>
      <c r="M100" s="73"/>
      <c r="N100" s="73"/>
      <c r="O100" s="73"/>
      <c r="P100" s="73"/>
      <c r="Q100" s="73"/>
      <c r="R100" s="73"/>
      <c r="S100" s="73"/>
      <c r="T100" s="73"/>
    </row>
    <row r="101" spans="1:20" ht="37.5" customHeight="1" x14ac:dyDescent="0.15">
      <c r="A101" s="90"/>
      <c r="B101" s="96"/>
      <c r="C101" s="295" t="s">
        <v>338</v>
      </c>
      <c r="D101" s="296"/>
      <c r="E101" s="320"/>
      <c r="F101" s="97"/>
      <c r="G101" s="78"/>
      <c r="H101" s="73"/>
      <c r="I101" s="54">
        <v>0</v>
      </c>
      <c r="J101" s="7" t="s">
        <v>58</v>
      </c>
      <c r="K101" s="7">
        <v>1</v>
      </c>
      <c r="L101" s="73">
        <v>59937</v>
      </c>
      <c r="M101" s="73"/>
      <c r="N101" s="73"/>
      <c r="O101" s="73"/>
      <c r="P101" s="73" t="str">
        <f>IF(I101=3,1,"")</f>
        <v/>
      </c>
      <c r="Q101" s="73" t="str">
        <f>IF(I101=2,1,"")</f>
        <v/>
      </c>
      <c r="R101" s="73" t="str">
        <f>IF(I101=1,1,"")</f>
        <v/>
      </c>
      <c r="S101" s="73"/>
      <c r="T101" s="73"/>
    </row>
    <row r="102" spans="1:20" ht="37.5" customHeight="1" x14ac:dyDescent="0.15">
      <c r="A102" s="90"/>
      <c r="B102" s="96"/>
      <c r="C102" s="295" t="s">
        <v>339</v>
      </c>
      <c r="D102" s="296"/>
      <c r="E102" s="320"/>
      <c r="F102" s="97"/>
      <c r="G102" s="78"/>
      <c r="H102" s="73"/>
      <c r="I102" s="54">
        <v>0</v>
      </c>
      <c r="J102" s="7" t="s">
        <v>58</v>
      </c>
      <c r="K102" s="7">
        <v>2</v>
      </c>
      <c r="L102" s="73">
        <v>59938</v>
      </c>
      <c r="M102" s="73"/>
      <c r="N102" s="73"/>
      <c r="O102" s="73"/>
      <c r="P102" s="73" t="str">
        <f>IF(I102=3,1,"")</f>
        <v/>
      </c>
      <c r="Q102" s="73" t="str">
        <f>IF(I102=2,1,"")</f>
        <v/>
      </c>
      <c r="R102" s="73" t="str">
        <f>IF(I102=1,1,"")</f>
        <v/>
      </c>
      <c r="S102" s="73"/>
      <c r="T102" s="73"/>
    </row>
    <row r="103" spans="1:20" ht="37.5" customHeight="1" thickBot="1" x14ac:dyDescent="0.2">
      <c r="A103" s="90"/>
      <c r="B103" s="96"/>
      <c r="C103" s="295" t="s">
        <v>340</v>
      </c>
      <c r="D103" s="296"/>
      <c r="E103" s="320"/>
      <c r="F103" s="97"/>
      <c r="G103" s="78"/>
      <c r="H103" s="73"/>
      <c r="I103" s="54">
        <v>0</v>
      </c>
      <c r="J103" s="7" t="s">
        <v>58</v>
      </c>
      <c r="K103" s="7">
        <v>3</v>
      </c>
      <c r="L103" s="73">
        <v>59939</v>
      </c>
      <c r="M103" s="73"/>
      <c r="N103" s="73"/>
      <c r="O103" s="73"/>
      <c r="P103" s="73" t="str">
        <f>IF(I103=3,1,"")</f>
        <v/>
      </c>
      <c r="Q103" s="73" t="str">
        <f>IF(I103=2,1,"")</f>
        <v/>
      </c>
      <c r="R103" s="73" t="str">
        <f>IF(I103=1,1,"")</f>
        <v/>
      </c>
      <c r="S103" s="73"/>
      <c r="T103" s="73"/>
    </row>
    <row r="104" spans="1:20" x14ac:dyDescent="0.15">
      <c r="A104" s="90"/>
      <c r="B104" s="91" t="s">
        <v>178</v>
      </c>
      <c r="C104" s="326" t="str">
        <f>IF((MIN(I107:I108)=0),"標準項目の「あり」「なし」を選択してください","")</f>
        <v>標準項目の「あり」「なし」を選択してください</v>
      </c>
      <c r="D104" s="326"/>
      <c r="E104" s="326"/>
      <c r="F104" s="327"/>
      <c r="H104" s="73"/>
      <c r="I104" s="54"/>
      <c r="J104" s="7" t="s">
        <v>69</v>
      </c>
      <c r="K104" s="7">
        <v>2</v>
      </c>
      <c r="L104" s="73">
        <v>17405</v>
      </c>
      <c r="M104" s="73"/>
      <c r="N104" s="73"/>
      <c r="O104" s="73"/>
      <c r="P104" s="73"/>
      <c r="Q104" s="73"/>
      <c r="R104" s="73"/>
      <c r="S104" s="73"/>
      <c r="T104" s="73"/>
    </row>
    <row r="105" spans="1:20" s="95" customFormat="1" ht="37.5" customHeight="1" x14ac:dyDescent="0.15">
      <c r="A105" s="92" t="s">
        <v>60</v>
      </c>
      <c r="B105" s="274" t="s">
        <v>341</v>
      </c>
      <c r="C105" s="275"/>
      <c r="D105" s="328" t="str">
        <f xml:space="preserve"> "評点（" &amp; REPT("○",COUNT(P107:P108)) &amp; REPT("●",COUNT(Q107:Q108)) &amp; "）"</f>
        <v>評点（）</v>
      </c>
      <c r="E105" s="328"/>
      <c r="F105" s="112" t="str">
        <f>IF(COUNT(R107:R108)&gt;0,"・非該当" &amp; COUNT(R107:R108),"")</f>
        <v/>
      </c>
      <c r="G105" s="78"/>
      <c r="H105" s="93"/>
      <c r="I105" s="94" t="str">
        <f>IF(MIN(I107:I108)=0,"",IF(COUNT(P107:Q108)=0,"-",IF(COUNT(P107:Q108)=COUNT(P107:P108),"A",IF(COUNT(P107:P108)=0,"C","B"))))</f>
        <v/>
      </c>
      <c r="J105" s="7" t="s">
        <v>54</v>
      </c>
      <c r="K105" s="94"/>
      <c r="L105" s="93"/>
      <c r="M105" s="93"/>
      <c r="N105" s="93"/>
      <c r="O105" s="93"/>
      <c r="P105" s="93"/>
      <c r="Q105" s="93"/>
      <c r="R105" s="93"/>
      <c r="S105" s="73"/>
      <c r="T105" s="93"/>
    </row>
    <row r="106" spans="1:20" x14ac:dyDescent="0.15">
      <c r="A106" s="90"/>
      <c r="B106" s="111" t="s">
        <v>55</v>
      </c>
      <c r="C106" s="317" t="s">
        <v>56</v>
      </c>
      <c r="D106" s="318"/>
      <c r="E106" s="318"/>
      <c r="F106" s="319"/>
      <c r="H106" s="73"/>
      <c r="I106" s="54"/>
      <c r="J106" s="7" t="s">
        <v>57</v>
      </c>
      <c r="K106" s="7"/>
      <c r="L106" s="73"/>
      <c r="M106" s="73"/>
      <c r="N106" s="73"/>
      <c r="O106" s="73"/>
      <c r="P106" s="73"/>
      <c r="Q106" s="73"/>
      <c r="R106" s="73"/>
      <c r="S106" s="73"/>
      <c r="T106" s="73"/>
    </row>
    <row r="107" spans="1:20" ht="37.5" customHeight="1" x14ac:dyDescent="0.15">
      <c r="A107" s="90"/>
      <c r="B107" s="96"/>
      <c r="C107" s="295" t="s">
        <v>342</v>
      </c>
      <c r="D107" s="296"/>
      <c r="E107" s="320"/>
      <c r="F107" s="97"/>
      <c r="G107" s="78"/>
      <c r="H107" s="73"/>
      <c r="I107" s="54">
        <v>0</v>
      </c>
      <c r="J107" s="7" t="s">
        <v>58</v>
      </c>
      <c r="K107" s="7">
        <v>1</v>
      </c>
      <c r="L107" s="73">
        <v>59940</v>
      </c>
      <c r="M107" s="73"/>
      <c r="N107" s="73"/>
      <c r="O107" s="73"/>
      <c r="P107" s="73" t="str">
        <f>IF(I107=3,1,"")</f>
        <v/>
      </c>
      <c r="Q107" s="73" t="str">
        <f>IF(I107=2,1,"")</f>
        <v/>
      </c>
      <c r="R107" s="73" t="str">
        <f>IF(I107=1,1,"")</f>
        <v/>
      </c>
      <c r="S107" s="73"/>
      <c r="T107" s="73"/>
    </row>
    <row r="108" spans="1:20" ht="37.5" customHeight="1" thickBot="1" x14ac:dyDescent="0.2">
      <c r="A108" s="90"/>
      <c r="B108" s="96"/>
      <c r="C108" s="295" t="s">
        <v>343</v>
      </c>
      <c r="D108" s="296"/>
      <c r="E108" s="320"/>
      <c r="F108" s="97"/>
      <c r="G108" s="78"/>
      <c r="H108" s="73"/>
      <c r="I108" s="54">
        <v>0</v>
      </c>
      <c r="J108" s="7" t="s">
        <v>58</v>
      </c>
      <c r="K108" s="7">
        <v>2</v>
      </c>
      <c r="L108" s="73">
        <v>59941</v>
      </c>
      <c r="M108" s="73"/>
      <c r="N108" s="73"/>
      <c r="O108" s="73"/>
      <c r="P108" s="73" t="str">
        <f>IF(I108=3,1,"")</f>
        <v/>
      </c>
      <c r="Q108" s="73" t="str">
        <f>IF(I108=2,1,"")</f>
        <v/>
      </c>
      <c r="R108" s="73" t="str">
        <f>IF(I108=1,1,"")</f>
        <v/>
      </c>
      <c r="S108" s="73"/>
      <c r="T108" s="73"/>
    </row>
    <row r="109" spans="1:20" ht="20.25" customHeight="1" x14ac:dyDescent="0.15">
      <c r="A109" s="98"/>
      <c r="B109" s="321" t="s">
        <v>344</v>
      </c>
      <c r="C109" s="322"/>
      <c r="D109" s="323" t="str">
        <f>IF(AND(LEN(SBcase1_6)&lt;&gt;0,COUNT(R101:R108)=5),SBcheckB_6,(IF(LEN(SBcheckA_6)&lt;&gt;0,SBcheckA_6, SBcheckB_6)))</f>
        <v>サブカテゴリー6の講評を入力してください</v>
      </c>
      <c r="E109" s="323"/>
      <c r="F109" s="324"/>
      <c r="H109" s="73"/>
      <c r="I109" s="54"/>
      <c r="J109" s="7" t="s">
        <v>59</v>
      </c>
      <c r="K109" s="7"/>
      <c r="L109" s="73"/>
      <c r="M109" s="73"/>
      <c r="N109" s="73"/>
      <c r="O109" s="73"/>
      <c r="P109" s="73"/>
      <c r="Q109" s="73"/>
      <c r="R109" s="73"/>
      <c r="S109" s="73"/>
      <c r="T109" s="73"/>
    </row>
    <row r="110" spans="1:20" s="102" customFormat="1" ht="21" customHeight="1" x14ac:dyDescent="0.15">
      <c r="A110" s="109"/>
      <c r="B110" s="304"/>
      <c r="C110" s="305"/>
      <c r="D110" s="305"/>
      <c r="E110" s="305"/>
      <c r="F110" s="306"/>
      <c r="G110" s="2" t="str">
        <f>IF(LEN(B110)=0,"",IF(40-LEN(B110)&gt;0,"残り" &amp; 40-LEN(B110) &amp; "文字",IF(40-LEN(B110)=0,"","文字数がオーバーしています")))</f>
        <v/>
      </c>
      <c r="H110" s="99"/>
      <c r="I110" s="100"/>
      <c r="J110" s="7" t="s">
        <v>82</v>
      </c>
      <c r="K110" s="99"/>
      <c r="L110" s="99"/>
      <c r="M110" s="101"/>
      <c r="N110" s="101"/>
      <c r="O110" s="101"/>
      <c r="P110" s="101"/>
      <c r="Q110" s="101"/>
      <c r="R110" s="101"/>
      <c r="S110" s="73"/>
      <c r="T110" s="101"/>
    </row>
    <row r="111" spans="1:20" s="102" customFormat="1" ht="65.099999999999994" customHeight="1" x14ac:dyDescent="0.15">
      <c r="A111" s="110"/>
      <c r="B111" s="307"/>
      <c r="C111" s="308"/>
      <c r="D111" s="308"/>
      <c r="E111" s="308"/>
      <c r="F111" s="309"/>
      <c r="G111" s="2" t="str">
        <f>IF(LEN(B111)=0,"",IF(256-LEN(B111)&gt;0,"残り" &amp; 256-LEN(B111) &amp; "文字",IF(256-LEN(B111)=0,"","文字数がオーバーしています")))</f>
        <v/>
      </c>
      <c r="H111" s="99"/>
      <c r="I111" s="100"/>
      <c r="J111" s="7" t="s">
        <v>85</v>
      </c>
      <c r="K111" s="99"/>
      <c r="L111" s="99"/>
      <c r="M111" s="101"/>
      <c r="N111" s="101"/>
      <c r="O111" s="101"/>
      <c r="P111" s="101"/>
      <c r="Q111" s="101"/>
      <c r="R111" s="101"/>
      <c r="S111" s="73"/>
      <c r="T111" s="101"/>
    </row>
    <row r="112" spans="1:20" s="102" customFormat="1" ht="21" customHeight="1" x14ac:dyDescent="0.15">
      <c r="A112" s="110"/>
      <c r="B112" s="310"/>
      <c r="C112" s="311"/>
      <c r="D112" s="311"/>
      <c r="E112" s="311"/>
      <c r="F112" s="312"/>
      <c r="G112" s="2" t="str">
        <f>IF(LEN(B112)=0,"",IF(40-LEN(B112)&gt;0,"残り" &amp; 40-LEN(B112) &amp; "文字",IF(40-LEN(B112)=0,"","文字数がオーバーしています")))</f>
        <v/>
      </c>
      <c r="H112" s="99"/>
      <c r="I112" s="100"/>
      <c r="J112" s="7" t="s">
        <v>83</v>
      </c>
      <c r="K112" s="99"/>
      <c r="L112" s="99"/>
      <c r="M112" s="101"/>
      <c r="N112" s="101"/>
      <c r="O112" s="101"/>
      <c r="P112" s="101"/>
      <c r="Q112" s="101"/>
      <c r="R112" s="101"/>
      <c r="S112" s="73"/>
      <c r="T112" s="101"/>
    </row>
    <row r="113" spans="1:20" s="102" customFormat="1" ht="65.099999999999994" customHeight="1" x14ac:dyDescent="0.15">
      <c r="A113" s="110"/>
      <c r="B113" s="313"/>
      <c r="C113" s="313"/>
      <c r="D113" s="313"/>
      <c r="E113" s="313"/>
      <c r="F113" s="314"/>
      <c r="G113" s="2" t="str">
        <f>IF(LEN(B113)=0,"",IF(256-LEN(B113)&gt;0,"残り" &amp; 256-LEN(B113) &amp; "文字",IF(256-LEN(B113)=0,"","文字数がオーバーしています")))</f>
        <v/>
      </c>
      <c r="H113" s="99"/>
      <c r="I113" s="100"/>
      <c r="J113" s="7" t="s">
        <v>86</v>
      </c>
      <c r="K113" s="99"/>
      <c r="L113" s="99"/>
      <c r="M113" s="101"/>
      <c r="N113" s="101"/>
      <c r="O113" s="101"/>
      <c r="P113" s="101"/>
      <c r="Q113" s="101"/>
      <c r="R113" s="101"/>
      <c r="S113" s="73"/>
      <c r="T113" s="101"/>
    </row>
    <row r="114" spans="1:20" s="102" customFormat="1" ht="21" customHeight="1" x14ac:dyDescent="0.15">
      <c r="A114" s="110"/>
      <c r="B114" s="310"/>
      <c r="C114" s="311"/>
      <c r="D114" s="311"/>
      <c r="E114" s="311"/>
      <c r="F114" s="312"/>
      <c r="G114" s="2" t="str">
        <f>IF(LEN(B114)=0,"",IF(40-LEN(B114)&gt;0,"残り" &amp; 40-LEN(B114) &amp; "文字",IF(40-LEN(B114)=0,"","文字数がオーバーしています")))</f>
        <v/>
      </c>
      <c r="H114" s="99"/>
      <c r="I114" s="100"/>
      <c r="J114" s="7" t="s">
        <v>84</v>
      </c>
      <c r="K114" s="99"/>
      <c r="L114" s="99"/>
      <c r="M114" s="101"/>
      <c r="N114" s="101"/>
      <c r="O114" s="101"/>
      <c r="P114" s="101"/>
      <c r="Q114" s="101"/>
      <c r="R114" s="101"/>
      <c r="S114" s="73"/>
      <c r="T114" s="101"/>
    </row>
    <row r="115" spans="1:20" s="102" customFormat="1" ht="65.099999999999994" customHeight="1" thickBot="1" x14ac:dyDescent="0.2">
      <c r="A115" s="103"/>
      <c r="B115" s="315"/>
      <c r="C115" s="315"/>
      <c r="D115" s="315"/>
      <c r="E115" s="315"/>
      <c r="F115" s="316"/>
      <c r="G115" s="2" t="str">
        <f>IF(LEN(B115)=0,"",IF(256-LEN(B115)&gt;0,"残り" &amp; 256-LEN(B115) &amp; "文字",IF(256-LEN(B115)=0,"","文字数がオーバーしています")))</f>
        <v/>
      </c>
      <c r="H115" s="99"/>
      <c r="I115" s="100"/>
      <c r="J115" s="7" t="s">
        <v>87</v>
      </c>
      <c r="K115" s="99"/>
      <c r="L115" s="99"/>
      <c r="M115" s="101"/>
      <c r="N115" s="101"/>
      <c r="O115" s="101"/>
      <c r="P115" s="101"/>
      <c r="Q115" s="101"/>
      <c r="R115" s="101"/>
      <c r="S115" s="73"/>
      <c r="T115" s="101"/>
    </row>
    <row r="116" spans="1:20" ht="14.25" thickTop="1" x14ac:dyDescent="0.15">
      <c r="F116" s="26"/>
      <c r="G116" s="26"/>
      <c r="H116" s="7"/>
      <c r="I116" s="54"/>
      <c r="J116" s="7"/>
      <c r="K116" s="7"/>
      <c r="L116" s="7"/>
      <c r="M116" s="73"/>
      <c r="N116" s="73"/>
      <c r="O116" s="73"/>
      <c r="P116" s="73"/>
      <c r="Q116" s="73"/>
      <c r="R116" s="73"/>
      <c r="S116" s="73"/>
      <c r="T116" s="73"/>
    </row>
    <row r="117" spans="1:20" x14ac:dyDescent="0.15">
      <c r="F117" s="26"/>
      <c r="G117" s="26"/>
      <c r="H117" s="7"/>
      <c r="I117" s="54"/>
      <c r="J117" s="7"/>
      <c r="K117" s="7"/>
      <c r="L117" s="7"/>
      <c r="M117" s="73"/>
      <c r="N117" s="73"/>
      <c r="O117" s="73"/>
      <c r="P117" s="73"/>
      <c r="Q117" s="73"/>
      <c r="R117" s="73"/>
      <c r="S117" s="73"/>
      <c r="T117" s="73"/>
    </row>
    <row r="118" spans="1:20" ht="15" customHeight="1" thickBot="1" x14ac:dyDescent="0.2">
      <c r="A118" s="108" t="s">
        <v>62</v>
      </c>
      <c r="B118" s="72" t="s">
        <v>79</v>
      </c>
      <c r="C118" s="74"/>
      <c r="D118" s="74"/>
      <c r="E118" s="76"/>
      <c r="H118" s="73"/>
      <c r="I118" s="54"/>
      <c r="J118" s="7"/>
      <c r="K118" s="7"/>
      <c r="L118" s="73"/>
      <c r="M118" s="73"/>
      <c r="N118" s="73"/>
      <c r="O118" s="73"/>
      <c r="P118" s="73"/>
      <c r="Q118" s="73"/>
      <c r="R118" s="73"/>
      <c r="S118" s="73"/>
      <c r="T118" s="73" t="s">
        <v>71</v>
      </c>
    </row>
    <row r="119" spans="1:20" s="11" customFormat="1" ht="17.25" customHeight="1" x14ac:dyDescent="0.15">
      <c r="A119" s="84"/>
      <c r="B119" s="298" t="s">
        <v>345</v>
      </c>
      <c r="C119" s="299"/>
      <c r="D119" s="299"/>
      <c r="E119" s="299"/>
      <c r="F119" s="300"/>
      <c r="G119" s="85"/>
      <c r="H119" s="86"/>
      <c r="I119" s="87"/>
      <c r="J119" s="7" t="s">
        <v>67</v>
      </c>
      <c r="K119" s="86"/>
      <c r="L119" s="86"/>
      <c r="M119" s="88"/>
      <c r="N119" s="88"/>
      <c r="O119" s="88"/>
      <c r="P119" s="88"/>
      <c r="Q119" s="88"/>
      <c r="R119" s="88"/>
      <c r="S119" s="73"/>
      <c r="T119" s="88"/>
    </row>
    <row r="120" spans="1:20" s="83" customFormat="1" ht="30" customHeight="1" thickBot="1" x14ac:dyDescent="0.2">
      <c r="A120" s="162"/>
      <c r="B120" s="332" t="s">
        <v>346</v>
      </c>
      <c r="C120" s="333"/>
      <c r="D120" s="334" t="s">
        <v>88</v>
      </c>
      <c r="E120" s="334"/>
      <c r="F120" s="163" t="str">
        <f>IF(COUNT(P124:Q241) &gt; 0,COUNT(P124:P241) &amp; "／" &amp; COUNT(P124:Q241),"")</f>
        <v/>
      </c>
      <c r="G120" s="78"/>
      <c r="H120" s="79"/>
      <c r="I120" s="80"/>
      <c r="J120" s="81" t="s">
        <v>68</v>
      </c>
      <c r="K120" s="79"/>
      <c r="L120" s="79"/>
      <c r="M120" s="82"/>
      <c r="N120" s="82"/>
      <c r="O120" s="82"/>
      <c r="P120" s="82"/>
      <c r="Q120" s="82"/>
      <c r="R120" s="82"/>
      <c r="S120" s="73"/>
      <c r="T120" s="82"/>
    </row>
    <row r="121" spans="1:20" ht="14.25" thickTop="1" x14ac:dyDescent="0.15">
      <c r="A121" s="90">
        <v>1</v>
      </c>
      <c r="B121" s="91" t="s">
        <v>174</v>
      </c>
      <c r="C121" s="326" t="str">
        <f>IF((MIN(I124:I129)=0),"標準項目の「あり」「なし」を選択してください","")</f>
        <v>標準項目の「あり」「なし」を選択してください</v>
      </c>
      <c r="D121" s="326"/>
      <c r="E121" s="326"/>
      <c r="F121" s="327"/>
      <c r="H121" s="73"/>
      <c r="I121" s="54"/>
      <c r="J121" s="7" t="s">
        <v>69</v>
      </c>
      <c r="K121" s="7"/>
      <c r="L121" s="73"/>
      <c r="M121" s="73"/>
      <c r="N121" s="73"/>
      <c r="O121" s="73"/>
      <c r="P121" s="73"/>
      <c r="Q121" s="73"/>
      <c r="R121" s="73"/>
      <c r="S121" s="73"/>
      <c r="T121" s="73"/>
    </row>
    <row r="122" spans="1:20" s="95" customFormat="1" ht="37.5" customHeight="1" x14ac:dyDescent="0.15">
      <c r="A122" s="92" t="s">
        <v>60</v>
      </c>
      <c r="B122" s="274" t="s">
        <v>347</v>
      </c>
      <c r="C122" s="275"/>
      <c r="D122" s="328" t="str">
        <f xml:space="preserve"> "評点（" &amp; REPT("○",COUNT(P124:P129)) &amp; REPT("●",COUNT(Q124:Q129)) &amp; "）"</f>
        <v>評点（）</v>
      </c>
      <c r="E122" s="328"/>
      <c r="F122" s="112" t="str">
        <f>IF(COUNT(R124:R129)&gt;0,"・非該当" &amp; COUNT(R124:R129),"")</f>
        <v/>
      </c>
      <c r="G122" s="78"/>
      <c r="H122" s="93"/>
      <c r="I122" s="94" t="str">
        <f>IF(MIN(I124:I129)=0,"",IF(COUNT(P124:Q129)=0,"-",IF(COUNT(P124:Q129)=COUNT(P124:P129),"A",IF(COUNT(P124:P129)=0,"C","B"))))</f>
        <v/>
      </c>
      <c r="J122" s="7" t="s">
        <v>54</v>
      </c>
      <c r="K122" s="94">
        <v>1</v>
      </c>
      <c r="L122" s="93">
        <v>17393</v>
      </c>
      <c r="M122" s="93"/>
      <c r="N122" s="93"/>
      <c r="O122" s="93"/>
      <c r="P122" s="93"/>
      <c r="Q122" s="93"/>
      <c r="R122" s="93"/>
      <c r="S122" s="73"/>
      <c r="T122" s="93"/>
    </row>
    <row r="123" spans="1:20" x14ac:dyDescent="0.15">
      <c r="A123" s="90"/>
      <c r="B123" s="111" t="s">
        <v>55</v>
      </c>
      <c r="C123" s="317" t="s">
        <v>56</v>
      </c>
      <c r="D123" s="318"/>
      <c r="E123" s="318"/>
      <c r="F123" s="319"/>
      <c r="H123" s="73"/>
      <c r="I123" s="54"/>
      <c r="J123" s="7" t="s">
        <v>57</v>
      </c>
      <c r="K123" s="7"/>
      <c r="L123" s="73"/>
      <c r="M123" s="73"/>
      <c r="N123" s="73"/>
      <c r="O123" s="73"/>
      <c r="P123" s="73"/>
      <c r="Q123" s="73"/>
      <c r="R123" s="73"/>
      <c r="S123" s="73"/>
      <c r="T123" s="73"/>
    </row>
    <row r="124" spans="1:20" ht="37.5" customHeight="1" x14ac:dyDescent="0.15">
      <c r="A124" s="90"/>
      <c r="B124" s="96"/>
      <c r="C124" s="295" t="s">
        <v>348</v>
      </c>
      <c r="D124" s="296"/>
      <c r="E124" s="320"/>
      <c r="F124" s="97"/>
      <c r="G124" s="78"/>
      <c r="H124" s="73"/>
      <c r="I124" s="54">
        <v>0</v>
      </c>
      <c r="J124" s="7" t="s">
        <v>58</v>
      </c>
      <c r="K124" s="7">
        <v>1</v>
      </c>
      <c r="L124" s="73">
        <v>59894</v>
      </c>
      <c r="M124" s="73"/>
      <c r="N124" s="73"/>
      <c r="O124" s="73"/>
      <c r="P124" s="73" t="str">
        <f t="shared" ref="P124:P129" si="0">IF(I124=3,1,"")</f>
        <v/>
      </c>
      <c r="Q124" s="73" t="str">
        <f t="shared" ref="Q124:Q129" si="1">IF(I124=2,1,"")</f>
        <v/>
      </c>
      <c r="R124" s="73" t="str">
        <f t="shared" ref="R124:R129" si="2">IF(I124=1,1,"")</f>
        <v/>
      </c>
      <c r="S124" s="73"/>
      <c r="T124" s="73"/>
    </row>
    <row r="125" spans="1:20" ht="37.5" customHeight="1" x14ac:dyDescent="0.15">
      <c r="A125" s="90"/>
      <c r="B125" s="96"/>
      <c r="C125" s="295" t="s">
        <v>349</v>
      </c>
      <c r="D125" s="296"/>
      <c r="E125" s="320"/>
      <c r="F125" s="97"/>
      <c r="G125" s="78"/>
      <c r="H125" s="73"/>
      <c r="I125" s="54">
        <v>0</v>
      </c>
      <c r="J125" s="7" t="s">
        <v>58</v>
      </c>
      <c r="K125" s="7">
        <v>2</v>
      </c>
      <c r="L125" s="73">
        <v>59895</v>
      </c>
      <c r="M125" s="73"/>
      <c r="N125" s="73"/>
      <c r="O125" s="73"/>
      <c r="P125" s="73" t="str">
        <f t="shared" si="0"/>
        <v/>
      </c>
      <c r="Q125" s="73" t="str">
        <f t="shared" si="1"/>
        <v/>
      </c>
      <c r="R125" s="73" t="str">
        <f t="shared" si="2"/>
        <v/>
      </c>
      <c r="S125" s="73"/>
      <c r="T125" s="73"/>
    </row>
    <row r="126" spans="1:20" ht="37.5" customHeight="1" x14ac:dyDescent="0.15">
      <c r="A126" s="90"/>
      <c r="B126" s="96"/>
      <c r="C126" s="295" t="s">
        <v>350</v>
      </c>
      <c r="D126" s="296"/>
      <c r="E126" s="320"/>
      <c r="F126" s="97"/>
      <c r="G126" s="78"/>
      <c r="H126" s="73"/>
      <c r="I126" s="54">
        <v>0</v>
      </c>
      <c r="J126" s="7" t="s">
        <v>58</v>
      </c>
      <c r="K126" s="7">
        <v>3</v>
      </c>
      <c r="L126" s="73">
        <v>59896</v>
      </c>
      <c r="M126" s="73"/>
      <c r="N126" s="73"/>
      <c r="O126" s="73"/>
      <c r="P126" s="73" t="str">
        <f t="shared" si="0"/>
        <v/>
      </c>
      <c r="Q126" s="73" t="str">
        <f t="shared" si="1"/>
        <v/>
      </c>
      <c r="R126" s="73" t="str">
        <f t="shared" si="2"/>
        <v/>
      </c>
      <c r="S126" s="73"/>
      <c r="T126" s="73"/>
    </row>
    <row r="127" spans="1:20" ht="37.5" customHeight="1" x14ac:dyDescent="0.15">
      <c r="A127" s="90"/>
      <c r="B127" s="96"/>
      <c r="C127" s="295" t="s">
        <v>351</v>
      </c>
      <c r="D127" s="296"/>
      <c r="E127" s="320"/>
      <c r="F127" s="97"/>
      <c r="G127" s="78"/>
      <c r="H127" s="73"/>
      <c r="I127" s="54">
        <v>0</v>
      </c>
      <c r="J127" s="7" t="s">
        <v>58</v>
      </c>
      <c r="K127" s="7">
        <v>4</v>
      </c>
      <c r="L127" s="73">
        <v>59897</v>
      </c>
      <c r="M127" s="73"/>
      <c r="N127" s="73"/>
      <c r="O127" s="73"/>
      <c r="P127" s="73" t="str">
        <f t="shared" si="0"/>
        <v/>
      </c>
      <c r="Q127" s="73" t="str">
        <f t="shared" si="1"/>
        <v/>
      </c>
      <c r="R127" s="73" t="str">
        <f t="shared" si="2"/>
        <v/>
      </c>
      <c r="S127" s="73"/>
      <c r="T127" s="73"/>
    </row>
    <row r="128" spans="1:20" ht="37.5" customHeight="1" x14ac:dyDescent="0.15">
      <c r="A128" s="90"/>
      <c r="B128" s="96"/>
      <c r="C128" s="295" t="s">
        <v>352</v>
      </c>
      <c r="D128" s="296"/>
      <c r="E128" s="320"/>
      <c r="F128" s="97"/>
      <c r="G128" s="78"/>
      <c r="H128" s="73"/>
      <c r="I128" s="54">
        <v>0</v>
      </c>
      <c r="J128" s="7" t="s">
        <v>58</v>
      </c>
      <c r="K128" s="7">
        <v>5</v>
      </c>
      <c r="L128" s="73">
        <v>59898</v>
      </c>
      <c r="M128" s="73"/>
      <c r="N128" s="73"/>
      <c r="O128" s="73"/>
      <c r="P128" s="73" t="str">
        <f t="shared" si="0"/>
        <v/>
      </c>
      <c r="Q128" s="73" t="str">
        <f t="shared" si="1"/>
        <v/>
      </c>
      <c r="R128" s="73" t="str">
        <f t="shared" si="2"/>
        <v/>
      </c>
      <c r="S128" s="73"/>
      <c r="T128" s="73"/>
    </row>
    <row r="129" spans="1:20" ht="37.5" customHeight="1" thickBot="1" x14ac:dyDescent="0.2">
      <c r="A129" s="90"/>
      <c r="B129" s="96"/>
      <c r="C129" s="295" t="s">
        <v>353</v>
      </c>
      <c r="D129" s="296"/>
      <c r="E129" s="320"/>
      <c r="F129" s="97"/>
      <c r="G129" s="78"/>
      <c r="H129" s="73"/>
      <c r="I129" s="54">
        <v>0</v>
      </c>
      <c r="J129" s="7" t="s">
        <v>58</v>
      </c>
      <c r="K129" s="7">
        <v>6</v>
      </c>
      <c r="L129" s="73">
        <v>59899</v>
      </c>
      <c r="M129" s="73"/>
      <c r="N129" s="73"/>
      <c r="O129" s="73"/>
      <c r="P129" s="73" t="str">
        <f t="shared" si="0"/>
        <v/>
      </c>
      <c r="Q129" s="73" t="str">
        <f t="shared" si="1"/>
        <v/>
      </c>
      <c r="R129" s="73" t="str">
        <f t="shared" si="2"/>
        <v/>
      </c>
      <c r="S129" s="73"/>
      <c r="T129" s="73"/>
    </row>
    <row r="130" spans="1:20" ht="20.25" customHeight="1" x14ac:dyDescent="0.15">
      <c r="A130" s="98"/>
      <c r="B130" s="321" t="s">
        <v>354</v>
      </c>
      <c r="C130" s="322"/>
      <c r="D130" s="323" t="str">
        <f>IF(AND(LEN(SBcaseB1_1)&lt;&gt;0,COUNT(R123:R129)=6),SBcheckBB_1,(IF(LEN(SBcheckBA_1)&lt;&gt;0,SBcheckBA_1, SBcheckBB_1)))</f>
        <v>評価項目1の講評を入力してください</v>
      </c>
      <c r="E130" s="323"/>
      <c r="F130" s="324"/>
      <c r="H130" s="73"/>
      <c r="I130" s="54"/>
      <c r="J130" s="7" t="s">
        <v>59</v>
      </c>
      <c r="K130" s="7"/>
      <c r="L130" s="73"/>
      <c r="M130" s="73"/>
      <c r="N130" s="73"/>
      <c r="O130" s="73"/>
      <c r="P130" s="73"/>
      <c r="Q130" s="73"/>
      <c r="R130" s="73"/>
      <c r="S130" s="73"/>
      <c r="T130" s="73"/>
    </row>
    <row r="131" spans="1:20" s="102" customFormat="1" ht="21" customHeight="1" x14ac:dyDescent="0.15">
      <c r="A131" s="109"/>
      <c r="B131" s="304"/>
      <c r="C131" s="305"/>
      <c r="D131" s="305"/>
      <c r="E131" s="305"/>
      <c r="F131" s="306"/>
      <c r="G131" s="2" t="str">
        <f>IF(LEN(B131)=0,"",IF(40-LEN(B131)&gt;0,"残り" &amp; 40-LEN(B131) &amp; "文字",IF(40-LEN(B131)=0,"","文字数がオーバーしています")))</f>
        <v/>
      </c>
      <c r="H131" s="99"/>
      <c r="I131" s="100"/>
      <c r="J131" s="7" t="s">
        <v>82</v>
      </c>
      <c r="K131" s="99"/>
      <c r="L131" s="99"/>
      <c r="M131" s="101"/>
      <c r="N131" s="101"/>
      <c r="O131" s="101"/>
      <c r="P131" s="101"/>
      <c r="Q131" s="101"/>
      <c r="R131" s="101"/>
      <c r="S131" s="73"/>
      <c r="T131" s="101"/>
    </row>
    <row r="132" spans="1:20" s="102" customFormat="1" ht="65.099999999999994" customHeight="1" x14ac:dyDescent="0.15">
      <c r="A132" s="110"/>
      <c r="B132" s="307"/>
      <c r="C132" s="308"/>
      <c r="D132" s="308"/>
      <c r="E132" s="308"/>
      <c r="F132" s="309"/>
      <c r="G132" s="2" t="str">
        <f>IF(LEN(B132)=0,"",IF(256-LEN(B132)&gt;0,"残り" &amp; 256-LEN(B132) &amp; "文字",IF(256-LEN(B132)=0,"","文字数がオーバーしています")))</f>
        <v/>
      </c>
      <c r="H132" s="99"/>
      <c r="I132" s="100"/>
      <c r="J132" s="7" t="s">
        <v>85</v>
      </c>
      <c r="K132" s="99"/>
      <c r="L132" s="99"/>
      <c r="M132" s="101"/>
      <c r="N132" s="101"/>
      <c r="O132" s="101"/>
      <c r="P132" s="101"/>
      <c r="Q132" s="101"/>
      <c r="R132" s="101"/>
      <c r="S132" s="73"/>
      <c r="T132" s="101"/>
    </row>
    <row r="133" spans="1:20" s="102" customFormat="1" ht="21" customHeight="1" x14ac:dyDescent="0.15">
      <c r="A133" s="110"/>
      <c r="B133" s="310"/>
      <c r="C133" s="311"/>
      <c r="D133" s="311"/>
      <c r="E133" s="311"/>
      <c r="F133" s="312"/>
      <c r="G133" s="2" t="str">
        <f>IF(LEN(B133)=0,"",IF(40-LEN(B133)&gt;0,"残り" &amp; 40-LEN(B133) &amp; "文字",IF(40-LEN(B133)=0,"","文字数がオーバーしています")))</f>
        <v/>
      </c>
      <c r="H133" s="99"/>
      <c r="I133" s="100"/>
      <c r="J133" s="7" t="s">
        <v>83</v>
      </c>
      <c r="K133" s="99"/>
      <c r="L133" s="99"/>
      <c r="M133" s="101"/>
      <c r="N133" s="101"/>
      <c r="O133" s="101"/>
      <c r="P133" s="101"/>
      <c r="Q133" s="101"/>
      <c r="R133" s="101"/>
      <c r="S133" s="73"/>
      <c r="T133" s="101"/>
    </row>
    <row r="134" spans="1:20" s="102" customFormat="1" ht="65.099999999999994" customHeight="1" x14ac:dyDescent="0.15">
      <c r="A134" s="110"/>
      <c r="B134" s="313"/>
      <c r="C134" s="313"/>
      <c r="D134" s="313"/>
      <c r="E134" s="313"/>
      <c r="F134" s="314"/>
      <c r="G134" s="2" t="str">
        <f>IF(LEN(B134)=0,"",IF(256-LEN(B134)&gt;0,"残り" &amp; 256-LEN(B134) &amp; "文字",IF(256-LEN(B134)=0,"","文字数がオーバーしています")))</f>
        <v/>
      </c>
      <c r="H134" s="99"/>
      <c r="I134" s="100"/>
      <c r="J134" s="7" t="s">
        <v>86</v>
      </c>
      <c r="K134" s="99"/>
      <c r="L134" s="99"/>
      <c r="M134" s="101"/>
      <c r="N134" s="101"/>
      <c r="O134" s="101"/>
      <c r="P134" s="101"/>
      <c r="Q134" s="101"/>
      <c r="R134" s="101"/>
      <c r="S134" s="73"/>
      <c r="T134" s="101"/>
    </row>
    <row r="135" spans="1:20" s="102" customFormat="1" ht="21" customHeight="1" x14ac:dyDescent="0.15">
      <c r="A135" s="110"/>
      <c r="B135" s="310"/>
      <c r="C135" s="311"/>
      <c r="D135" s="311"/>
      <c r="E135" s="311"/>
      <c r="F135" s="312"/>
      <c r="G135" s="2" t="str">
        <f>IF(LEN(B135)=0,"",IF(40-LEN(B135)&gt;0,"残り" &amp; 40-LEN(B135) &amp; "文字",IF(40-LEN(B135)=0,"","文字数がオーバーしています")))</f>
        <v/>
      </c>
      <c r="H135" s="99"/>
      <c r="I135" s="100"/>
      <c r="J135" s="7" t="s">
        <v>84</v>
      </c>
      <c r="K135" s="99"/>
      <c r="L135" s="99"/>
      <c r="M135" s="101"/>
      <c r="N135" s="101"/>
      <c r="O135" s="101"/>
      <c r="P135" s="101"/>
      <c r="Q135" s="101"/>
      <c r="R135" s="101"/>
      <c r="S135" s="73"/>
      <c r="T135" s="101"/>
    </row>
    <row r="136" spans="1:20" s="102" customFormat="1" ht="65.099999999999994" customHeight="1" thickBot="1" x14ac:dyDescent="0.2">
      <c r="A136" s="103"/>
      <c r="B136" s="315"/>
      <c r="C136" s="315"/>
      <c r="D136" s="315"/>
      <c r="E136" s="315"/>
      <c r="F136" s="316"/>
      <c r="G136" s="2" t="str">
        <f>IF(LEN(B136)=0,"",IF(256-LEN(B136)&gt;0,"残り" &amp; 256-LEN(B136) &amp; "文字",IF(256-LEN(B136)=0,"","文字数がオーバーしています")))</f>
        <v/>
      </c>
      <c r="H136" s="99"/>
      <c r="I136" s="100"/>
      <c r="J136" s="7" t="s">
        <v>87</v>
      </c>
      <c r="K136" s="99"/>
      <c r="L136" s="99"/>
      <c r="M136" s="101"/>
      <c r="N136" s="101"/>
      <c r="O136" s="101"/>
      <c r="P136" s="101"/>
      <c r="Q136" s="101"/>
      <c r="R136" s="101"/>
      <c r="S136" s="73"/>
      <c r="T136" s="101"/>
    </row>
    <row r="137" spans="1:20" ht="14.25" thickTop="1" x14ac:dyDescent="0.15">
      <c r="A137" s="90">
        <v>2</v>
      </c>
      <c r="B137" s="91" t="s">
        <v>178</v>
      </c>
      <c r="C137" s="326" t="str">
        <f>IF((MIN(I140:I143)=0),"標準項目の「あり」「なし」を選択してください","")</f>
        <v>標準項目の「あり」「なし」を選択してください</v>
      </c>
      <c r="D137" s="326"/>
      <c r="E137" s="326"/>
      <c r="F137" s="327"/>
      <c r="H137" s="73"/>
      <c r="I137" s="54"/>
      <c r="J137" s="7" t="s">
        <v>69</v>
      </c>
      <c r="K137" s="7"/>
      <c r="L137" s="73"/>
      <c r="M137" s="73"/>
      <c r="N137" s="73"/>
      <c r="O137" s="73"/>
      <c r="P137" s="73"/>
      <c r="Q137" s="73"/>
      <c r="R137" s="73"/>
      <c r="S137" s="73"/>
      <c r="T137" s="73"/>
    </row>
    <row r="138" spans="1:20" s="95" customFormat="1" ht="37.5" customHeight="1" x14ac:dyDescent="0.15">
      <c r="A138" s="92" t="s">
        <v>60</v>
      </c>
      <c r="B138" s="274" t="s">
        <v>355</v>
      </c>
      <c r="C138" s="275"/>
      <c r="D138" s="328" t="str">
        <f xml:space="preserve"> "評点（" &amp; REPT("○",COUNT(P140:P143)) &amp; REPT("●",COUNT(Q140:Q143)) &amp; "）"</f>
        <v>評点（）</v>
      </c>
      <c r="E138" s="328"/>
      <c r="F138" s="112" t="str">
        <f>IF(COUNT(R140:R143)&gt;0,"・非該当" &amp; COUNT(R140:R143),"")</f>
        <v/>
      </c>
      <c r="G138" s="78"/>
      <c r="H138" s="93"/>
      <c r="I138" s="94" t="str">
        <f>IF(MIN(I140:I143)=0,"",IF(COUNT(P140:Q143)=0,"-",IF(COUNT(P140:Q143)=COUNT(P140:P143),"A",IF(COUNT(P140:P143)=0,"C","B"))))</f>
        <v/>
      </c>
      <c r="J138" s="7" t="s">
        <v>54</v>
      </c>
      <c r="K138" s="94">
        <v>2</v>
      </c>
      <c r="L138" s="93">
        <v>17394</v>
      </c>
      <c r="M138" s="93"/>
      <c r="N138" s="93"/>
      <c r="O138" s="93"/>
      <c r="P138" s="93"/>
      <c r="Q138" s="93"/>
      <c r="R138" s="93"/>
      <c r="S138" s="73"/>
      <c r="T138" s="93"/>
    </row>
    <row r="139" spans="1:20" x14ac:dyDescent="0.15">
      <c r="A139" s="90"/>
      <c r="B139" s="111" t="s">
        <v>55</v>
      </c>
      <c r="C139" s="317" t="s">
        <v>56</v>
      </c>
      <c r="D139" s="318"/>
      <c r="E139" s="318"/>
      <c r="F139" s="319"/>
      <c r="H139" s="73"/>
      <c r="I139" s="54"/>
      <c r="J139" s="7" t="s">
        <v>57</v>
      </c>
      <c r="K139" s="7"/>
      <c r="L139" s="73"/>
      <c r="M139" s="73"/>
      <c r="N139" s="73"/>
      <c r="O139" s="73"/>
      <c r="P139" s="73"/>
      <c r="Q139" s="73"/>
      <c r="R139" s="73"/>
      <c r="S139" s="73"/>
      <c r="T139" s="73"/>
    </row>
    <row r="140" spans="1:20" ht="37.5" customHeight="1" x14ac:dyDescent="0.15">
      <c r="A140" s="90"/>
      <c r="B140" s="96"/>
      <c r="C140" s="295" t="s">
        <v>356</v>
      </c>
      <c r="D140" s="296"/>
      <c r="E140" s="320"/>
      <c r="F140" s="97"/>
      <c r="G140" s="78"/>
      <c r="H140" s="73"/>
      <c r="I140" s="54">
        <v>0</v>
      </c>
      <c r="J140" s="7" t="s">
        <v>58</v>
      </c>
      <c r="K140" s="7">
        <v>1</v>
      </c>
      <c r="L140" s="73">
        <v>59900</v>
      </c>
      <c r="M140" s="73"/>
      <c r="N140" s="73"/>
      <c r="O140" s="73"/>
      <c r="P140" s="73" t="str">
        <f>IF(I140=3,1,"")</f>
        <v/>
      </c>
      <c r="Q140" s="73" t="str">
        <f>IF(I140=2,1,"")</f>
        <v/>
      </c>
      <c r="R140" s="73" t="str">
        <f>IF(I140=1,1,"")</f>
        <v/>
      </c>
      <c r="S140" s="73"/>
      <c r="T140" s="73"/>
    </row>
    <row r="141" spans="1:20" ht="37.5" customHeight="1" x14ac:dyDescent="0.15">
      <c r="A141" s="90"/>
      <c r="B141" s="96"/>
      <c r="C141" s="295" t="s">
        <v>357</v>
      </c>
      <c r="D141" s="296"/>
      <c r="E141" s="320"/>
      <c r="F141" s="97"/>
      <c r="G141" s="78"/>
      <c r="H141" s="73"/>
      <c r="I141" s="54">
        <v>0</v>
      </c>
      <c r="J141" s="7" t="s">
        <v>58</v>
      </c>
      <c r="K141" s="7">
        <v>2</v>
      </c>
      <c r="L141" s="73">
        <v>59901</v>
      </c>
      <c r="M141" s="73"/>
      <c r="N141" s="73"/>
      <c r="O141" s="73"/>
      <c r="P141" s="73" t="str">
        <f>IF(I141=3,1,"")</f>
        <v/>
      </c>
      <c r="Q141" s="73" t="str">
        <f>IF(I141=2,1,"")</f>
        <v/>
      </c>
      <c r="R141" s="73" t="str">
        <f>IF(I141=1,1,"")</f>
        <v/>
      </c>
      <c r="S141" s="73"/>
      <c r="T141" s="73"/>
    </row>
    <row r="142" spans="1:20" ht="37.5" customHeight="1" x14ac:dyDescent="0.15">
      <c r="A142" s="90"/>
      <c r="B142" s="96"/>
      <c r="C142" s="295" t="s">
        <v>358</v>
      </c>
      <c r="D142" s="296"/>
      <c r="E142" s="320"/>
      <c r="F142" s="97"/>
      <c r="G142" s="78"/>
      <c r="H142" s="73"/>
      <c r="I142" s="54">
        <v>0</v>
      </c>
      <c r="J142" s="7" t="s">
        <v>58</v>
      </c>
      <c r="K142" s="7">
        <v>3</v>
      </c>
      <c r="L142" s="73">
        <v>59902</v>
      </c>
      <c r="M142" s="73"/>
      <c r="N142" s="73"/>
      <c r="O142" s="73"/>
      <c r="P142" s="73" t="str">
        <f>IF(I142=3,1,"")</f>
        <v/>
      </c>
      <c r="Q142" s="73" t="str">
        <f>IF(I142=2,1,"")</f>
        <v/>
      </c>
      <c r="R142" s="73" t="str">
        <f>IF(I142=1,1,"")</f>
        <v/>
      </c>
      <c r="S142" s="73"/>
      <c r="T142" s="73"/>
    </row>
    <row r="143" spans="1:20" ht="37.5" customHeight="1" thickBot="1" x14ac:dyDescent="0.2">
      <c r="A143" s="90"/>
      <c r="B143" s="96"/>
      <c r="C143" s="295" t="s">
        <v>359</v>
      </c>
      <c r="D143" s="296"/>
      <c r="E143" s="320"/>
      <c r="F143" s="97"/>
      <c r="G143" s="78"/>
      <c r="H143" s="73"/>
      <c r="I143" s="54">
        <v>0</v>
      </c>
      <c r="J143" s="7" t="s">
        <v>58</v>
      </c>
      <c r="K143" s="7">
        <v>4</v>
      </c>
      <c r="L143" s="73">
        <v>59903</v>
      </c>
      <c r="M143" s="73"/>
      <c r="N143" s="73"/>
      <c r="O143" s="73"/>
      <c r="P143" s="73" t="str">
        <f>IF(I143=3,1,"")</f>
        <v/>
      </c>
      <c r="Q143" s="73" t="str">
        <f>IF(I143=2,1,"")</f>
        <v/>
      </c>
      <c r="R143" s="73" t="str">
        <f>IF(I143=1,1,"")</f>
        <v/>
      </c>
      <c r="S143" s="73"/>
      <c r="T143" s="73"/>
    </row>
    <row r="144" spans="1:20" ht="20.25" customHeight="1" x14ac:dyDescent="0.15">
      <c r="A144" s="98"/>
      <c r="B144" s="321" t="s">
        <v>360</v>
      </c>
      <c r="C144" s="322"/>
      <c r="D144" s="323" t="str">
        <f>IF(AND(LEN(SBcaseB1_2)&lt;&gt;0,COUNT(R139:R143)=4),SBcheckBB_2,(IF(LEN(SBcheckBA_2)&lt;&gt;0,SBcheckBA_2, SBcheckBB_2)))</f>
        <v>評価項目2の講評を入力してください</v>
      </c>
      <c r="E144" s="323"/>
      <c r="F144" s="324"/>
      <c r="H144" s="73"/>
      <c r="I144" s="54"/>
      <c r="J144" s="7" t="s">
        <v>59</v>
      </c>
      <c r="K144" s="7"/>
      <c r="L144" s="73"/>
      <c r="M144" s="73"/>
      <c r="N144" s="73"/>
      <c r="O144" s="73"/>
      <c r="P144" s="73"/>
      <c r="Q144" s="73"/>
      <c r="R144" s="73"/>
      <c r="S144" s="73"/>
      <c r="T144" s="73"/>
    </row>
    <row r="145" spans="1:20" s="102" customFormat="1" ht="21" customHeight="1" x14ac:dyDescent="0.15">
      <c r="A145" s="109"/>
      <c r="B145" s="304"/>
      <c r="C145" s="305"/>
      <c r="D145" s="305"/>
      <c r="E145" s="305"/>
      <c r="F145" s="306"/>
      <c r="G145" s="2" t="str">
        <f>IF(LEN(B145)=0,"",IF(40-LEN(B145)&gt;0,"残り" &amp; 40-LEN(B145) &amp; "文字",IF(40-LEN(B145)=0,"","文字数がオーバーしています")))</f>
        <v/>
      </c>
      <c r="H145" s="99"/>
      <c r="I145" s="100"/>
      <c r="J145" s="7" t="s">
        <v>82</v>
      </c>
      <c r="K145" s="99"/>
      <c r="L145" s="99"/>
      <c r="M145" s="101"/>
      <c r="N145" s="101"/>
      <c r="O145" s="101"/>
      <c r="P145" s="101"/>
      <c r="Q145" s="101"/>
      <c r="R145" s="101"/>
      <c r="S145" s="73"/>
      <c r="T145" s="101"/>
    </row>
    <row r="146" spans="1:20" s="102" customFormat="1" ht="65.099999999999994" customHeight="1" x14ac:dyDescent="0.15">
      <c r="A146" s="110"/>
      <c r="B146" s="307"/>
      <c r="C146" s="308"/>
      <c r="D146" s="308"/>
      <c r="E146" s="308"/>
      <c r="F146" s="309"/>
      <c r="G146" s="2" t="str">
        <f>IF(LEN(B146)=0,"",IF(256-LEN(B146)&gt;0,"残り" &amp; 256-LEN(B146) &amp; "文字",IF(256-LEN(B146)=0,"","文字数がオーバーしています")))</f>
        <v/>
      </c>
      <c r="H146" s="99"/>
      <c r="I146" s="100"/>
      <c r="J146" s="7" t="s">
        <v>85</v>
      </c>
      <c r="K146" s="99"/>
      <c r="L146" s="99"/>
      <c r="M146" s="101"/>
      <c r="N146" s="101"/>
      <c r="O146" s="101"/>
      <c r="P146" s="101"/>
      <c r="Q146" s="101"/>
      <c r="R146" s="101"/>
      <c r="S146" s="73"/>
      <c r="T146" s="101"/>
    </row>
    <row r="147" spans="1:20" s="102" customFormat="1" ht="21" customHeight="1" x14ac:dyDescent="0.15">
      <c r="A147" s="110"/>
      <c r="B147" s="310"/>
      <c r="C147" s="311"/>
      <c r="D147" s="311"/>
      <c r="E147" s="311"/>
      <c r="F147" s="312"/>
      <c r="G147" s="2" t="str">
        <f>IF(LEN(B147)=0,"",IF(40-LEN(B147)&gt;0,"残り" &amp; 40-LEN(B147) &amp; "文字",IF(40-LEN(B147)=0,"","文字数がオーバーしています")))</f>
        <v/>
      </c>
      <c r="H147" s="99"/>
      <c r="I147" s="100"/>
      <c r="J147" s="7" t="s">
        <v>83</v>
      </c>
      <c r="K147" s="99"/>
      <c r="L147" s="99"/>
      <c r="M147" s="101"/>
      <c r="N147" s="101"/>
      <c r="O147" s="101"/>
      <c r="P147" s="101"/>
      <c r="Q147" s="101"/>
      <c r="R147" s="101"/>
      <c r="S147" s="73"/>
      <c r="T147" s="101"/>
    </row>
    <row r="148" spans="1:20" s="102" customFormat="1" ht="65.099999999999994" customHeight="1" x14ac:dyDescent="0.15">
      <c r="A148" s="110"/>
      <c r="B148" s="313"/>
      <c r="C148" s="313"/>
      <c r="D148" s="313"/>
      <c r="E148" s="313"/>
      <c r="F148" s="314"/>
      <c r="G148" s="2" t="str">
        <f>IF(LEN(B148)=0,"",IF(256-LEN(B148)&gt;0,"残り" &amp; 256-LEN(B148) &amp; "文字",IF(256-LEN(B148)=0,"","文字数がオーバーしています")))</f>
        <v/>
      </c>
      <c r="H148" s="99"/>
      <c r="I148" s="100"/>
      <c r="J148" s="7" t="s">
        <v>86</v>
      </c>
      <c r="K148" s="99"/>
      <c r="L148" s="99"/>
      <c r="M148" s="101"/>
      <c r="N148" s="101"/>
      <c r="O148" s="101"/>
      <c r="P148" s="101"/>
      <c r="Q148" s="101"/>
      <c r="R148" s="101"/>
      <c r="S148" s="73"/>
      <c r="T148" s="101"/>
    </row>
    <row r="149" spans="1:20" s="102" customFormat="1" ht="21" customHeight="1" x14ac:dyDescent="0.15">
      <c r="A149" s="110"/>
      <c r="B149" s="310"/>
      <c r="C149" s="311"/>
      <c r="D149" s="311"/>
      <c r="E149" s="311"/>
      <c r="F149" s="312"/>
      <c r="G149" s="2" t="str">
        <f>IF(LEN(B149)=0,"",IF(40-LEN(B149)&gt;0,"残り" &amp; 40-LEN(B149) &amp; "文字",IF(40-LEN(B149)=0,"","文字数がオーバーしています")))</f>
        <v/>
      </c>
      <c r="H149" s="99"/>
      <c r="I149" s="100"/>
      <c r="J149" s="7" t="s">
        <v>84</v>
      </c>
      <c r="K149" s="99"/>
      <c r="L149" s="99"/>
      <c r="M149" s="101"/>
      <c r="N149" s="101"/>
      <c r="O149" s="101"/>
      <c r="P149" s="101"/>
      <c r="Q149" s="101"/>
      <c r="R149" s="101"/>
      <c r="S149" s="73"/>
      <c r="T149" s="101"/>
    </row>
    <row r="150" spans="1:20" s="102" customFormat="1" ht="65.099999999999994" customHeight="1" thickBot="1" x14ac:dyDescent="0.2">
      <c r="A150" s="103"/>
      <c r="B150" s="315"/>
      <c r="C150" s="315"/>
      <c r="D150" s="315"/>
      <c r="E150" s="315"/>
      <c r="F150" s="316"/>
      <c r="G150" s="2" t="str">
        <f>IF(LEN(B150)=0,"",IF(256-LEN(B150)&gt;0,"残り" &amp; 256-LEN(B150) &amp; "文字",IF(256-LEN(B150)=0,"","文字数がオーバーしています")))</f>
        <v/>
      </c>
      <c r="H150" s="99"/>
      <c r="I150" s="100"/>
      <c r="J150" s="7" t="s">
        <v>87</v>
      </c>
      <c r="K150" s="99"/>
      <c r="L150" s="99"/>
      <c r="M150" s="101"/>
      <c r="N150" s="101"/>
      <c r="O150" s="101"/>
      <c r="P150" s="101"/>
      <c r="Q150" s="101"/>
      <c r="R150" s="101"/>
      <c r="S150" s="73"/>
      <c r="T150" s="101"/>
    </row>
    <row r="151" spans="1:20" ht="14.25" thickTop="1" x14ac:dyDescent="0.15">
      <c r="A151" s="90">
        <v>3</v>
      </c>
      <c r="B151" s="91" t="s">
        <v>182</v>
      </c>
      <c r="C151" s="326" t="str">
        <f>IF((MIN(I154:I159)=0),"標準項目の「あり」「なし」を選択してください","")</f>
        <v>標準項目の「あり」「なし」を選択してください</v>
      </c>
      <c r="D151" s="326"/>
      <c r="E151" s="326"/>
      <c r="F151" s="327"/>
      <c r="H151" s="73"/>
      <c r="I151" s="54"/>
      <c r="J151" s="7" t="s">
        <v>69</v>
      </c>
      <c r="K151" s="7"/>
      <c r="L151" s="73"/>
      <c r="M151" s="73"/>
      <c r="N151" s="73"/>
      <c r="O151" s="73"/>
      <c r="P151" s="73"/>
      <c r="Q151" s="73"/>
      <c r="R151" s="73"/>
      <c r="S151" s="73"/>
      <c r="T151" s="73"/>
    </row>
    <row r="152" spans="1:20" s="95" customFormat="1" ht="37.5" customHeight="1" x14ac:dyDescent="0.15">
      <c r="A152" s="92" t="s">
        <v>60</v>
      </c>
      <c r="B152" s="274" t="s">
        <v>361</v>
      </c>
      <c r="C152" s="275"/>
      <c r="D152" s="328" t="str">
        <f xml:space="preserve"> "評点（" &amp; REPT("○",COUNT(P154:P159)) &amp; REPT("●",COUNT(Q154:Q159)) &amp; "）"</f>
        <v>評点（）</v>
      </c>
      <c r="E152" s="328"/>
      <c r="F152" s="112" t="str">
        <f>IF(COUNT(R154:R159)&gt;0,"・非該当" &amp; COUNT(R154:R159),"")</f>
        <v/>
      </c>
      <c r="G152" s="78"/>
      <c r="H152" s="93"/>
      <c r="I152" s="94" t="str">
        <f>IF(MIN(I154:I159)=0,"",IF(COUNT(P154:Q159)=0,"-",IF(COUNT(P154:Q159)=COUNT(P154:P159),"A",IF(COUNT(P154:P159)=0,"C","B"))))</f>
        <v/>
      </c>
      <c r="J152" s="7" t="s">
        <v>54</v>
      </c>
      <c r="K152" s="94">
        <v>3</v>
      </c>
      <c r="L152" s="93">
        <v>17395</v>
      </c>
      <c r="M152" s="93"/>
      <c r="N152" s="93"/>
      <c r="O152" s="93"/>
      <c r="P152" s="93"/>
      <c r="Q152" s="93"/>
      <c r="R152" s="93"/>
      <c r="S152" s="73"/>
      <c r="T152" s="93"/>
    </row>
    <row r="153" spans="1:20" x14ac:dyDescent="0.15">
      <c r="A153" s="90"/>
      <c r="B153" s="111" t="s">
        <v>55</v>
      </c>
      <c r="C153" s="317" t="s">
        <v>56</v>
      </c>
      <c r="D153" s="318"/>
      <c r="E153" s="318"/>
      <c r="F153" s="319"/>
      <c r="H153" s="73"/>
      <c r="I153" s="54"/>
      <c r="J153" s="7" t="s">
        <v>57</v>
      </c>
      <c r="K153" s="7"/>
      <c r="L153" s="73"/>
      <c r="M153" s="73"/>
      <c r="N153" s="73"/>
      <c r="O153" s="73"/>
      <c r="P153" s="73"/>
      <c r="Q153" s="73"/>
      <c r="R153" s="73"/>
      <c r="S153" s="73"/>
      <c r="T153" s="73"/>
    </row>
    <row r="154" spans="1:20" ht="37.5" customHeight="1" x14ac:dyDescent="0.15">
      <c r="A154" s="90"/>
      <c r="B154" s="96"/>
      <c r="C154" s="295" t="s">
        <v>362</v>
      </c>
      <c r="D154" s="296"/>
      <c r="E154" s="320"/>
      <c r="F154" s="97"/>
      <c r="G154" s="78"/>
      <c r="H154" s="73"/>
      <c r="I154" s="54">
        <v>0</v>
      </c>
      <c r="J154" s="7" t="s">
        <v>58</v>
      </c>
      <c r="K154" s="7">
        <v>1</v>
      </c>
      <c r="L154" s="73">
        <v>59904</v>
      </c>
      <c r="M154" s="73"/>
      <c r="N154" s="73"/>
      <c r="O154" s="73"/>
      <c r="P154" s="73" t="str">
        <f t="shared" ref="P154:P159" si="3">IF(I154=3,1,"")</f>
        <v/>
      </c>
      <c r="Q154" s="73" t="str">
        <f t="shared" ref="Q154:Q159" si="4">IF(I154=2,1,"")</f>
        <v/>
      </c>
      <c r="R154" s="73" t="str">
        <f t="shared" ref="R154:R159" si="5">IF(I154=1,1,"")</f>
        <v/>
      </c>
      <c r="S154" s="73"/>
      <c r="T154" s="73"/>
    </row>
    <row r="155" spans="1:20" ht="37.5" customHeight="1" x14ac:dyDescent="0.15">
      <c r="A155" s="90"/>
      <c r="B155" s="96"/>
      <c r="C155" s="295" t="s">
        <v>363</v>
      </c>
      <c r="D155" s="296"/>
      <c r="E155" s="320"/>
      <c r="F155" s="97"/>
      <c r="G155" s="78"/>
      <c r="H155" s="73"/>
      <c r="I155" s="54">
        <v>0</v>
      </c>
      <c r="J155" s="7" t="s">
        <v>58</v>
      </c>
      <c r="K155" s="7">
        <v>2</v>
      </c>
      <c r="L155" s="73">
        <v>59905</v>
      </c>
      <c r="M155" s="73"/>
      <c r="N155" s="73"/>
      <c r="O155" s="73"/>
      <c r="P155" s="73" t="str">
        <f t="shared" si="3"/>
        <v/>
      </c>
      <c r="Q155" s="73" t="str">
        <f t="shared" si="4"/>
        <v/>
      </c>
      <c r="R155" s="73" t="str">
        <f t="shared" si="5"/>
        <v/>
      </c>
      <c r="S155" s="73"/>
      <c r="T155" s="73"/>
    </row>
    <row r="156" spans="1:20" ht="37.5" customHeight="1" x14ac:dyDescent="0.15">
      <c r="A156" s="90"/>
      <c r="B156" s="96"/>
      <c r="C156" s="295" t="s">
        <v>364</v>
      </c>
      <c r="D156" s="296"/>
      <c r="E156" s="320"/>
      <c r="F156" s="97"/>
      <c r="G156" s="78"/>
      <c r="H156" s="73"/>
      <c r="I156" s="54">
        <v>0</v>
      </c>
      <c r="J156" s="7" t="s">
        <v>58</v>
      </c>
      <c r="K156" s="7">
        <v>3</v>
      </c>
      <c r="L156" s="73">
        <v>59906</v>
      </c>
      <c r="M156" s="73"/>
      <c r="N156" s="73"/>
      <c r="O156" s="73"/>
      <c r="P156" s="73" t="str">
        <f t="shared" si="3"/>
        <v/>
      </c>
      <c r="Q156" s="73" t="str">
        <f t="shared" si="4"/>
        <v/>
      </c>
      <c r="R156" s="73" t="str">
        <f t="shared" si="5"/>
        <v/>
      </c>
      <c r="S156" s="73"/>
      <c r="T156" s="73"/>
    </row>
    <row r="157" spans="1:20" ht="37.5" customHeight="1" x14ac:dyDescent="0.15">
      <c r="A157" s="90"/>
      <c r="B157" s="96"/>
      <c r="C157" s="295" t="s">
        <v>365</v>
      </c>
      <c r="D157" s="296"/>
      <c r="E157" s="320"/>
      <c r="F157" s="97"/>
      <c r="G157" s="78"/>
      <c r="H157" s="73"/>
      <c r="I157" s="54">
        <v>0</v>
      </c>
      <c r="J157" s="7" t="s">
        <v>58</v>
      </c>
      <c r="K157" s="7">
        <v>4</v>
      </c>
      <c r="L157" s="73">
        <v>59907</v>
      </c>
      <c r="M157" s="73"/>
      <c r="N157" s="73"/>
      <c r="O157" s="73"/>
      <c r="P157" s="73" t="str">
        <f t="shared" si="3"/>
        <v/>
      </c>
      <c r="Q157" s="73" t="str">
        <f t="shared" si="4"/>
        <v/>
      </c>
      <c r="R157" s="73" t="str">
        <f t="shared" si="5"/>
        <v/>
      </c>
      <c r="S157" s="73"/>
      <c r="T157" s="73"/>
    </row>
    <row r="158" spans="1:20" ht="37.5" customHeight="1" x14ac:dyDescent="0.15">
      <c r="A158" s="90"/>
      <c r="B158" s="96"/>
      <c r="C158" s="295" t="s">
        <v>366</v>
      </c>
      <c r="D158" s="296"/>
      <c r="E158" s="320"/>
      <c r="F158" s="97"/>
      <c r="G158" s="78"/>
      <c r="H158" s="73"/>
      <c r="I158" s="54">
        <v>0</v>
      </c>
      <c r="J158" s="7" t="s">
        <v>58</v>
      </c>
      <c r="K158" s="7">
        <v>5</v>
      </c>
      <c r="L158" s="73">
        <v>59908</v>
      </c>
      <c r="M158" s="73"/>
      <c r="N158" s="73"/>
      <c r="O158" s="73"/>
      <c r="P158" s="73" t="str">
        <f t="shared" si="3"/>
        <v/>
      </c>
      <c r="Q158" s="73" t="str">
        <f t="shared" si="4"/>
        <v/>
      </c>
      <c r="R158" s="73" t="str">
        <f t="shared" si="5"/>
        <v/>
      </c>
      <c r="S158" s="73"/>
      <c r="T158" s="73"/>
    </row>
    <row r="159" spans="1:20" ht="37.5" customHeight="1" thickBot="1" x14ac:dyDescent="0.2">
      <c r="A159" s="90"/>
      <c r="B159" s="96"/>
      <c r="C159" s="295" t="s">
        <v>367</v>
      </c>
      <c r="D159" s="296"/>
      <c r="E159" s="320"/>
      <c r="F159" s="97"/>
      <c r="G159" s="78"/>
      <c r="H159" s="73"/>
      <c r="I159" s="54">
        <v>0</v>
      </c>
      <c r="J159" s="7" t="s">
        <v>58</v>
      </c>
      <c r="K159" s="7">
        <v>6</v>
      </c>
      <c r="L159" s="73">
        <v>59909</v>
      </c>
      <c r="M159" s="73"/>
      <c r="N159" s="73"/>
      <c r="O159" s="73"/>
      <c r="P159" s="73" t="str">
        <f t="shared" si="3"/>
        <v/>
      </c>
      <c r="Q159" s="73" t="str">
        <f t="shared" si="4"/>
        <v/>
      </c>
      <c r="R159" s="73" t="str">
        <f t="shared" si="5"/>
        <v/>
      </c>
      <c r="S159" s="73"/>
      <c r="T159" s="73"/>
    </row>
    <row r="160" spans="1:20" ht="20.25" customHeight="1" x14ac:dyDescent="0.15">
      <c r="A160" s="98"/>
      <c r="B160" s="321" t="s">
        <v>368</v>
      </c>
      <c r="C160" s="322"/>
      <c r="D160" s="323" t="str">
        <f>IF(AND(LEN(SBcaseB1_3)&lt;&gt;0,COUNT(R153:R159)=6),SBcheckBB_3,(IF(LEN(SBcheckBA_3)&lt;&gt;0,SBcheckBA_3, SBcheckBB_3)))</f>
        <v>評価項目3の講評を入力してください</v>
      </c>
      <c r="E160" s="323"/>
      <c r="F160" s="324"/>
      <c r="H160" s="73"/>
      <c r="I160" s="54"/>
      <c r="J160" s="7" t="s">
        <v>59</v>
      </c>
      <c r="K160" s="7"/>
      <c r="L160" s="73"/>
      <c r="M160" s="73"/>
      <c r="N160" s="73"/>
      <c r="O160" s="73"/>
      <c r="P160" s="73"/>
      <c r="Q160" s="73"/>
      <c r="R160" s="73"/>
      <c r="S160" s="73"/>
      <c r="T160" s="73"/>
    </row>
    <row r="161" spans="1:20" s="102" customFormat="1" ht="21" customHeight="1" x14ac:dyDescent="0.15">
      <c r="A161" s="109"/>
      <c r="B161" s="304"/>
      <c r="C161" s="305"/>
      <c r="D161" s="305"/>
      <c r="E161" s="305"/>
      <c r="F161" s="306"/>
      <c r="G161" s="2" t="str">
        <f>IF(LEN(B161)=0,"",IF(40-LEN(B161)&gt;0,"残り" &amp; 40-LEN(B161) &amp; "文字",IF(40-LEN(B161)=0,"","文字数がオーバーしています")))</f>
        <v/>
      </c>
      <c r="H161" s="99"/>
      <c r="I161" s="100"/>
      <c r="J161" s="7" t="s">
        <v>82</v>
      </c>
      <c r="K161" s="99"/>
      <c r="L161" s="99"/>
      <c r="M161" s="101"/>
      <c r="N161" s="101"/>
      <c r="O161" s="101"/>
      <c r="P161" s="101"/>
      <c r="Q161" s="101"/>
      <c r="R161" s="101"/>
      <c r="S161" s="73"/>
      <c r="T161" s="101"/>
    </row>
    <row r="162" spans="1:20" s="102" customFormat="1" ht="65.099999999999994" customHeight="1" x14ac:dyDescent="0.15">
      <c r="A162" s="110"/>
      <c r="B162" s="307"/>
      <c r="C162" s="308"/>
      <c r="D162" s="308"/>
      <c r="E162" s="308"/>
      <c r="F162" s="309"/>
      <c r="G162" s="2" t="str">
        <f>IF(LEN(B162)=0,"",IF(256-LEN(B162)&gt;0,"残り" &amp; 256-LEN(B162) &amp; "文字",IF(256-LEN(B162)=0,"","文字数がオーバーしています")))</f>
        <v/>
      </c>
      <c r="H162" s="99"/>
      <c r="I162" s="100"/>
      <c r="J162" s="7" t="s">
        <v>85</v>
      </c>
      <c r="K162" s="99"/>
      <c r="L162" s="99"/>
      <c r="M162" s="101"/>
      <c r="N162" s="101"/>
      <c r="O162" s="101"/>
      <c r="P162" s="101"/>
      <c r="Q162" s="101"/>
      <c r="R162" s="101"/>
      <c r="S162" s="73"/>
      <c r="T162" s="101"/>
    </row>
    <row r="163" spans="1:20" s="102" customFormat="1" ht="21" customHeight="1" x14ac:dyDescent="0.15">
      <c r="A163" s="110"/>
      <c r="B163" s="310"/>
      <c r="C163" s="311"/>
      <c r="D163" s="311"/>
      <c r="E163" s="311"/>
      <c r="F163" s="312"/>
      <c r="G163" s="2" t="str">
        <f>IF(LEN(B163)=0,"",IF(40-LEN(B163)&gt;0,"残り" &amp; 40-LEN(B163) &amp; "文字",IF(40-LEN(B163)=0,"","文字数がオーバーしています")))</f>
        <v/>
      </c>
      <c r="H163" s="99"/>
      <c r="I163" s="100"/>
      <c r="J163" s="7" t="s">
        <v>83</v>
      </c>
      <c r="K163" s="99"/>
      <c r="L163" s="99"/>
      <c r="M163" s="101"/>
      <c r="N163" s="101"/>
      <c r="O163" s="101"/>
      <c r="P163" s="101"/>
      <c r="Q163" s="101"/>
      <c r="R163" s="101"/>
      <c r="S163" s="73"/>
      <c r="T163" s="101"/>
    </row>
    <row r="164" spans="1:20" s="102" customFormat="1" ht="65.099999999999994" customHeight="1" x14ac:dyDescent="0.15">
      <c r="A164" s="110"/>
      <c r="B164" s="313"/>
      <c r="C164" s="313"/>
      <c r="D164" s="313"/>
      <c r="E164" s="313"/>
      <c r="F164" s="314"/>
      <c r="G164" s="2" t="str">
        <f>IF(LEN(B164)=0,"",IF(256-LEN(B164)&gt;0,"残り" &amp; 256-LEN(B164) &amp; "文字",IF(256-LEN(B164)=0,"","文字数がオーバーしています")))</f>
        <v/>
      </c>
      <c r="H164" s="99"/>
      <c r="I164" s="100"/>
      <c r="J164" s="7" t="s">
        <v>86</v>
      </c>
      <c r="K164" s="99"/>
      <c r="L164" s="99"/>
      <c r="M164" s="101"/>
      <c r="N164" s="101"/>
      <c r="O164" s="101"/>
      <c r="P164" s="101"/>
      <c r="Q164" s="101"/>
      <c r="R164" s="101"/>
      <c r="S164" s="73"/>
      <c r="T164" s="101"/>
    </row>
    <row r="165" spans="1:20" s="102" customFormat="1" ht="21" customHeight="1" x14ac:dyDescent="0.15">
      <c r="A165" s="110"/>
      <c r="B165" s="310"/>
      <c r="C165" s="311"/>
      <c r="D165" s="311"/>
      <c r="E165" s="311"/>
      <c r="F165" s="312"/>
      <c r="G165" s="2" t="str">
        <f>IF(LEN(B165)=0,"",IF(40-LEN(B165)&gt;0,"残り" &amp; 40-LEN(B165) &amp; "文字",IF(40-LEN(B165)=0,"","文字数がオーバーしています")))</f>
        <v/>
      </c>
      <c r="H165" s="99"/>
      <c r="I165" s="100"/>
      <c r="J165" s="7" t="s">
        <v>84</v>
      </c>
      <c r="K165" s="99"/>
      <c r="L165" s="99"/>
      <c r="M165" s="101"/>
      <c r="N165" s="101"/>
      <c r="O165" s="101"/>
      <c r="P165" s="101"/>
      <c r="Q165" s="101"/>
      <c r="R165" s="101"/>
      <c r="S165" s="73"/>
      <c r="T165" s="101"/>
    </row>
    <row r="166" spans="1:20" s="102" customFormat="1" ht="65.099999999999994" customHeight="1" thickBot="1" x14ac:dyDescent="0.2">
      <c r="A166" s="103"/>
      <c r="B166" s="315"/>
      <c r="C166" s="315"/>
      <c r="D166" s="315"/>
      <c r="E166" s="315"/>
      <c r="F166" s="316"/>
      <c r="G166" s="2" t="str">
        <f>IF(LEN(B166)=0,"",IF(256-LEN(B166)&gt;0,"残り" &amp; 256-LEN(B166) &amp; "文字",IF(256-LEN(B166)=0,"","文字数がオーバーしています")))</f>
        <v/>
      </c>
      <c r="H166" s="99"/>
      <c r="I166" s="100"/>
      <c r="J166" s="7" t="s">
        <v>87</v>
      </c>
      <c r="K166" s="99"/>
      <c r="L166" s="99"/>
      <c r="M166" s="101"/>
      <c r="N166" s="101"/>
      <c r="O166" s="101"/>
      <c r="P166" s="101"/>
      <c r="Q166" s="101"/>
      <c r="R166" s="101"/>
      <c r="S166" s="73"/>
      <c r="T166" s="101"/>
    </row>
    <row r="167" spans="1:20" ht="14.25" thickTop="1" x14ac:dyDescent="0.15">
      <c r="A167" s="90">
        <v>4</v>
      </c>
      <c r="B167" s="91" t="s">
        <v>265</v>
      </c>
      <c r="C167" s="326" t="str">
        <f>IF((MIN(I170:I172)=0),"標準項目の「あり」「なし」を選択してください","")</f>
        <v>標準項目の「あり」「なし」を選択してください</v>
      </c>
      <c r="D167" s="326"/>
      <c r="E167" s="326"/>
      <c r="F167" s="327"/>
      <c r="H167" s="73"/>
      <c r="I167" s="54"/>
      <c r="J167" s="7" t="s">
        <v>69</v>
      </c>
      <c r="K167" s="7"/>
      <c r="L167" s="73"/>
      <c r="M167" s="73"/>
      <c r="N167" s="73"/>
      <c r="O167" s="73"/>
      <c r="P167" s="73"/>
      <c r="Q167" s="73"/>
      <c r="R167" s="73"/>
      <c r="S167" s="73"/>
      <c r="T167" s="73"/>
    </row>
    <row r="168" spans="1:20" s="95" customFormat="1" ht="37.5" customHeight="1" x14ac:dyDescent="0.15">
      <c r="A168" s="92" t="s">
        <v>60</v>
      </c>
      <c r="B168" s="274" t="s">
        <v>369</v>
      </c>
      <c r="C168" s="275"/>
      <c r="D168" s="328" t="str">
        <f xml:space="preserve"> "評点（" &amp; REPT("○",COUNT(P170:P172)) &amp; REPT("●",COUNT(Q170:Q172)) &amp; "）"</f>
        <v>評点（）</v>
      </c>
      <c r="E168" s="328"/>
      <c r="F168" s="112" t="str">
        <f>IF(COUNT(R170:R172)&gt;0,"・非該当" &amp; COUNT(R170:R172),"")</f>
        <v/>
      </c>
      <c r="G168" s="78"/>
      <c r="H168" s="93"/>
      <c r="I168" s="94" t="str">
        <f>IF(MIN(I170:I172)=0,"",IF(COUNT(P170:Q172)=0,"-",IF(COUNT(P170:Q172)=COUNT(P170:P172),"A",IF(COUNT(P170:P172)=0,"C","B"))))</f>
        <v/>
      </c>
      <c r="J168" s="7" t="s">
        <v>54</v>
      </c>
      <c r="K168" s="94">
        <v>4</v>
      </c>
      <c r="L168" s="93">
        <v>17396</v>
      </c>
      <c r="M168" s="93"/>
      <c r="N168" s="93"/>
      <c r="O168" s="93"/>
      <c r="P168" s="93"/>
      <c r="Q168" s="93"/>
      <c r="R168" s="93"/>
      <c r="S168" s="73"/>
      <c r="T168" s="93"/>
    </row>
    <row r="169" spans="1:20" x14ac:dyDescent="0.15">
      <c r="A169" s="90"/>
      <c r="B169" s="111" t="s">
        <v>55</v>
      </c>
      <c r="C169" s="317" t="s">
        <v>56</v>
      </c>
      <c r="D169" s="318"/>
      <c r="E169" s="318"/>
      <c r="F169" s="319"/>
      <c r="H169" s="73"/>
      <c r="I169" s="54"/>
      <c r="J169" s="7" t="s">
        <v>57</v>
      </c>
      <c r="K169" s="7"/>
      <c r="L169" s="73"/>
      <c r="M169" s="73"/>
      <c r="N169" s="73"/>
      <c r="O169" s="73"/>
      <c r="P169" s="73"/>
      <c r="Q169" s="73"/>
      <c r="R169" s="73"/>
      <c r="S169" s="73"/>
      <c r="T169" s="73"/>
    </row>
    <row r="170" spans="1:20" ht="37.5" customHeight="1" x14ac:dyDescent="0.15">
      <c r="A170" s="90"/>
      <c r="B170" s="96"/>
      <c r="C170" s="295" t="s">
        <v>370</v>
      </c>
      <c r="D170" s="296"/>
      <c r="E170" s="320"/>
      <c r="F170" s="97"/>
      <c r="G170" s="78"/>
      <c r="H170" s="73"/>
      <c r="I170" s="54">
        <v>0</v>
      </c>
      <c r="J170" s="7" t="s">
        <v>58</v>
      </c>
      <c r="K170" s="7">
        <v>1</v>
      </c>
      <c r="L170" s="73">
        <v>59910</v>
      </c>
      <c r="M170" s="73"/>
      <c r="N170" s="73"/>
      <c r="O170" s="73"/>
      <c r="P170" s="73" t="str">
        <f>IF(I170=3,1,"")</f>
        <v/>
      </c>
      <c r="Q170" s="73" t="str">
        <f>IF(I170=2,1,"")</f>
        <v/>
      </c>
      <c r="R170" s="73" t="str">
        <f>IF(I170=1,1,"")</f>
        <v/>
      </c>
      <c r="S170" s="73"/>
      <c r="T170" s="73"/>
    </row>
    <row r="171" spans="1:20" ht="37.5" customHeight="1" x14ac:dyDescent="0.15">
      <c r="A171" s="90"/>
      <c r="B171" s="96"/>
      <c r="C171" s="295" t="s">
        <v>371</v>
      </c>
      <c r="D171" s="296"/>
      <c r="E171" s="320"/>
      <c r="F171" s="97"/>
      <c r="G171" s="78"/>
      <c r="H171" s="73"/>
      <c r="I171" s="54">
        <v>0</v>
      </c>
      <c r="J171" s="7" t="s">
        <v>58</v>
      </c>
      <c r="K171" s="7">
        <v>2</v>
      </c>
      <c r="L171" s="73">
        <v>59911</v>
      </c>
      <c r="M171" s="73"/>
      <c r="N171" s="73"/>
      <c r="O171" s="73"/>
      <c r="P171" s="73" t="str">
        <f>IF(I171=3,1,"")</f>
        <v/>
      </c>
      <c r="Q171" s="73" t="str">
        <f>IF(I171=2,1,"")</f>
        <v/>
      </c>
      <c r="R171" s="73" t="str">
        <f>IF(I171=1,1,"")</f>
        <v/>
      </c>
      <c r="S171" s="73"/>
      <c r="T171" s="73"/>
    </row>
    <row r="172" spans="1:20" ht="37.5" customHeight="1" thickBot="1" x14ac:dyDescent="0.2">
      <c r="A172" s="90"/>
      <c r="B172" s="96"/>
      <c r="C172" s="295" t="s">
        <v>372</v>
      </c>
      <c r="D172" s="296"/>
      <c r="E172" s="320"/>
      <c r="F172" s="97"/>
      <c r="G172" s="78"/>
      <c r="H172" s="73"/>
      <c r="I172" s="54">
        <v>0</v>
      </c>
      <c r="J172" s="7" t="s">
        <v>58</v>
      </c>
      <c r="K172" s="7">
        <v>3</v>
      </c>
      <c r="L172" s="73">
        <v>59912</v>
      </c>
      <c r="M172" s="73"/>
      <c r="N172" s="73"/>
      <c r="O172" s="73"/>
      <c r="P172" s="73" t="str">
        <f>IF(I172=3,1,"")</f>
        <v/>
      </c>
      <c r="Q172" s="73" t="str">
        <f>IF(I172=2,1,"")</f>
        <v/>
      </c>
      <c r="R172" s="73" t="str">
        <f>IF(I172=1,1,"")</f>
        <v/>
      </c>
      <c r="S172" s="73"/>
      <c r="T172" s="73"/>
    </row>
    <row r="173" spans="1:20" ht="20.25" customHeight="1" x14ac:dyDescent="0.15">
      <c r="A173" s="98"/>
      <c r="B173" s="321" t="s">
        <v>373</v>
      </c>
      <c r="C173" s="322"/>
      <c r="D173" s="323" t="str">
        <f>IF(AND(LEN(SBcaseB1_4)&lt;&gt;0,COUNT(R169:R172)=3),SBcheckBB_4,(IF(LEN(SBcheckBA_4)&lt;&gt;0,SBcheckBA_4, SBcheckBB_4)))</f>
        <v>評価項目4の講評を入力してください</v>
      </c>
      <c r="E173" s="323"/>
      <c r="F173" s="324"/>
      <c r="H173" s="73"/>
      <c r="I173" s="54"/>
      <c r="J173" s="7" t="s">
        <v>59</v>
      </c>
      <c r="K173" s="7"/>
      <c r="L173" s="73"/>
      <c r="M173" s="73"/>
      <c r="N173" s="73"/>
      <c r="O173" s="73"/>
      <c r="P173" s="73"/>
      <c r="Q173" s="73"/>
      <c r="R173" s="73"/>
      <c r="S173" s="73"/>
      <c r="T173" s="73"/>
    </row>
    <row r="174" spans="1:20" s="102" customFormat="1" ht="21" customHeight="1" x14ac:dyDescent="0.15">
      <c r="A174" s="109"/>
      <c r="B174" s="304"/>
      <c r="C174" s="305"/>
      <c r="D174" s="305"/>
      <c r="E174" s="305"/>
      <c r="F174" s="306"/>
      <c r="G174" s="2" t="str">
        <f>IF(LEN(B174)=0,"",IF(40-LEN(B174)&gt;0,"残り" &amp; 40-LEN(B174) &amp; "文字",IF(40-LEN(B174)=0,"","文字数がオーバーしています")))</f>
        <v/>
      </c>
      <c r="H174" s="99"/>
      <c r="I174" s="100"/>
      <c r="J174" s="7" t="s">
        <v>82</v>
      </c>
      <c r="K174" s="99"/>
      <c r="L174" s="99"/>
      <c r="M174" s="101"/>
      <c r="N174" s="101"/>
      <c r="O174" s="101"/>
      <c r="P174" s="101"/>
      <c r="Q174" s="101"/>
      <c r="R174" s="101"/>
      <c r="S174" s="73"/>
      <c r="T174" s="101"/>
    </row>
    <row r="175" spans="1:20" s="102" customFormat="1" ht="65.099999999999994" customHeight="1" x14ac:dyDescent="0.15">
      <c r="A175" s="110"/>
      <c r="B175" s="307"/>
      <c r="C175" s="308"/>
      <c r="D175" s="308"/>
      <c r="E175" s="308"/>
      <c r="F175" s="309"/>
      <c r="G175" s="2" t="str">
        <f>IF(LEN(B175)=0,"",IF(256-LEN(B175)&gt;0,"残り" &amp; 256-LEN(B175) &amp; "文字",IF(256-LEN(B175)=0,"","文字数がオーバーしています")))</f>
        <v/>
      </c>
      <c r="H175" s="99"/>
      <c r="I175" s="100"/>
      <c r="J175" s="7" t="s">
        <v>85</v>
      </c>
      <c r="K175" s="99"/>
      <c r="L175" s="99"/>
      <c r="M175" s="101"/>
      <c r="N175" s="101"/>
      <c r="O175" s="101"/>
      <c r="P175" s="101"/>
      <c r="Q175" s="101"/>
      <c r="R175" s="101"/>
      <c r="S175" s="73"/>
      <c r="T175" s="101"/>
    </row>
    <row r="176" spans="1:20" s="102" customFormat="1" ht="21" customHeight="1" x14ac:dyDescent="0.15">
      <c r="A176" s="110"/>
      <c r="B176" s="310"/>
      <c r="C176" s="311"/>
      <c r="D176" s="311"/>
      <c r="E176" s="311"/>
      <c r="F176" s="312"/>
      <c r="G176" s="2" t="str">
        <f>IF(LEN(B176)=0,"",IF(40-LEN(B176)&gt;0,"残り" &amp; 40-LEN(B176) &amp; "文字",IF(40-LEN(B176)=0,"","文字数がオーバーしています")))</f>
        <v/>
      </c>
      <c r="H176" s="99"/>
      <c r="I176" s="100"/>
      <c r="J176" s="7" t="s">
        <v>83</v>
      </c>
      <c r="K176" s="99"/>
      <c r="L176" s="99"/>
      <c r="M176" s="101"/>
      <c r="N176" s="101"/>
      <c r="O176" s="101"/>
      <c r="P176" s="101"/>
      <c r="Q176" s="101"/>
      <c r="R176" s="101"/>
      <c r="S176" s="73"/>
      <c r="T176" s="101"/>
    </row>
    <row r="177" spans="1:20" s="102" customFormat="1" ht="65.099999999999994" customHeight="1" x14ac:dyDescent="0.15">
      <c r="A177" s="110"/>
      <c r="B177" s="313"/>
      <c r="C177" s="313"/>
      <c r="D177" s="313"/>
      <c r="E177" s="313"/>
      <c r="F177" s="314"/>
      <c r="G177" s="2" t="str">
        <f>IF(LEN(B177)=0,"",IF(256-LEN(B177)&gt;0,"残り" &amp; 256-LEN(B177) &amp; "文字",IF(256-LEN(B177)=0,"","文字数がオーバーしています")))</f>
        <v/>
      </c>
      <c r="H177" s="99"/>
      <c r="I177" s="100"/>
      <c r="J177" s="7" t="s">
        <v>86</v>
      </c>
      <c r="K177" s="99"/>
      <c r="L177" s="99"/>
      <c r="M177" s="101"/>
      <c r="N177" s="101"/>
      <c r="O177" s="101"/>
      <c r="P177" s="101"/>
      <c r="Q177" s="101"/>
      <c r="R177" s="101"/>
      <c r="S177" s="73"/>
      <c r="T177" s="101"/>
    </row>
    <row r="178" spans="1:20" s="102" customFormat="1" ht="21" customHeight="1" x14ac:dyDescent="0.15">
      <c r="A178" s="110"/>
      <c r="B178" s="310"/>
      <c r="C178" s="311"/>
      <c r="D178" s="311"/>
      <c r="E178" s="311"/>
      <c r="F178" s="312"/>
      <c r="G178" s="2" t="str">
        <f>IF(LEN(B178)=0,"",IF(40-LEN(B178)&gt;0,"残り" &amp; 40-LEN(B178) &amp; "文字",IF(40-LEN(B178)=0,"","文字数がオーバーしています")))</f>
        <v/>
      </c>
      <c r="H178" s="99"/>
      <c r="I178" s="100"/>
      <c r="J178" s="7" t="s">
        <v>84</v>
      </c>
      <c r="K178" s="99"/>
      <c r="L178" s="99"/>
      <c r="M178" s="101"/>
      <c r="N178" s="101"/>
      <c r="O178" s="101"/>
      <c r="P178" s="101"/>
      <c r="Q178" s="101"/>
      <c r="R178" s="101"/>
      <c r="S178" s="73"/>
      <c r="T178" s="101"/>
    </row>
    <row r="179" spans="1:20" s="102" customFormat="1" ht="65.099999999999994" customHeight="1" thickBot="1" x14ac:dyDescent="0.2">
      <c r="A179" s="103"/>
      <c r="B179" s="315"/>
      <c r="C179" s="315"/>
      <c r="D179" s="315"/>
      <c r="E179" s="315"/>
      <c r="F179" s="316"/>
      <c r="G179" s="2" t="str">
        <f>IF(LEN(B179)=0,"",IF(256-LEN(B179)&gt;0,"残り" &amp; 256-LEN(B179) &amp; "文字",IF(256-LEN(B179)=0,"","文字数がオーバーしています")))</f>
        <v/>
      </c>
      <c r="H179" s="99"/>
      <c r="I179" s="100"/>
      <c r="J179" s="7" t="s">
        <v>87</v>
      </c>
      <c r="K179" s="99"/>
      <c r="L179" s="99"/>
      <c r="M179" s="101"/>
      <c r="N179" s="101"/>
      <c r="O179" s="101"/>
      <c r="P179" s="101"/>
      <c r="Q179" s="101"/>
      <c r="R179" s="101"/>
      <c r="S179" s="73"/>
      <c r="T179" s="101"/>
    </row>
    <row r="180" spans="1:20" ht="14.25" thickTop="1" x14ac:dyDescent="0.15">
      <c r="A180" s="90">
        <v>5</v>
      </c>
      <c r="B180" s="91" t="s">
        <v>375</v>
      </c>
      <c r="C180" s="326" t="str">
        <f>IF((MIN(I183:I185)=0),"標準項目の「あり」「なし」を選択してください","")</f>
        <v>標準項目の「あり」「なし」を選択してください</v>
      </c>
      <c r="D180" s="326"/>
      <c r="E180" s="326"/>
      <c r="F180" s="327"/>
      <c r="H180" s="73"/>
      <c r="I180" s="54"/>
      <c r="J180" s="7" t="s">
        <v>69</v>
      </c>
      <c r="K180" s="7"/>
      <c r="L180" s="73"/>
      <c r="M180" s="73"/>
      <c r="N180" s="73"/>
      <c r="O180" s="73"/>
      <c r="P180" s="73"/>
      <c r="Q180" s="73"/>
      <c r="R180" s="73"/>
      <c r="S180" s="73"/>
      <c r="T180" s="73"/>
    </row>
    <row r="181" spans="1:20" s="95" customFormat="1" ht="37.5" customHeight="1" x14ac:dyDescent="0.15">
      <c r="A181" s="92" t="s">
        <v>60</v>
      </c>
      <c r="B181" s="274" t="s">
        <v>374</v>
      </c>
      <c r="C181" s="275"/>
      <c r="D181" s="328" t="str">
        <f xml:space="preserve"> "評点（" &amp; REPT("○",COUNT(P183:P185)) &amp; REPT("●",COUNT(Q183:Q185)) &amp; "）"</f>
        <v>評点（）</v>
      </c>
      <c r="E181" s="328"/>
      <c r="F181" s="112" t="str">
        <f>IF(COUNT(R183:R185)&gt;0,"・非該当" &amp; COUNT(R183:R185),"")</f>
        <v/>
      </c>
      <c r="G181" s="78"/>
      <c r="H181" s="93"/>
      <c r="I181" s="94" t="str">
        <f>IF(MIN(I183:I185)=0,"",IF(COUNT(P183:Q185)=0,"-",IF(COUNT(P183:Q185)=COUNT(P183:P185),"A",IF(COUNT(P183:P185)=0,"C","B"))))</f>
        <v/>
      </c>
      <c r="J181" s="7" t="s">
        <v>54</v>
      </c>
      <c r="K181" s="94">
        <v>5</v>
      </c>
      <c r="L181" s="93">
        <v>17397</v>
      </c>
      <c r="M181" s="93"/>
      <c r="N181" s="93"/>
      <c r="O181" s="93"/>
      <c r="P181" s="93"/>
      <c r="Q181" s="93"/>
      <c r="R181" s="93"/>
      <c r="S181" s="73"/>
      <c r="T181" s="93"/>
    </row>
    <row r="182" spans="1:20" x14ac:dyDescent="0.15">
      <c r="A182" s="90"/>
      <c r="B182" s="111" t="s">
        <v>55</v>
      </c>
      <c r="C182" s="317" t="s">
        <v>56</v>
      </c>
      <c r="D182" s="318"/>
      <c r="E182" s="318"/>
      <c r="F182" s="319"/>
      <c r="H182" s="73"/>
      <c r="I182" s="54"/>
      <c r="J182" s="7" t="s">
        <v>57</v>
      </c>
      <c r="K182" s="7"/>
      <c r="L182" s="73"/>
      <c r="M182" s="73"/>
      <c r="N182" s="73"/>
      <c r="O182" s="73"/>
      <c r="P182" s="73"/>
      <c r="Q182" s="73"/>
      <c r="R182" s="73"/>
      <c r="S182" s="73"/>
      <c r="T182" s="73"/>
    </row>
    <row r="183" spans="1:20" ht="37.5" customHeight="1" x14ac:dyDescent="0.15">
      <c r="A183" s="90"/>
      <c r="B183" s="96"/>
      <c r="C183" s="295" t="s">
        <v>376</v>
      </c>
      <c r="D183" s="296"/>
      <c r="E183" s="320"/>
      <c r="F183" s="97"/>
      <c r="G183" s="78"/>
      <c r="H183" s="73"/>
      <c r="I183" s="54">
        <v>0</v>
      </c>
      <c r="J183" s="7" t="s">
        <v>58</v>
      </c>
      <c r="K183" s="7">
        <v>1</v>
      </c>
      <c r="L183" s="73">
        <v>59913</v>
      </c>
      <c r="M183" s="73"/>
      <c r="N183" s="73"/>
      <c r="O183" s="73"/>
      <c r="P183" s="73" t="str">
        <f>IF(I183=3,1,"")</f>
        <v/>
      </c>
      <c r="Q183" s="73" t="str">
        <f>IF(I183=2,1,"")</f>
        <v/>
      </c>
      <c r="R183" s="73" t="str">
        <f>IF(I183=1,1,"")</f>
        <v/>
      </c>
      <c r="S183" s="73"/>
      <c r="T183" s="73"/>
    </row>
    <row r="184" spans="1:20" ht="37.5" customHeight="1" x14ac:dyDescent="0.15">
      <c r="A184" s="90"/>
      <c r="B184" s="96"/>
      <c r="C184" s="295" t="s">
        <v>377</v>
      </c>
      <c r="D184" s="296"/>
      <c r="E184" s="320"/>
      <c r="F184" s="97"/>
      <c r="G184" s="78"/>
      <c r="H184" s="73"/>
      <c r="I184" s="54">
        <v>0</v>
      </c>
      <c r="J184" s="7" t="s">
        <v>58</v>
      </c>
      <c r="K184" s="7">
        <v>2</v>
      </c>
      <c r="L184" s="73">
        <v>59914</v>
      </c>
      <c r="M184" s="73"/>
      <c r="N184" s="73"/>
      <c r="O184" s="73"/>
      <c r="P184" s="73" t="str">
        <f>IF(I184=3,1,"")</f>
        <v/>
      </c>
      <c r="Q184" s="73" t="str">
        <f>IF(I184=2,1,"")</f>
        <v/>
      </c>
      <c r="R184" s="73" t="str">
        <f>IF(I184=1,1,"")</f>
        <v/>
      </c>
      <c r="S184" s="73"/>
      <c r="T184" s="73"/>
    </row>
    <row r="185" spans="1:20" ht="37.5" customHeight="1" thickBot="1" x14ac:dyDescent="0.2">
      <c r="A185" s="90"/>
      <c r="B185" s="96"/>
      <c r="C185" s="295" t="s">
        <v>378</v>
      </c>
      <c r="D185" s="296"/>
      <c r="E185" s="320"/>
      <c r="F185" s="97"/>
      <c r="G185" s="78"/>
      <c r="H185" s="73"/>
      <c r="I185" s="54">
        <v>0</v>
      </c>
      <c r="J185" s="7" t="s">
        <v>58</v>
      </c>
      <c r="K185" s="7">
        <v>3</v>
      </c>
      <c r="L185" s="73">
        <v>59915</v>
      </c>
      <c r="M185" s="73"/>
      <c r="N185" s="73"/>
      <c r="O185" s="73"/>
      <c r="P185" s="73" t="str">
        <f>IF(I185=3,1,"")</f>
        <v/>
      </c>
      <c r="Q185" s="73" t="str">
        <f>IF(I185=2,1,"")</f>
        <v/>
      </c>
      <c r="R185" s="73" t="str">
        <f>IF(I185=1,1,"")</f>
        <v/>
      </c>
      <c r="S185" s="73"/>
      <c r="T185" s="73"/>
    </row>
    <row r="186" spans="1:20" ht="20.25" customHeight="1" x14ac:dyDescent="0.15">
      <c r="A186" s="98"/>
      <c r="B186" s="321" t="s">
        <v>379</v>
      </c>
      <c r="C186" s="322"/>
      <c r="D186" s="323" t="str">
        <f>IF(AND(LEN(SBcaseB1_5)&lt;&gt;0,COUNT(R182:R185)=3),SBcheckBB_5,(IF(LEN(SBcheckBA_5)&lt;&gt;0,SBcheckBA_5, SBcheckBB_5)))</f>
        <v>評価項目5の講評を入力してください</v>
      </c>
      <c r="E186" s="323"/>
      <c r="F186" s="324"/>
      <c r="H186" s="73"/>
      <c r="I186" s="54"/>
      <c r="J186" s="7" t="s">
        <v>59</v>
      </c>
      <c r="K186" s="7"/>
      <c r="L186" s="73"/>
      <c r="M186" s="73"/>
      <c r="N186" s="73"/>
      <c r="O186" s="73"/>
      <c r="P186" s="73"/>
      <c r="Q186" s="73"/>
      <c r="R186" s="73"/>
      <c r="S186" s="73"/>
      <c r="T186" s="73"/>
    </row>
    <row r="187" spans="1:20" s="102" customFormat="1" ht="21" customHeight="1" x14ac:dyDescent="0.15">
      <c r="A187" s="109"/>
      <c r="B187" s="304"/>
      <c r="C187" s="305"/>
      <c r="D187" s="305"/>
      <c r="E187" s="305"/>
      <c r="F187" s="306"/>
      <c r="G187" s="2" t="str">
        <f>IF(LEN(B187)=0,"",IF(40-LEN(B187)&gt;0,"残り" &amp; 40-LEN(B187) &amp; "文字",IF(40-LEN(B187)=0,"","文字数がオーバーしています")))</f>
        <v/>
      </c>
      <c r="H187" s="99"/>
      <c r="I187" s="100"/>
      <c r="J187" s="7" t="s">
        <v>82</v>
      </c>
      <c r="K187" s="99"/>
      <c r="L187" s="99"/>
      <c r="M187" s="101"/>
      <c r="N187" s="101"/>
      <c r="O187" s="101"/>
      <c r="P187" s="101"/>
      <c r="Q187" s="101"/>
      <c r="R187" s="101"/>
      <c r="S187" s="73"/>
      <c r="T187" s="101"/>
    </row>
    <row r="188" spans="1:20" s="102" customFormat="1" ht="65.099999999999994" customHeight="1" x14ac:dyDescent="0.15">
      <c r="A188" s="110"/>
      <c r="B188" s="307"/>
      <c r="C188" s="308"/>
      <c r="D188" s="308"/>
      <c r="E188" s="308"/>
      <c r="F188" s="309"/>
      <c r="G188" s="2" t="str">
        <f>IF(LEN(B188)=0,"",IF(256-LEN(B188)&gt;0,"残り" &amp; 256-LEN(B188) &amp; "文字",IF(256-LEN(B188)=0,"","文字数がオーバーしています")))</f>
        <v/>
      </c>
      <c r="H188" s="99"/>
      <c r="I188" s="100"/>
      <c r="J188" s="7" t="s">
        <v>85</v>
      </c>
      <c r="K188" s="99"/>
      <c r="L188" s="99"/>
      <c r="M188" s="101"/>
      <c r="N188" s="101"/>
      <c r="O188" s="101"/>
      <c r="P188" s="101"/>
      <c r="Q188" s="101"/>
      <c r="R188" s="101"/>
      <c r="S188" s="73"/>
      <c r="T188" s="101"/>
    </row>
    <row r="189" spans="1:20" s="102" customFormat="1" ht="21" customHeight="1" x14ac:dyDescent="0.15">
      <c r="A189" s="110"/>
      <c r="B189" s="310"/>
      <c r="C189" s="311"/>
      <c r="D189" s="311"/>
      <c r="E189" s="311"/>
      <c r="F189" s="312"/>
      <c r="G189" s="2" t="str">
        <f>IF(LEN(B189)=0,"",IF(40-LEN(B189)&gt;0,"残り" &amp; 40-LEN(B189) &amp; "文字",IF(40-LEN(B189)=0,"","文字数がオーバーしています")))</f>
        <v/>
      </c>
      <c r="H189" s="99"/>
      <c r="I189" s="100"/>
      <c r="J189" s="7" t="s">
        <v>83</v>
      </c>
      <c r="K189" s="99"/>
      <c r="L189" s="99"/>
      <c r="M189" s="101"/>
      <c r="N189" s="101"/>
      <c r="O189" s="101"/>
      <c r="P189" s="101"/>
      <c r="Q189" s="101"/>
      <c r="R189" s="101"/>
      <c r="S189" s="73"/>
      <c r="T189" s="101"/>
    </row>
    <row r="190" spans="1:20" s="102" customFormat="1" ht="65.099999999999994" customHeight="1" x14ac:dyDescent="0.15">
      <c r="A190" s="110"/>
      <c r="B190" s="313"/>
      <c r="C190" s="313"/>
      <c r="D190" s="313"/>
      <c r="E190" s="313"/>
      <c r="F190" s="314"/>
      <c r="G190" s="2" t="str">
        <f>IF(LEN(B190)=0,"",IF(256-LEN(B190)&gt;0,"残り" &amp; 256-LEN(B190) &amp; "文字",IF(256-LEN(B190)=0,"","文字数がオーバーしています")))</f>
        <v/>
      </c>
      <c r="H190" s="99"/>
      <c r="I190" s="100"/>
      <c r="J190" s="7" t="s">
        <v>86</v>
      </c>
      <c r="K190" s="99"/>
      <c r="L190" s="99"/>
      <c r="M190" s="101"/>
      <c r="N190" s="101"/>
      <c r="O190" s="101"/>
      <c r="P190" s="101"/>
      <c r="Q190" s="101"/>
      <c r="R190" s="101"/>
      <c r="S190" s="73"/>
      <c r="T190" s="101"/>
    </row>
    <row r="191" spans="1:20" s="102" customFormat="1" ht="21" customHeight="1" x14ac:dyDescent="0.15">
      <c r="A191" s="110"/>
      <c r="B191" s="310"/>
      <c r="C191" s="311"/>
      <c r="D191" s="311"/>
      <c r="E191" s="311"/>
      <c r="F191" s="312"/>
      <c r="G191" s="2" t="str">
        <f>IF(LEN(B191)=0,"",IF(40-LEN(B191)&gt;0,"残り" &amp; 40-LEN(B191) &amp; "文字",IF(40-LEN(B191)=0,"","文字数がオーバーしています")))</f>
        <v/>
      </c>
      <c r="H191" s="99"/>
      <c r="I191" s="100"/>
      <c r="J191" s="7" t="s">
        <v>84</v>
      </c>
      <c r="K191" s="99"/>
      <c r="L191" s="99"/>
      <c r="M191" s="101"/>
      <c r="N191" s="101"/>
      <c r="O191" s="101"/>
      <c r="P191" s="101"/>
      <c r="Q191" s="101"/>
      <c r="R191" s="101"/>
      <c r="S191" s="73"/>
      <c r="T191" s="101"/>
    </row>
    <row r="192" spans="1:20" s="102" customFormat="1" ht="65.099999999999994" customHeight="1" thickBot="1" x14ac:dyDescent="0.2">
      <c r="A192" s="103"/>
      <c r="B192" s="315"/>
      <c r="C192" s="315"/>
      <c r="D192" s="315"/>
      <c r="E192" s="315"/>
      <c r="F192" s="316"/>
      <c r="G192" s="2" t="str">
        <f>IF(LEN(B192)=0,"",IF(256-LEN(B192)&gt;0,"残り" &amp; 256-LEN(B192) &amp; "文字",IF(256-LEN(B192)=0,"","文字数がオーバーしています")))</f>
        <v/>
      </c>
      <c r="H192" s="99"/>
      <c r="I192" s="100"/>
      <c r="J192" s="7" t="s">
        <v>87</v>
      </c>
      <c r="K192" s="99"/>
      <c r="L192" s="99"/>
      <c r="M192" s="101"/>
      <c r="N192" s="101"/>
      <c r="O192" s="101"/>
      <c r="P192" s="101"/>
      <c r="Q192" s="101"/>
      <c r="R192" s="101"/>
      <c r="S192" s="73"/>
      <c r="T192" s="101"/>
    </row>
    <row r="193" spans="1:20" ht="14.25" thickTop="1" x14ac:dyDescent="0.15">
      <c r="A193" s="90">
        <v>6</v>
      </c>
      <c r="B193" s="91" t="s">
        <v>381</v>
      </c>
      <c r="C193" s="326" t="str">
        <f>IF((MIN(I196:I200)=0),"標準項目の「あり」「なし」を選択してください","")</f>
        <v>標準項目の「あり」「なし」を選択してください</v>
      </c>
      <c r="D193" s="326"/>
      <c r="E193" s="326"/>
      <c r="F193" s="327"/>
      <c r="H193" s="73"/>
      <c r="I193" s="54"/>
      <c r="J193" s="7" t="s">
        <v>69</v>
      </c>
      <c r="K193" s="7"/>
      <c r="L193" s="73"/>
      <c r="M193" s="73"/>
      <c r="N193" s="73"/>
      <c r="O193" s="73"/>
      <c r="P193" s="73"/>
      <c r="Q193" s="73"/>
      <c r="R193" s="73"/>
      <c r="S193" s="73"/>
      <c r="T193" s="73"/>
    </row>
    <row r="194" spans="1:20" s="95" customFormat="1" ht="37.5" customHeight="1" x14ac:dyDescent="0.15">
      <c r="A194" s="92" t="s">
        <v>60</v>
      </c>
      <c r="B194" s="274" t="s">
        <v>380</v>
      </c>
      <c r="C194" s="275"/>
      <c r="D194" s="328" t="str">
        <f xml:space="preserve"> "評点（" &amp; REPT("○",COUNT(P196:P200)) &amp; REPT("●",COUNT(Q196:Q200)) &amp; "）"</f>
        <v>評点（）</v>
      </c>
      <c r="E194" s="328"/>
      <c r="F194" s="112" t="str">
        <f>IF(COUNT(R196:R200)&gt;0,"・非該当" &amp; COUNT(R196:R200),"")</f>
        <v/>
      </c>
      <c r="G194" s="78"/>
      <c r="H194" s="93"/>
      <c r="I194" s="94" t="str">
        <f>IF(MIN(I196:I200)=0,"",IF(COUNT(P196:Q200)=0,"-",IF(COUNT(P196:Q200)=COUNT(P196:P200),"A",IF(COUNT(P196:P200)=0,"C","B"))))</f>
        <v/>
      </c>
      <c r="J194" s="7" t="s">
        <v>54</v>
      </c>
      <c r="K194" s="94">
        <v>6</v>
      </c>
      <c r="L194" s="93">
        <v>17398</v>
      </c>
      <c r="M194" s="93"/>
      <c r="N194" s="93"/>
      <c r="O194" s="93"/>
      <c r="P194" s="93"/>
      <c r="Q194" s="93"/>
      <c r="R194" s="93"/>
      <c r="S194" s="73"/>
      <c r="T194" s="93"/>
    </row>
    <row r="195" spans="1:20" x14ac:dyDescent="0.15">
      <c r="A195" s="90"/>
      <c r="B195" s="111" t="s">
        <v>55</v>
      </c>
      <c r="C195" s="317" t="s">
        <v>56</v>
      </c>
      <c r="D195" s="318"/>
      <c r="E195" s="318"/>
      <c r="F195" s="319"/>
      <c r="H195" s="73"/>
      <c r="I195" s="54"/>
      <c r="J195" s="7" t="s">
        <v>57</v>
      </c>
      <c r="K195" s="7"/>
      <c r="L195" s="73"/>
      <c r="M195" s="73"/>
      <c r="N195" s="73"/>
      <c r="O195" s="73"/>
      <c r="P195" s="73"/>
      <c r="Q195" s="73"/>
      <c r="R195" s="73"/>
      <c r="S195" s="73"/>
      <c r="T195" s="73"/>
    </row>
    <row r="196" spans="1:20" ht="37.5" customHeight="1" x14ac:dyDescent="0.15">
      <c r="A196" s="90"/>
      <c r="B196" s="96"/>
      <c r="C196" s="295" t="s">
        <v>382</v>
      </c>
      <c r="D196" s="296"/>
      <c r="E196" s="320"/>
      <c r="F196" s="97"/>
      <c r="G196" s="78"/>
      <c r="H196" s="73"/>
      <c r="I196" s="54">
        <v>0</v>
      </c>
      <c r="J196" s="7" t="s">
        <v>58</v>
      </c>
      <c r="K196" s="7">
        <v>1</v>
      </c>
      <c r="L196" s="73">
        <v>59916</v>
      </c>
      <c r="M196" s="73"/>
      <c r="N196" s="73"/>
      <c r="O196" s="73"/>
      <c r="P196" s="73" t="str">
        <f>IF(I196=3,1,"")</f>
        <v/>
      </c>
      <c r="Q196" s="73" t="str">
        <f>IF(I196=2,1,"")</f>
        <v/>
      </c>
      <c r="R196" s="73" t="str">
        <f>IF(I196=1,1,"")</f>
        <v/>
      </c>
      <c r="S196" s="73"/>
      <c r="T196" s="73"/>
    </row>
    <row r="197" spans="1:20" ht="37.5" customHeight="1" x14ac:dyDescent="0.15">
      <c r="A197" s="90"/>
      <c r="B197" s="96"/>
      <c r="C197" s="295" t="s">
        <v>383</v>
      </c>
      <c r="D197" s="296"/>
      <c r="E197" s="320"/>
      <c r="F197" s="97"/>
      <c r="G197" s="78"/>
      <c r="H197" s="73"/>
      <c r="I197" s="54">
        <v>0</v>
      </c>
      <c r="J197" s="7" t="s">
        <v>58</v>
      </c>
      <c r="K197" s="7">
        <v>2</v>
      </c>
      <c r="L197" s="73">
        <v>59917</v>
      </c>
      <c r="M197" s="73"/>
      <c r="N197" s="73"/>
      <c r="O197" s="73"/>
      <c r="P197" s="73" t="str">
        <f>IF(I197=3,1,"")</f>
        <v/>
      </c>
      <c r="Q197" s="73" t="str">
        <f>IF(I197=2,1,"")</f>
        <v/>
      </c>
      <c r="R197" s="73" t="str">
        <f>IF(I197=1,1,"")</f>
        <v/>
      </c>
      <c r="S197" s="73"/>
      <c r="T197" s="73"/>
    </row>
    <row r="198" spans="1:20" ht="37.5" customHeight="1" x14ac:dyDescent="0.15">
      <c r="A198" s="90"/>
      <c r="B198" s="96"/>
      <c r="C198" s="295" t="s">
        <v>384</v>
      </c>
      <c r="D198" s="296"/>
      <c r="E198" s="320"/>
      <c r="F198" s="97"/>
      <c r="G198" s="78"/>
      <c r="H198" s="73"/>
      <c r="I198" s="54">
        <v>0</v>
      </c>
      <c r="J198" s="7" t="s">
        <v>58</v>
      </c>
      <c r="K198" s="7">
        <v>3</v>
      </c>
      <c r="L198" s="73">
        <v>59918</v>
      </c>
      <c r="M198" s="73"/>
      <c r="N198" s="73"/>
      <c r="O198" s="73"/>
      <c r="P198" s="73" t="str">
        <f>IF(I198=3,1,"")</f>
        <v/>
      </c>
      <c r="Q198" s="73" t="str">
        <f>IF(I198=2,1,"")</f>
        <v/>
      </c>
      <c r="R198" s="73" t="str">
        <f>IF(I198=1,1,"")</f>
        <v/>
      </c>
      <c r="S198" s="73"/>
      <c r="T198" s="73"/>
    </row>
    <row r="199" spans="1:20" ht="37.5" customHeight="1" x14ac:dyDescent="0.15">
      <c r="A199" s="90"/>
      <c r="B199" s="96"/>
      <c r="C199" s="295" t="s">
        <v>385</v>
      </c>
      <c r="D199" s="296"/>
      <c r="E199" s="320"/>
      <c r="F199" s="97"/>
      <c r="G199" s="78"/>
      <c r="H199" s="73"/>
      <c r="I199" s="54">
        <v>0</v>
      </c>
      <c r="J199" s="7" t="s">
        <v>58</v>
      </c>
      <c r="K199" s="7">
        <v>4</v>
      </c>
      <c r="L199" s="73">
        <v>59919</v>
      </c>
      <c r="M199" s="73"/>
      <c r="N199" s="73"/>
      <c r="O199" s="73"/>
      <c r="P199" s="73" t="str">
        <f>IF(I199=3,1,"")</f>
        <v/>
      </c>
      <c r="Q199" s="73" t="str">
        <f>IF(I199=2,1,"")</f>
        <v/>
      </c>
      <c r="R199" s="73" t="str">
        <f>IF(I199=1,1,"")</f>
        <v/>
      </c>
      <c r="S199" s="73"/>
      <c r="T199" s="73"/>
    </row>
    <row r="200" spans="1:20" ht="37.5" customHeight="1" thickBot="1" x14ac:dyDescent="0.2">
      <c r="A200" s="90"/>
      <c r="B200" s="96"/>
      <c r="C200" s="295" t="s">
        <v>386</v>
      </c>
      <c r="D200" s="296"/>
      <c r="E200" s="320"/>
      <c r="F200" s="97"/>
      <c r="G200" s="78"/>
      <c r="H200" s="73"/>
      <c r="I200" s="54">
        <v>0</v>
      </c>
      <c r="J200" s="7" t="s">
        <v>58</v>
      </c>
      <c r="K200" s="7">
        <v>5</v>
      </c>
      <c r="L200" s="73">
        <v>59920</v>
      </c>
      <c r="M200" s="73"/>
      <c r="N200" s="73"/>
      <c r="O200" s="73"/>
      <c r="P200" s="73" t="str">
        <f>IF(I200=3,1,"")</f>
        <v/>
      </c>
      <c r="Q200" s="73" t="str">
        <f>IF(I200=2,1,"")</f>
        <v/>
      </c>
      <c r="R200" s="73" t="str">
        <f>IF(I200=1,1,"")</f>
        <v/>
      </c>
      <c r="S200" s="73"/>
      <c r="T200" s="73"/>
    </row>
    <row r="201" spans="1:20" ht="20.25" customHeight="1" x14ac:dyDescent="0.15">
      <c r="A201" s="98"/>
      <c r="B201" s="321" t="s">
        <v>387</v>
      </c>
      <c r="C201" s="322"/>
      <c r="D201" s="323" t="str">
        <f>IF(AND(LEN(SBcaseB1_6)&lt;&gt;0,COUNT(R195:R200)=5),SBcheckBB_6,(IF(LEN(SBcheckBA_6)&lt;&gt;0,SBcheckBA_6, SBcheckBB_6)))</f>
        <v>評価項目6の講評を入力してください</v>
      </c>
      <c r="E201" s="323"/>
      <c r="F201" s="324"/>
      <c r="H201" s="73"/>
      <c r="I201" s="54"/>
      <c r="J201" s="7" t="s">
        <v>59</v>
      </c>
      <c r="K201" s="7"/>
      <c r="L201" s="73"/>
      <c r="M201" s="73"/>
      <c r="N201" s="73"/>
      <c r="O201" s="73"/>
      <c r="P201" s="73"/>
      <c r="Q201" s="73"/>
      <c r="R201" s="73"/>
      <c r="S201" s="73"/>
      <c r="T201" s="73"/>
    </row>
    <row r="202" spans="1:20" s="102" customFormat="1" ht="21" customHeight="1" x14ac:dyDescent="0.15">
      <c r="A202" s="109"/>
      <c r="B202" s="304"/>
      <c r="C202" s="305"/>
      <c r="D202" s="305"/>
      <c r="E202" s="305"/>
      <c r="F202" s="306"/>
      <c r="G202" s="2" t="str">
        <f>IF(LEN(B202)=0,"",IF(40-LEN(B202)&gt;0,"残り" &amp; 40-LEN(B202) &amp; "文字",IF(40-LEN(B202)=0,"","文字数がオーバーしています")))</f>
        <v/>
      </c>
      <c r="H202" s="99"/>
      <c r="I202" s="100"/>
      <c r="J202" s="7" t="s">
        <v>82</v>
      </c>
      <c r="K202" s="99"/>
      <c r="L202" s="99"/>
      <c r="M202" s="101"/>
      <c r="N202" s="101"/>
      <c r="O202" s="101"/>
      <c r="P202" s="101"/>
      <c r="Q202" s="101"/>
      <c r="R202" s="101"/>
      <c r="S202" s="73"/>
      <c r="T202" s="101"/>
    </row>
    <row r="203" spans="1:20" s="102" customFormat="1" ht="65.099999999999994" customHeight="1" x14ac:dyDescent="0.15">
      <c r="A203" s="110"/>
      <c r="B203" s="307"/>
      <c r="C203" s="308"/>
      <c r="D203" s="308"/>
      <c r="E203" s="308"/>
      <c r="F203" s="309"/>
      <c r="G203" s="2" t="str">
        <f>IF(LEN(B203)=0,"",IF(256-LEN(B203)&gt;0,"残り" &amp; 256-LEN(B203) &amp; "文字",IF(256-LEN(B203)=0,"","文字数がオーバーしています")))</f>
        <v/>
      </c>
      <c r="H203" s="99"/>
      <c r="I203" s="100"/>
      <c r="J203" s="7" t="s">
        <v>85</v>
      </c>
      <c r="K203" s="99"/>
      <c r="L203" s="99"/>
      <c r="M203" s="101"/>
      <c r="N203" s="101"/>
      <c r="O203" s="101"/>
      <c r="P203" s="101"/>
      <c r="Q203" s="101"/>
      <c r="R203" s="101"/>
      <c r="S203" s="73"/>
      <c r="T203" s="101"/>
    </row>
    <row r="204" spans="1:20" s="102" customFormat="1" ht="21" customHeight="1" x14ac:dyDescent="0.15">
      <c r="A204" s="110"/>
      <c r="B204" s="310"/>
      <c r="C204" s="311"/>
      <c r="D204" s="311"/>
      <c r="E204" s="311"/>
      <c r="F204" s="312"/>
      <c r="G204" s="2" t="str">
        <f>IF(LEN(B204)=0,"",IF(40-LEN(B204)&gt;0,"残り" &amp; 40-LEN(B204) &amp; "文字",IF(40-LEN(B204)=0,"","文字数がオーバーしています")))</f>
        <v/>
      </c>
      <c r="H204" s="99"/>
      <c r="I204" s="100"/>
      <c r="J204" s="7" t="s">
        <v>83</v>
      </c>
      <c r="K204" s="99"/>
      <c r="L204" s="99"/>
      <c r="M204" s="101"/>
      <c r="N204" s="101"/>
      <c r="O204" s="101"/>
      <c r="P204" s="101"/>
      <c r="Q204" s="101"/>
      <c r="R204" s="101"/>
      <c r="S204" s="73"/>
      <c r="T204" s="101"/>
    </row>
    <row r="205" spans="1:20" s="102" customFormat="1" ht="65.099999999999994" customHeight="1" x14ac:dyDescent="0.15">
      <c r="A205" s="110"/>
      <c r="B205" s="313"/>
      <c r="C205" s="313"/>
      <c r="D205" s="313"/>
      <c r="E205" s="313"/>
      <c r="F205" s="314"/>
      <c r="G205" s="2" t="str">
        <f>IF(LEN(B205)=0,"",IF(256-LEN(B205)&gt;0,"残り" &amp; 256-LEN(B205) &amp; "文字",IF(256-LEN(B205)=0,"","文字数がオーバーしています")))</f>
        <v/>
      </c>
      <c r="H205" s="99"/>
      <c r="I205" s="100"/>
      <c r="J205" s="7" t="s">
        <v>86</v>
      </c>
      <c r="K205" s="99"/>
      <c r="L205" s="99"/>
      <c r="M205" s="101"/>
      <c r="N205" s="101"/>
      <c r="O205" s="101"/>
      <c r="P205" s="101"/>
      <c r="Q205" s="101"/>
      <c r="R205" s="101"/>
      <c r="S205" s="73"/>
      <c r="T205" s="101"/>
    </row>
    <row r="206" spans="1:20" s="102" customFormat="1" ht="21" customHeight="1" x14ac:dyDescent="0.15">
      <c r="A206" s="110"/>
      <c r="B206" s="310"/>
      <c r="C206" s="311"/>
      <c r="D206" s="311"/>
      <c r="E206" s="311"/>
      <c r="F206" s="312"/>
      <c r="G206" s="2" t="str">
        <f>IF(LEN(B206)=0,"",IF(40-LEN(B206)&gt;0,"残り" &amp; 40-LEN(B206) &amp; "文字",IF(40-LEN(B206)=0,"","文字数がオーバーしています")))</f>
        <v/>
      </c>
      <c r="H206" s="99"/>
      <c r="I206" s="100"/>
      <c r="J206" s="7" t="s">
        <v>84</v>
      </c>
      <c r="K206" s="99"/>
      <c r="L206" s="99"/>
      <c r="M206" s="101"/>
      <c r="N206" s="101"/>
      <c r="O206" s="101"/>
      <c r="P206" s="101"/>
      <c r="Q206" s="101"/>
      <c r="R206" s="101"/>
      <c r="S206" s="73"/>
      <c r="T206" s="101"/>
    </row>
    <row r="207" spans="1:20" s="102" customFormat="1" ht="65.099999999999994" customHeight="1" thickBot="1" x14ac:dyDescent="0.2">
      <c r="A207" s="103"/>
      <c r="B207" s="315"/>
      <c r="C207" s="315"/>
      <c r="D207" s="315"/>
      <c r="E207" s="315"/>
      <c r="F207" s="316"/>
      <c r="G207" s="2" t="str">
        <f>IF(LEN(B207)=0,"",IF(256-LEN(B207)&gt;0,"残り" &amp; 256-LEN(B207) &amp; "文字",IF(256-LEN(B207)=0,"","文字数がオーバーしています")))</f>
        <v/>
      </c>
      <c r="H207" s="99"/>
      <c r="I207" s="100"/>
      <c r="J207" s="7" t="s">
        <v>87</v>
      </c>
      <c r="K207" s="99"/>
      <c r="L207" s="99"/>
      <c r="M207" s="101"/>
      <c r="N207" s="101"/>
      <c r="O207" s="101"/>
      <c r="P207" s="101"/>
      <c r="Q207" s="101"/>
      <c r="R207" s="101"/>
      <c r="S207" s="73"/>
      <c r="T207" s="101"/>
    </row>
    <row r="208" spans="1:20" ht="14.25" thickTop="1" x14ac:dyDescent="0.15">
      <c r="A208" s="90">
        <v>7</v>
      </c>
      <c r="B208" s="91" t="s">
        <v>389</v>
      </c>
      <c r="C208" s="326" t="str">
        <f>IF((MIN(I211:I214)=0),"標準項目の「あり」「なし」を選択してください","")</f>
        <v>標準項目の「あり」「なし」を選択してください</v>
      </c>
      <c r="D208" s="326"/>
      <c r="E208" s="326"/>
      <c r="F208" s="327"/>
      <c r="H208" s="73"/>
      <c r="I208" s="54"/>
      <c r="J208" s="7" t="s">
        <v>69</v>
      </c>
      <c r="K208" s="7"/>
      <c r="L208" s="73"/>
      <c r="M208" s="73"/>
      <c r="N208" s="73"/>
      <c r="O208" s="73"/>
      <c r="P208" s="73"/>
      <c r="Q208" s="73"/>
      <c r="R208" s="73"/>
      <c r="S208" s="73"/>
      <c r="T208" s="73"/>
    </row>
    <row r="209" spans="1:20" s="95" customFormat="1" ht="37.5" customHeight="1" x14ac:dyDescent="0.15">
      <c r="A209" s="92" t="s">
        <v>60</v>
      </c>
      <c r="B209" s="274" t="s">
        <v>388</v>
      </c>
      <c r="C209" s="275"/>
      <c r="D209" s="328" t="str">
        <f xml:space="preserve"> "評点（" &amp; REPT("○",COUNT(P211:P214)) &amp; REPT("●",COUNT(Q211:Q214)) &amp; "）"</f>
        <v>評点（）</v>
      </c>
      <c r="E209" s="328"/>
      <c r="F209" s="112" t="str">
        <f>IF(COUNT(R211:R214)&gt;0,"・非該当" &amp; COUNT(R211:R214),"")</f>
        <v/>
      </c>
      <c r="G209" s="78"/>
      <c r="H209" s="93"/>
      <c r="I209" s="94" t="str">
        <f>IF(MIN(I211:I214)=0,"",IF(COUNT(P211:Q214)=0,"-",IF(COUNT(P211:Q214)=COUNT(P211:P214),"A",IF(COUNT(P211:P214)=0,"C","B"))))</f>
        <v/>
      </c>
      <c r="J209" s="7" t="s">
        <v>54</v>
      </c>
      <c r="K209" s="94">
        <v>7</v>
      </c>
      <c r="L209" s="93">
        <v>17399</v>
      </c>
      <c r="M209" s="93"/>
      <c r="N209" s="93"/>
      <c r="O209" s="93"/>
      <c r="P209" s="93"/>
      <c r="Q209" s="93"/>
      <c r="R209" s="93"/>
      <c r="S209" s="73"/>
      <c r="T209" s="93"/>
    </row>
    <row r="210" spans="1:20" x14ac:dyDescent="0.15">
      <c r="A210" s="90"/>
      <c r="B210" s="111" t="s">
        <v>55</v>
      </c>
      <c r="C210" s="317" t="s">
        <v>56</v>
      </c>
      <c r="D210" s="318"/>
      <c r="E210" s="318"/>
      <c r="F210" s="319"/>
      <c r="H210" s="73"/>
      <c r="I210" s="54"/>
      <c r="J210" s="7" t="s">
        <v>57</v>
      </c>
      <c r="K210" s="7"/>
      <c r="L210" s="73"/>
      <c r="M210" s="73"/>
      <c r="N210" s="73"/>
      <c r="O210" s="73"/>
      <c r="P210" s="73"/>
      <c r="Q210" s="73"/>
      <c r="R210" s="73"/>
      <c r="S210" s="73"/>
      <c r="T210" s="73"/>
    </row>
    <row r="211" spans="1:20" ht="37.5" customHeight="1" x14ac:dyDescent="0.15">
      <c r="A211" s="90"/>
      <c r="B211" s="96"/>
      <c r="C211" s="295" t="s">
        <v>390</v>
      </c>
      <c r="D211" s="296"/>
      <c r="E211" s="320"/>
      <c r="F211" s="97"/>
      <c r="G211" s="78"/>
      <c r="H211" s="73"/>
      <c r="I211" s="54">
        <v>0</v>
      </c>
      <c r="J211" s="7" t="s">
        <v>58</v>
      </c>
      <c r="K211" s="7">
        <v>1</v>
      </c>
      <c r="L211" s="73">
        <v>59921</v>
      </c>
      <c r="M211" s="73"/>
      <c r="N211" s="73"/>
      <c r="O211" s="73"/>
      <c r="P211" s="73" t="str">
        <f>IF(I211=3,1,"")</f>
        <v/>
      </c>
      <c r="Q211" s="73" t="str">
        <f>IF(I211=2,1,"")</f>
        <v/>
      </c>
      <c r="R211" s="73" t="str">
        <f>IF(I211=1,1,"")</f>
        <v/>
      </c>
      <c r="S211" s="73"/>
      <c r="T211" s="73"/>
    </row>
    <row r="212" spans="1:20" ht="37.5" customHeight="1" x14ac:dyDescent="0.15">
      <c r="A212" s="90"/>
      <c r="B212" s="96"/>
      <c r="C212" s="295" t="s">
        <v>391</v>
      </c>
      <c r="D212" s="296"/>
      <c r="E212" s="320"/>
      <c r="F212" s="97"/>
      <c r="G212" s="78"/>
      <c r="H212" s="73"/>
      <c r="I212" s="54">
        <v>0</v>
      </c>
      <c r="J212" s="7" t="s">
        <v>58</v>
      </c>
      <c r="K212" s="7">
        <v>2</v>
      </c>
      <c r="L212" s="73">
        <v>59922</v>
      </c>
      <c r="M212" s="73"/>
      <c r="N212" s="73"/>
      <c r="O212" s="73"/>
      <c r="P212" s="73" t="str">
        <f>IF(I212=3,1,"")</f>
        <v/>
      </c>
      <c r="Q212" s="73" t="str">
        <f>IF(I212=2,1,"")</f>
        <v/>
      </c>
      <c r="R212" s="73" t="str">
        <f>IF(I212=1,1,"")</f>
        <v/>
      </c>
      <c r="S212" s="73"/>
      <c r="T212" s="73"/>
    </row>
    <row r="213" spans="1:20" ht="37.5" customHeight="1" x14ac:dyDescent="0.15">
      <c r="A213" s="90"/>
      <c r="B213" s="96"/>
      <c r="C213" s="295" t="s">
        <v>392</v>
      </c>
      <c r="D213" s="296"/>
      <c r="E213" s="320"/>
      <c r="F213" s="97"/>
      <c r="G213" s="78"/>
      <c r="H213" s="73"/>
      <c r="I213" s="54">
        <v>0</v>
      </c>
      <c r="J213" s="7" t="s">
        <v>58</v>
      </c>
      <c r="K213" s="7">
        <v>3</v>
      </c>
      <c r="L213" s="73">
        <v>59923</v>
      </c>
      <c r="M213" s="73"/>
      <c r="N213" s="73"/>
      <c r="O213" s="73"/>
      <c r="P213" s="73" t="str">
        <f>IF(I213=3,1,"")</f>
        <v/>
      </c>
      <c r="Q213" s="73" t="str">
        <f>IF(I213=2,1,"")</f>
        <v/>
      </c>
      <c r="R213" s="73" t="str">
        <f>IF(I213=1,1,"")</f>
        <v/>
      </c>
      <c r="S213" s="73"/>
      <c r="T213" s="73"/>
    </row>
    <row r="214" spans="1:20" ht="37.5" customHeight="1" thickBot="1" x14ac:dyDescent="0.2">
      <c r="A214" s="90"/>
      <c r="B214" s="96"/>
      <c r="C214" s="295" t="s">
        <v>393</v>
      </c>
      <c r="D214" s="296"/>
      <c r="E214" s="320"/>
      <c r="F214" s="97"/>
      <c r="G214" s="78"/>
      <c r="H214" s="73"/>
      <c r="I214" s="54">
        <v>0</v>
      </c>
      <c r="J214" s="7" t="s">
        <v>58</v>
      </c>
      <c r="K214" s="7">
        <v>4</v>
      </c>
      <c r="L214" s="73">
        <v>59924</v>
      </c>
      <c r="M214" s="73"/>
      <c r="N214" s="73"/>
      <c r="O214" s="73"/>
      <c r="P214" s="73" t="str">
        <f>IF(I214=3,1,"")</f>
        <v/>
      </c>
      <c r="Q214" s="73" t="str">
        <f>IF(I214=2,1,"")</f>
        <v/>
      </c>
      <c r="R214" s="73" t="str">
        <f>IF(I214=1,1,"")</f>
        <v/>
      </c>
      <c r="S214" s="73"/>
      <c r="T214" s="73"/>
    </row>
    <row r="215" spans="1:20" ht="20.25" customHeight="1" x14ac:dyDescent="0.15">
      <c r="A215" s="98"/>
      <c r="B215" s="321" t="s">
        <v>394</v>
      </c>
      <c r="C215" s="322"/>
      <c r="D215" s="323" t="str">
        <f>IF(AND(LEN(SBcaseB1_7)&lt;&gt;0,COUNT(R210:R214)=4),SBcheckBB_7,(IF(LEN(SBcheckBA_7)&lt;&gt;0,SBcheckBA_7, SBcheckBB_7)))</f>
        <v>評価項目7の講評を入力してください</v>
      </c>
      <c r="E215" s="323"/>
      <c r="F215" s="324"/>
      <c r="H215" s="73"/>
      <c r="I215" s="54"/>
      <c r="J215" s="7" t="s">
        <v>59</v>
      </c>
      <c r="K215" s="7"/>
      <c r="L215" s="73"/>
      <c r="M215" s="73"/>
      <c r="N215" s="73"/>
      <c r="O215" s="73"/>
      <c r="P215" s="73"/>
      <c r="Q215" s="73"/>
      <c r="R215" s="73"/>
      <c r="S215" s="73"/>
      <c r="T215" s="73"/>
    </row>
    <row r="216" spans="1:20" s="102" customFormat="1" ht="21" customHeight="1" x14ac:dyDescent="0.15">
      <c r="A216" s="109"/>
      <c r="B216" s="304"/>
      <c r="C216" s="305"/>
      <c r="D216" s="305"/>
      <c r="E216" s="305"/>
      <c r="F216" s="306"/>
      <c r="G216" s="2" t="str">
        <f>IF(LEN(B216)=0,"",IF(40-LEN(B216)&gt;0,"残り" &amp; 40-LEN(B216) &amp; "文字",IF(40-LEN(B216)=0,"","文字数がオーバーしています")))</f>
        <v/>
      </c>
      <c r="H216" s="99"/>
      <c r="I216" s="100"/>
      <c r="J216" s="7" t="s">
        <v>82</v>
      </c>
      <c r="K216" s="99"/>
      <c r="L216" s="99"/>
      <c r="M216" s="101"/>
      <c r="N216" s="101"/>
      <c r="O216" s="101"/>
      <c r="P216" s="101"/>
      <c r="Q216" s="101"/>
      <c r="R216" s="101"/>
      <c r="S216" s="73"/>
      <c r="T216" s="101"/>
    </row>
    <row r="217" spans="1:20" s="102" customFormat="1" ht="65.099999999999994" customHeight="1" x14ac:dyDescent="0.15">
      <c r="A217" s="110"/>
      <c r="B217" s="307"/>
      <c r="C217" s="308"/>
      <c r="D217" s="308"/>
      <c r="E217" s="308"/>
      <c r="F217" s="309"/>
      <c r="G217" s="2" t="str">
        <f>IF(LEN(B217)=0,"",IF(256-LEN(B217)&gt;0,"残り" &amp; 256-LEN(B217) &amp; "文字",IF(256-LEN(B217)=0,"","文字数がオーバーしています")))</f>
        <v/>
      </c>
      <c r="H217" s="99"/>
      <c r="I217" s="100"/>
      <c r="J217" s="7" t="s">
        <v>85</v>
      </c>
      <c r="K217" s="99"/>
      <c r="L217" s="99"/>
      <c r="M217" s="101"/>
      <c r="N217" s="101"/>
      <c r="O217" s="101"/>
      <c r="P217" s="101"/>
      <c r="Q217" s="101"/>
      <c r="R217" s="101"/>
      <c r="S217" s="73"/>
      <c r="T217" s="101"/>
    </row>
    <row r="218" spans="1:20" s="102" customFormat="1" ht="21" customHeight="1" x14ac:dyDescent="0.15">
      <c r="A218" s="110"/>
      <c r="B218" s="310"/>
      <c r="C218" s="311"/>
      <c r="D218" s="311"/>
      <c r="E218" s="311"/>
      <c r="F218" s="312"/>
      <c r="G218" s="2" t="str">
        <f>IF(LEN(B218)=0,"",IF(40-LEN(B218)&gt;0,"残り" &amp; 40-LEN(B218) &amp; "文字",IF(40-LEN(B218)=0,"","文字数がオーバーしています")))</f>
        <v/>
      </c>
      <c r="H218" s="99"/>
      <c r="I218" s="100"/>
      <c r="J218" s="7" t="s">
        <v>83</v>
      </c>
      <c r="K218" s="99"/>
      <c r="L218" s="99"/>
      <c r="M218" s="101"/>
      <c r="N218" s="101"/>
      <c r="O218" s="101"/>
      <c r="P218" s="101"/>
      <c r="Q218" s="101"/>
      <c r="R218" s="101"/>
      <c r="S218" s="73"/>
      <c r="T218" s="101"/>
    </row>
    <row r="219" spans="1:20" s="102" customFormat="1" ht="65.099999999999994" customHeight="1" x14ac:dyDescent="0.15">
      <c r="A219" s="110"/>
      <c r="B219" s="313"/>
      <c r="C219" s="313"/>
      <c r="D219" s="313"/>
      <c r="E219" s="313"/>
      <c r="F219" s="314"/>
      <c r="G219" s="2" t="str">
        <f>IF(LEN(B219)=0,"",IF(256-LEN(B219)&gt;0,"残り" &amp; 256-LEN(B219) &amp; "文字",IF(256-LEN(B219)=0,"","文字数がオーバーしています")))</f>
        <v/>
      </c>
      <c r="H219" s="99"/>
      <c r="I219" s="100"/>
      <c r="J219" s="7" t="s">
        <v>86</v>
      </c>
      <c r="K219" s="99"/>
      <c r="L219" s="99"/>
      <c r="M219" s="101"/>
      <c r="N219" s="101"/>
      <c r="O219" s="101"/>
      <c r="P219" s="101"/>
      <c r="Q219" s="101"/>
      <c r="R219" s="101"/>
      <c r="S219" s="73"/>
      <c r="T219" s="101"/>
    </row>
    <row r="220" spans="1:20" s="102" customFormat="1" ht="21" customHeight="1" x14ac:dyDescent="0.15">
      <c r="A220" s="110"/>
      <c r="B220" s="310"/>
      <c r="C220" s="311"/>
      <c r="D220" s="311"/>
      <c r="E220" s="311"/>
      <c r="F220" s="312"/>
      <c r="G220" s="2" t="str">
        <f>IF(LEN(B220)=0,"",IF(40-LEN(B220)&gt;0,"残り" &amp; 40-LEN(B220) &amp; "文字",IF(40-LEN(B220)=0,"","文字数がオーバーしています")))</f>
        <v/>
      </c>
      <c r="H220" s="99"/>
      <c r="I220" s="100"/>
      <c r="J220" s="7" t="s">
        <v>84</v>
      </c>
      <c r="K220" s="99"/>
      <c r="L220" s="99"/>
      <c r="M220" s="101"/>
      <c r="N220" s="101"/>
      <c r="O220" s="101"/>
      <c r="P220" s="101"/>
      <c r="Q220" s="101"/>
      <c r="R220" s="101"/>
      <c r="S220" s="73"/>
      <c r="T220" s="101"/>
    </row>
    <row r="221" spans="1:20" s="102" customFormat="1" ht="65.099999999999994" customHeight="1" thickBot="1" x14ac:dyDescent="0.2">
      <c r="A221" s="103"/>
      <c r="B221" s="315"/>
      <c r="C221" s="315"/>
      <c r="D221" s="315"/>
      <c r="E221" s="315"/>
      <c r="F221" s="316"/>
      <c r="G221" s="2" t="str">
        <f>IF(LEN(B221)=0,"",IF(256-LEN(B221)&gt;0,"残り" &amp; 256-LEN(B221) &amp; "文字",IF(256-LEN(B221)=0,"","文字数がオーバーしています")))</f>
        <v/>
      </c>
      <c r="H221" s="99"/>
      <c r="I221" s="100"/>
      <c r="J221" s="7" t="s">
        <v>87</v>
      </c>
      <c r="K221" s="99"/>
      <c r="L221" s="99"/>
      <c r="M221" s="101"/>
      <c r="N221" s="101"/>
      <c r="O221" s="101"/>
      <c r="P221" s="101"/>
      <c r="Q221" s="101"/>
      <c r="R221" s="101"/>
      <c r="S221" s="73"/>
      <c r="T221" s="101"/>
    </row>
    <row r="222" spans="1:20" ht="14.25" thickTop="1" x14ac:dyDescent="0.15">
      <c r="A222" s="90">
        <v>8</v>
      </c>
      <c r="B222" s="91" t="s">
        <v>396</v>
      </c>
      <c r="C222" s="326" t="str">
        <f>IF((MIN(I225:I229)=0),"標準項目の「あり」「なし」を選択してください","")</f>
        <v>標準項目の「あり」「なし」を選択してください</v>
      </c>
      <c r="D222" s="326"/>
      <c r="E222" s="326"/>
      <c r="F222" s="327"/>
      <c r="H222" s="73"/>
      <c r="I222" s="54"/>
      <c r="J222" s="7" t="s">
        <v>69</v>
      </c>
      <c r="K222" s="7"/>
      <c r="L222" s="73"/>
      <c r="M222" s="73"/>
      <c r="N222" s="73"/>
      <c r="O222" s="73"/>
      <c r="P222" s="73"/>
      <c r="Q222" s="73"/>
      <c r="R222" s="73"/>
      <c r="S222" s="73"/>
      <c r="T222" s="73"/>
    </row>
    <row r="223" spans="1:20" s="95" customFormat="1" ht="37.5" customHeight="1" x14ac:dyDescent="0.15">
      <c r="A223" s="92" t="s">
        <v>60</v>
      </c>
      <c r="B223" s="274" t="s">
        <v>395</v>
      </c>
      <c r="C223" s="275"/>
      <c r="D223" s="328" t="str">
        <f xml:space="preserve"> "評点（" &amp; REPT("○",COUNT(P225:P229)) &amp; REPT("●",COUNT(Q225:Q229)) &amp; "）"</f>
        <v>評点（）</v>
      </c>
      <c r="E223" s="328"/>
      <c r="F223" s="112" t="str">
        <f>IF(COUNT(R225:R229)&gt;0,"・非該当" &amp; COUNT(R225:R229),"")</f>
        <v/>
      </c>
      <c r="G223" s="78"/>
      <c r="H223" s="93"/>
      <c r="I223" s="94" t="str">
        <f>IF(MIN(I225:I229)=0,"",IF(COUNT(P225:Q229)=0,"-",IF(COUNT(P225:Q229)=COUNT(P225:P229),"A",IF(COUNT(P225:P229)=0,"C","B"))))</f>
        <v/>
      </c>
      <c r="J223" s="7" t="s">
        <v>54</v>
      </c>
      <c r="K223" s="94">
        <v>8</v>
      </c>
      <c r="L223" s="93">
        <v>17400</v>
      </c>
      <c r="M223" s="93"/>
      <c r="N223" s="93"/>
      <c r="O223" s="93"/>
      <c r="P223" s="93"/>
      <c r="Q223" s="93"/>
      <c r="R223" s="93"/>
      <c r="S223" s="73"/>
      <c r="T223" s="93"/>
    </row>
    <row r="224" spans="1:20" x14ac:dyDescent="0.15">
      <c r="A224" s="90"/>
      <c r="B224" s="111" t="s">
        <v>55</v>
      </c>
      <c r="C224" s="317" t="s">
        <v>56</v>
      </c>
      <c r="D224" s="318"/>
      <c r="E224" s="318"/>
      <c r="F224" s="319"/>
      <c r="H224" s="73"/>
      <c r="I224" s="54"/>
      <c r="J224" s="7" t="s">
        <v>57</v>
      </c>
      <c r="K224" s="7"/>
      <c r="L224" s="73"/>
      <c r="M224" s="73"/>
      <c r="N224" s="73"/>
      <c r="O224" s="73"/>
      <c r="P224" s="73"/>
      <c r="Q224" s="73"/>
      <c r="R224" s="73"/>
      <c r="S224" s="73"/>
      <c r="T224" s="73"/>
    </row>
    <row r="225" spans="1:20" ht="37.5" customHeight="1" x14ac:dyDescent="0.15">
      <c r="A225" s="90"/>
      <c r="B225" s="96"/>
      <c r="C225" s="295" t="s">
        <v>397</v>
      </c>
      <c r="D225" s="296"/>
      <c r="E225" s="320"/>
      <c r="F225" s="97"/>
      <c r="G225" s="78"/>
      <c r="H225" s="73"/>
      <c r="I225" s="54">
        <v>0</v>
      </c>
      <c r="J225" s="7" t="s">
        <v>58</v>
      </c>
      <c r="K225" s="7">
        <v>1</v>
      </c>
      <c r="L225" s="73">
        <v>59925</v>
      </c>
      <c r="M225" s="73"/>
      <c r="N225" s="73"/>
      <c r="O225" s="73"/>
      <c r="P225" s="73" t="str">
        <f>IF(I225=3,1,"")</f>
        <v/>
      </c>
      <c r="Q225" s="73" t="str">
        <f>IF(I225=2,1,"")</f>
        <v/>
      </c>
      <c r="R225" s="73" t="str">
        <f>IF(I225=1,1,"")</f>
        <v/>
      </c>
      <c r="S225" s="73"/>
      <c r="T225" s="73"/>
    </row>
    <row r="226" spans="1:20" ht="37.5" customHeight="1" x14ac:dyDescent="0.15">
      <c r="A226" s="90"/>
      <c r="B226" s="96"/>
      <c r="C226" s="295" t="s">
        <v>398</v>
      </c>
      <c r="D226" s="296"/>
      <c r="E226" s="320"/>
      <c r="F226" s="97"/>
      <c r="G226" s="78"/>
      <c r="H226" s="73"/>
      <c r="I226" s="54">
        <v>0</v>
      </c>
      <c r="J226" s="7" t="s">
        <v>58</v>
      </c>
      <c r="K226" s="7">
        <v>2</v>
      </c>
      <c r="L226" s="73">
        <v>59926</v>
      </c>
      <c r="M226" s="73"/>
      <c r="N226" s="73"/>
      <c r="O226" s="73"/>
      <c r="P226" s="73" t="str">
        <f>IF(I226=3,1,"")</f>
        <v/>
      </c>
      <c r="Q226" s="73" t="str">
        <f>IF(I226=2,1,"")</f>
        <v/>
      </c>
      <c r="R226" s="73" t="str">
        <f>IF(I226=1,1,"")</f>
        <v/>
      </c>
      <c r="S226" s="73"/>
      <c r="T226" s="73"/>
    </row>
    <row r="227" spans="1:20" ht="37.5" customHeight="1" x14ac:dyDescent="0.15">
      <c r="A227" s="90"/>
      <c r="B227" s="96"/>
      <c r="C227" s="295" t="s">
        <v>399</v>
      </c>
      <c r="D227" s="296"/>
      <c r="E227" s="320"/>
      <c r="F227" s="97"/>
      <c r="G227" s="78"/>
      <c r="H227" s="73"/>
      <c r="I227" s="54">
        <v>0</v>
      </c>
      <c r="J227" s="7" t="s">
        <v>58</v>
      </c>
      <c r="K227" s="7">
        <v>3</v>
      </c>
      <c r="L227" s="73">
        <v>59927</v>
      </c>
      <c r="M227" s="73"/>
      <c r="N227" s="73"/>
      <c r="O227" s="73"/>
      <c r="P227" s="73" t="str">
        <f>IF(I227=3,1,"")</f>
        <v/>
      </c>
      <c r="Q227" s="73" t="str">
        <f>IF(I227=2,1,"")</f>
        <v/>
      </c>
      <c r="R227" s="73" t="str">
        <f>IF(I227=1,1,"")</f>
        <v/>
      </c>
      <c r="S227" s="73"/>
      <c r="T227" s="73"/>
    </row>
    <row r="228" spans="1:20" ht="37.5" customHeight="1" x14ac:dyDescent="0.15">
      <c r="A228" s="90"/>
      <c r="B228" s="96"/>
      <c r="C228" s="295" t="s">
        <v>400</v>
      </c>
      <c r="D228" s="296"/>
      <c r="E228" s="320"/>
      <c r="F228" s="97"/>
      <c r="G228" s="78"/>
      <c r="H228" s="73"/>
      <c r="I228" s="54">
        <v>0</v>
      </c>
      <c r="J228" s="7" t="s">
        <v>58</v>
      </c>
      <c r="K228" s="7">
        <v>4</v>
      </c>
      <c r="L228" s="73">
        <v>59928</v>
      </c>
      <c r="M228" s="73"/>
      <c r="N228" s="73"/>
      <c r="O228" s="73"/>
      <c r="P228" s="73" t="str">
        <f>IF(I228=3,1,"")</f>
        <v/>
      </c>
      <c r="Q228" s="73" t="str">
        <f>IF(I228=2,1,"")</f>
        <v/>
      </c>
      <c r="R228" s="73" t="str">
        <f>IF(I228=1,1,"")</f>
        <v/>
      </c>
      <c r="S228" s="73"/>
      <c r="T228" s="73"/>
    </row>
    <row r="229" spans="1:20" ht="37.5" customHeight="1" thickBot="1" x14ac:dyDescent="0.2">
      <c r="A229" s="90"/>
      <c r="B229" s="96"/>
      <c r="C229" s="295" t="s">
        <v>401</v>
      </c>
      <c r="D229" s="296"/>
      <c r="E229" s="320"/>
      <c r="F229" s="97"/>
      <c r="G229" s="78"/>
      <c r="H229" s="73"/>
      <c r="I229" s="54">
        <v>0</v>
      </c>
      <c r="J229" s="7" t="s">
        <v>58</v>
      </c>
      <c r="K229" s="7">
        <v>5</v>
      </c>
      <c r="L229" s="73">
        <v>59929</v>
      </c>
      <c r="M229" s="73"/>
      <c r="N229" s="73"/>
      <c r="O229" s="73"/>
      <c r="P229" s="73" t="str">
        <f>IF(I229=3,1,"")</f>
        <v/>
      </c>
      <c r="Q229" s="73" t="str">
        <f>IF(I229=2,1,"")</f>
        <v/>
      </c>
      <c r="R229" s="73" t="str">
        <f>IF(I229=1,1,"")</f>
        <v/>
      </c>
      <c r="S229" s="73"/>
      <c r="T229" s="73"/>
    </row>
    <row r="230" spans="1:20" ht="20.25" customHeight="1" x14ac:dyDescent="0.15">
      <c r="A230" s="98"/>
      <c r="B230" s="321" t="s">
        <v>402</v>
      </c>
      <c r="C230" s="322"/>
      <c r="D230" s="323" t="str">
        <f>IF(AND(LEN(SBcaseB1_8)&lt;&gt;0,COUNT(R224:R229)=5),SBcheckBB_8,(IF(LEN(SBcheckBA_8)&lt;&gt;0,SBcheckBA_8, SBcheckBB_8)))</f>
        <v>評価項目8の講評を入力してください</v>
      </c>
      <c r="E230" s="323"/>
      <c r="F230" s="324"/>
      <c r="H230" s="73"/>
      <c r="I230" s="54"/>
      <c r="J230" s="7" t="s">
        <v>59</v>
      </c>
      <c r="K230" s="7"/>
      <c r="L230" s="73"/>
      <c r="M230" s="73"/>
      <c r="N230" s="73"/>
      <c r="O230" s="73"/>
      <c r="P230" s="73"/>
      <c r="Q230" s="73"/>
      <c r="R230" s="73"/>
      <c r="S230" s="73"/>
      <c r="T230" s="73"/>
    </row>
    <row r="231" spans="1:20" s="102" customFormat="1" ht="21" customHeight="1" x14ac:dyDescent="0.15">
      <c r="A231" s="109"/>
      <c r="B231" s="304"/>
      <c r="C231" s="305"/>
      <c r="D231" s="305"/>
      <c r="E231" s="305"/>
      <c r="F231" s="306"/>
      <c r="G231" s="2" t="str">
        <f>IF(LEN(B231)=0,"",IF(40-LEN(B231)&gt;0,"残り" &amp; 40-LEN(B231) &amp; "文字",IF(40-LEN(B231)=0,"","文字数がオーバーしています")))</f>
        <v/>
      </c>
      <c r="H231" s="99"/>
      <c r="I231" s="100"/>
      <c r="J231" s="7" t="s">
        <v>82</v>
      </c>
      <c r="K231" s="99"/>
      <c r="L231" s="99"/>
      <c r="M231" s="101"/>
      <c r="N231" s="101"/>
      <c r="O231" s="101"/>
      <c r="P231" s="101"/>
      <c r="Q231" s="101"/>
      <c r="R231" s="101"/>
      <c r="S231" s="73"/>
      <c r="T231" s="101"/>
    </row>
    <row r="232" spans="1:20" s="102" customFormat="1" ht="65.099999999999994" customHeight="1" x14ac:dyDescent="0.15">
      <c r="A232" s="110"/>
      <c r="B232" s="307"/>
      <c r="C232" s="308"/>
      <c r="D232" s="308"/>
      <c r="E232" s="308"/>
      <c r="F232" s="309"/>
      <c r="G232" s="2" t="str">
        <f>IF(LEN(B232)=0,"",IF(256-LEN(B232)&gt;0,"残り" &amp; 256-LEN(B232) &amp; "文字",IF(256-LEN(B232)=0,"","文字数がオーバーしています")))</f>
        <v/>
      </c>
      <c r="H232" s="99"/>
      <c r="I232" s="100"/>
      <c r="J232" s="7" t="s">
        <v>85</v>
      </c>
      <c r="K232" s="99"/>
      <c r="L232" s="99"/>
      <c r="M232" s="101"/>
      <c r="N232" s="101"/>
      <c r="O232" s="101"/>
      <c r="P232" s="101"/>
      <c r="Q232" s="101"/>
      <c r="R232" s="101"/>
      <c r="S232" s="73"/>
      <c r="T232" s="101"/>
    </row>
    <row r="233" spans="1:20" s="102" customFormat="1" ht="21" customHeight="1" x14ac:dyDescent="0.15">
      <c r="A233" s="110"/>
      <c r="B233" s="310"/>
      <c r="C233" s="311"/>
      <c r="D233" s="311"/>
      <c r="E233" s="311"/>
      <c r="F233" s="312"/>
      <c r="G233" s="2" t="str">
        <f>IF(LEN(B233)=0,"",IF(40-LEN(B233)&gt;0,"残り" &amp; 40-LEN(B233) &amp; "文字",IF(40-LEN(B233)=0,"","文字数がオーバーしています")))</f>
        <v/>
      </c>
      <c r="H233" s="99"/>
      <c r="I233" s="100"/>
      <c r="J233" s="7" t="s">
        <v>83</v>
      </c>
      <c r="K233" s="99"/>
      <c r="L233" s="99"/>
      <c r="M233" s="101"/>
      <c r="N233" s="101"/>
      <c r="O233" s="101"/>
      <c r="P233" s="101"/>
      <c r="Q233" s="101"/>
      <c r="R233" s="101"/>
      <c r="S233" s="73"/>
      <c r="T233" s="101"/>
    </row>
    <row r="234" spans="1:20" s="102" customFormat="1" ht="65.099999999999994" customHeight="1" x14ac:dyDescent="0.15">
      <c r="A234" s="110"/>
      <c r="B234" s="313"/>
      <c r="C234" s="313"/>
      <c r="D234" s="313"/>
      <c r="E234" s="313"/>
      <c r="F234" s="314"/>
      <c r="G234" s="2" t="str">
        <f>IF(LEN(B234)=0,"",IF(256-LEN(B234)&gt;0,"残り" &amp; 256-LEN(B234) &amp; "文字",IF(256-LEN(B234)=0,"","文字数がオーバーしています")))</f>
        <v/>
      </c>
      <c r="H234" s="99"/>
      <c r="I234" s="100"/>
      <c r="J234" s="7" t="s">
        <v>86</v>
      </c>
      <c r="K234" s="99"/>
      <c r="L234" s="99"/>
      <c r="M234" s="101"/>
      <c r="N234" s="101"/>
      <c r="O234" s="101"/>
      <c r="P234" s="101"/>
      <c r="Q234" s="101"/>
      <c r="R234" s="101"/>
      <c r="S234" s="73"/>
      <c r="T234" s="101"/>
    </row>
    <row r="235" spans="1:20" s="102" customFormat="1" ht="21" customHeight="1" x14ac:dyDescent="0.15">
      <c r="A235" s="110"/>
      <c r="B235" s="310"/>
      <c r="C235" s="311"/>
      <c r="D235" s="311"/>
      <c r="E235" s="311"/>
      <c r="F235" s="312"/>
      <c r="G235" s="2" t="str">
        <f>IF(LEN(B235)=0,"",IF(40-LEN(B235)&gt;0,"残り" &amp; 40-LEN(B235) &amp; "文字",IF(40-LEN(B235)=0,"","文字数がオーバーしています")))</f>
        <v/>
      </c>
      <c r="H235" s="99"/>
      <c r="I235" s="100"/>
      <c r="J235" s="7" t="s">
        <v>84</v>
      </c>
      <c r="K235" s="99"/>
      <c r="L235" s="99"/>
      <c r="M235" s="101"/>
      <c r="N235" s="101"/>
      <c r="O235" s="101"/>
      <c r="P235" s="101"/>
      <c r="Q235" s="101"/>
      <c r="R235" s="101"/>
      <c r="S235" s="73"/>
      <c r="T235" s="101"/>
    </row>
    <row r="236" spans="1:20" s="102" customFormat="1" ht="65.099999999999994" customHeight="1" thickBot="1" x14ac:dyDescent="0.2">
      <c r="A236" s="103"/>
      <c r="B236" s="315"/>
      <c r="C236" s="315"/>
      <c r="D236" s="315"/>
      <c r="E236" s="315"/>
      <c r="F236" s="316"/>
      <c r="G236" s="2" t="str">
        <f>IF(LEN(B236)=0,"",IF(256-LEN(B236)&gt;0,"残り" &amp; 256-LEN(B236) &amp; "文字",IF(256-LEN(B236)=0,"","文字数がオーバーしています")))</f>
        <v/>
      </c>
      <c r="H236" s="99"/>
      <c r="I236" s="100"/>
      <c r="J236" s="7" t="s">
        <v>87</v>
      </c>
      <c r="K236" s="99"/>
      <c r="L236" s="99"/>
      <c r="M236" s="101"/>
      <c r="N236" s="101"/>
      <c r="O236" s="101"/>
      <c r="P236" s="101"/>
      <c r="Q236" s="101"/>
      <c r="R236" s="101"/>
      <c r="S236" s="73"/>
      <c r="T236" s="101"/>
    </row>
    <row r="237" spans="1:20" ht="14.25" thickTop="1" x14ac:dyDescent="0.15">
      <c r="A237" s="90">
        <v>9</v>
      </c>
      <c r="B237" s="91" t="s">
        <v>404</v>
      </c>
      <c r="C237" s="326" t="str">
        <f>IF((MIN(I240:I241)=0),"標準項目の「あり」「なし」を選択してください","")</f>
        <v>標準項目の「あり」「なし」を選択してください</v>
      </c>
      <c r="D237" s="326"/>
      <c r="E237" s="326"/>
      <c r="F237" s="327"/>
      <c r="H237" s="73"/>
      <c r="I237" s="54"/>
      <c r="J237" s="7" t="s">
        <v>69</v>
      </c>
      <c r="K237" s="7"/>
      <c r="L237" s="73"/>
      <c r="M237" s="73"/>
      <c r="N237" s="73"/>
      <c r="O237" s="73"/>
      <c r="P237" s="73"/>
      <c r="Q237" s="73"/>
      <c r="R237" s="73"/>
      <c r="S237" s="73"/>
      <c r="T237" s="73"/>
    </row>
    <row r="238" spans="1:20" s="95" customFormat="1" ht="37.5" customHeight="1" x14ac:dyDescent="0.15">
      <c r="A238" s="92" t="s">
        <v>60</v>
      </c>
      <c r="B238" s="274" t="s">
        <v>403</v>
      </c>
      <c r="C238" s="275"/>
      <c r="D238" s="328" t="str">
        <f xml:space="preserve"> "評点（" &amp; REPT("○",COUNT(P240:P241)) &amp; REPT("●",COUNT(Q240:Q241)) &amp; "）"</f>
        <v>評点（）</v>
      </c>
      <c r="E238" s="328"/>
      <c r="F238" s="112" t="str">
        <f>IF(COUNT(R240:R241)&gt;0,"・非該当" &amp; COUNT(R240:R241),"")</f>
        <v/>
      </c>
      <c r="G238" s="78"/>
      <c r="H238" s="93"/>
      <c r="I238" s="94" t="str">
        <f>IF(MIN(I240:I241)=0,"",IF(COUNT(P240:Q241)=0,"-",IF(COUNT(P240:Q241)=COUNT(P240:P241),"A",IF(COUNT(P240:P241)=0,"C","B"))))</f>
        <v/>
      </c>
      <c r="J238" s="7" t="s">
        <v>54</v>
      </c>
      <c r="K238" s="94">
        <v>9</v>
      </c>
      <c r="L238" s="93">
        <v>17401</v>
      </c>
      <c r="M238" s="93"/>
      <c r="N238" s="93"/>
      <c r="O238" s="93"/>
      <c r="P238" s="93"/>
      <c r="Q238" s="93"/>
      <c r="R238" s="93"/>
      <c r="S238" s="73"/>
      <c r="T238" s="93"/>
    </row>
    <row r="239" spans="1:20" x14ac:dyDescent="0.15">
      <c r="A239" s="90"/>
      <c r="B239" s="111" t="s">
        <v>55</v>
      </c>
      <c r="C239" s="317" t="s">
        <v>56</v>
      </c>
      <c r="D239" s="318"/>
      <c r="E239" s="318"/>
      <c r="F239" s="319"/>
      <c r="H239" s="73"/>
      <c r="I239" s="54"/>
      <c r="J239" s="7" t="s">
        <v>57</v>
      </c>
      <c r="K239" s="7"/>
      <c r="L239" s="73"/>
      <c r="M239" s="73"/>
      <c r="N239" s="73"/>
      <c r="O239" s="73"/>
      <c r="P239" s="73"/>
      <c r="Q239" s="73"/>
      <c r="R239" s="73"/>
      <c r="S239" s="73"/>
      <c r="T239" s="73"/>
    </row>
    <row r="240" spans="1:20" ht="37.5" customHeight="1" x14ac:dyDescent="0.15">
      <c r="A240" s="90"/>
      <c r="B240" s="96"/>
      <c r="C240" s="295" t="s">
        <v>405</v>
      </c>
      <c r="D240" s="296"/>
      <c r="E240" s="320"/>
      <c r="F240" s="97"/>
      <c r="G240" s="78"/>
      <c r="H240" s="73"/>
      <c r="I240" s="54">
        <v>0</v>
      </c>
      <c r="J240" s="7" t="s">
        <v>58</v>
      </c>
      <c r="K240" s="7">
        <v>1</v>
      </c>
      <c r="L240" s="73">
        <v>59930</v>
      </c>
      <c r="M240" s="73"/>
      <c r="N240" s="73"/>
      <c r="O240" s="73"/>
      <c r="P240" s="73" t="str">
        <f>IF(I240=3,1,"")</f>
        <v/>
      </c>
      <c r="Q240" s="73" t="str">
        <f>IF(I240=2,1,"")</f>
        <v/>
      </c>
      <c r="R240" s="73" t="str">
        <f>IF(I240=1,1,"")</f>
        <v/>
      </c>
      <c r="S240" s="73"/>
      <c r="T240" s="73"/>
    </row>
    <row r="241" spans="1:20" ht="37.5" customHeight="1" thickBot="1" x14ac:dyDescent="0.2">
      <c r="A241" s="90"/>
      <c r="B241" s="96"/>
      <c r="C241" s="295" t="s">
        <v>406</v>
      </c>
      <c r="D241" s="296"/>
      <c r="E241" s="320"/>
      <c r="F241" s="97"/>
      <c r="G241" s="78"/>
      <c r="H241" s="73"/>
      <c r="I241" s="54">
        <v>0</v>
      </c>
      <c r="J241" s="7" t="s">
        <v>58</v>
      </c>
      <c r="K241" s="7">
        <v>2</v>
      </c>
      <c r="L241" s="73">
        <v>59931</v>
      </c>
      <c r="M241" s="73"/>
      <c r="N241" s="73"/>
      <c r="O241" s="73"/>
      <c r="P241" s="73" t="str">
        <f>IF(I241=3,1,"")</f>
        <v/>
      </c>
      <c r="Q241" s="73" t="str">
        <f>IF(I241=2,1,"")</f>
        <v/>
      </c>
      <c r="R241" s="73" t="str">
        <f>IF(I241=1,1,"")</f>
        <v/>
      </c>
      <c r="S241" s="73"/>
      <c r="T241" s="73"/>
    </row>
    <row r="242" spans="1:20" ht="20.25" customHeight="1" x14ac:dyDescent="0.15">
      <c r="A242" s="98"/>
      <c r="B242" s="321" t="s">
        <v>407</v>
      </c>
      <c r="C242" s="322"/>
      <c r="D242" s="323" t="str">
        <f>IF(AND(LEN(SBcaseB1_9)&lt;&gt;0,COUNT(R239:R241)=2),SBcheckBB_9,(IF(LEN(SBcheckBA_9)&lt;&gt;0,SBcheckBA_9, SBcheckBB_9)))</f>
        <v>評価項目9の講評を入力してください</v>
      </c>
      <c r="E242" s="323"/>
      <c r="F242" s="324"/>
      <c r="H242" s="73"/>
      <c r="I242" s="54"/>
      <c r="J242" s="7" t="s">
        <v>59</v>
      </c>
      <c r="K242" s="7"/>
      <c r="L242" s="73"/>
      <c r="M242" s="73"/>
      <c r="N242" s="73"/>
      <c r="O242" s="73"/>
      <c r="P242" s="73"/>
      <c r="Q242" s="73"/>
      <c r="R242" s="73"/>
      <c r="S242" s="73"/>
      <c r="T242" s="73"/>
    </row>
    <row r="243" spans="1:20" s="102" customFormat="1" ht="21" customHeight="1" x14ac:dyDescent="0.15">
      <c r="A243" s="109"/>
      <c r="B243" s="304"/>
      <c r="C243" s="305"/>
      <c r="D243" s="305"/>
      <c r="E243" s="305"/>
      <c r="F243" s="306"/>
      <c r="G243" s="2" t="str">
        <f>IF(LEN(B243)=0,"",IF(40-LEN(B243)&gt;0,"残り" &amp; 40-LEN(B243) &amp; "文字",IF(40-LEN(B243)=0,"","文字数がオーバーしています")))</f>
        <v/>
      </c>
      <c r="H243" s="99"/>
      <c r="I243" s="100"/>
      <c r="J243" s="7" t="s">
        <v>82</v>
      </c>
      <c r="K243" s="99"/>
      <c r="L243" s="99"/>
      <c r="M243" s="101"/>
      <c r="N243" s="101"/>
      <c r="O243" s="101"/>
      <c r="P243" s="101"/>
      <c r="Q243" s="101"/>
      <c r="R243" s="101"/>
      <c r="S243" s="73"/>
      <c r="T243" s="101"/>
    </row>
    <row r="244" spans="1:20" s="102" customFormat="1" ht="65.099999999999994" customHeight="1" x14ac:dyDescent="0.15">
      <c r="A244" s="110"/>
      <c r="B244" s="307"/>
      <c r="C244" s="308"/>
      <c r="D244" s="308"/>
      <c r="E244" s="308"/>
      <c r="F244" s="309"/>
      <c r="G244" s="2" t="str">
        <f>IF(LEN(B244)=0,"",IF(256-LEN(B244)&gt;0,"残り" &amp; 256-LEN(B244) &amp; "文字",IF(256-LEN(B244)=0,"","文字数がオーバーしています")))</f>
        <v/>
      </c>
      <c r="H244" s="99"/>
      <c r="I244" s="100"/>
      <c r="J244" s="7" t="s">
        <v>85</v>
      </c>
      <c r="K244" s="99"/>
      <c r="L244" s="99"/>
      <c r="M244" s="101"/>
      <c r="N244" s="101"/>
      <c r="O244" s="101"/>
      <c r="P244" s="101"/>
      <c r="Q244" s="101"/>
      <c r="R244" s="101"/>
      <c r="S244" s="73"/>
      <c r="T244" s="101"/>
    </row>
    <row r="245" spans="1:20" s="102" customFormat="1" ht="21" customHeight="1" x14ac:dyDescent="0.15">
      <c r="A245" s="110"/>
      <c r="B245" s="310"/>
      <c r="C245" s="311"/>
      <c r="D245" s="311"/>
      <c r="E245" s="311"/>
      <c r="F245" s="312"/>
      <c r="G245" s="2" t="str">
        <f>IF(LEN(B245)=0,"",IF(40-LEN(B245)&gt;0,"残り" &amp; 40-LEN(B245) &amp; "文字",IF(40-LEN(B245)=0,"","文字数がオーバーしています")))</f>
        <v/>
      </c>
      <c r="H245" s="99"/>
      <c r="I245" s="100"/>
      <c r="J245" s="7" t="s">
        <v>83</v>
      </c>
      <c r="K245" s="99"/>
      <c r="L245" s="99"/>
      <c r="M245" s="101"/>
      <c r="N245" s="101"/>
      <c r="O245" s="101"/>
      <c r="P245" s="101"/>
      <c r="Q245" s="101"/>
      <c r="R245" s="101"/>
      <c r="S245" s="73"/>
      <c r="T245" s="101"/>
    </row>
    <row r="246" spans="1:20" s="102" customFormat="1" ht="65.099999999999994" customHeight="1" x14ac:dyDescent="0.15">
      <c r="A246" s="110"/>
      <c r="B246" s="313"/>
      <c r="C246" s="313"/>
      <c r="D246" s="313"/>
      <c r="E246" s="313"/>
      <c r="F246" s="314"/>
      <c r="G246" s="2" t="str">
        <f>IF(LEN(B246)=0,"",IF(256-LEN(B246)&gt;0,"残り" &amp; 256-LEN(B246) &amp; "文字",IF(256-LEN(B246)=0,"","文字数がオーバーしています")))</f>
        <v/>
      </c>
      <c r="H246" s="99"/>
      <c r="I246" s="100"/>
      <c r="J246" s="7" t="s">
        <v>86</v>
      </c>
      <c r="K246" s="99"/>
      <c r="L246" s="99"/>
      <c r="M246" s="101"/>
      <c r="N246" s="101"/>
      <c r="O246" s="101"/>
      <c r="P246" s="101"/>
      <c r="Q246" s="101"/>
      <c r="R246" s="101"/>
      <c r="S246" s="73"/>
      <c r="T246" s="101"/>
    </row>
    <row r="247" spans="1:20" s="102" customFormat="1" ht="21" customHeight="1" x14ac:dyDescent="0.15">
      <c r="A247" s="110"/>
      <c r="B247" s="310"/>
      <c r="C247" s="311"/>
      <c r="D247" s="311"/>
      <c r="E247" s="311"/>
      <c r="F247" s="312"/>
      <c r="G247" s="2" t="str">
        <f>IF(LEN(B247)=0,"",IF(40-LEN(B247)&gt;0,"残り" &amp; 40-LEN(B247) &amp; "文字",IF(40-LEN(B247)=0,"","文字数がオーバーしています")))</f>
        <v/>
      </c>
      <c r="H247" s="99"/>
      <c r="I247" s="100"/>
      <c r="J247" s="7" t="s">
        <v>84</v>
      </c>
      <c r="K247" s="99"/>
      <c r="L247" s="99"/>
      <c r="M247" s="101"/>
      <c r="N247" s="101"/>
      <c r="O247" s="101"/>
      <c r="P247" s="101"/>
      <c r="Q247" s="101"/>
      <c r="R247" s="101"/>
      <c r="S247" s="73"/>
      <c r="T247" s="101"/>
    </row>
    <row r="248" spans="1:20" s="102" customFormat="1" ht="65.099999999999994" customHeight="1" thickBot="1" x14ac:dyDescent="0.2">
      <c r="A248" s="103"/>
      <c r="B248" s="315"/>
      <c r="C248" s="315"/>
      <c r="D248" s="315"/>
      <c r="E248" s="315"/>
      <c r="F248" s="316"/>
      <c r="G248" s="2" t="str">
        <f>IF(LEN(B248)=0,"",IF(256-LEN(B248)&gt;0,"残り" &amp; 256-LEN(B248) &amp; "文字",IF(256-LEN(B248)=0,"","文字数がオーバーしています")))</f>
        <v/>
      </c>
      <c r="H248" s="99"/>
      <c r="I248" s="100"/>
      <c r="J248" s="7" t="s">
        <v>87</v>
      </c>
      <c r="K248" s="99"/>
      <c r="L248" s="99"/>
      <c r="M248" s="101"/>
      <c r="N248" s="101"/>
      <c r="O248" s="101"/>
      <c r="P248" s="101"/>
      <c r="Q248" s="101"/>
      <c r="R248" s="101"/>
      <c r="S248" s="73"/>
      <c r="T248" s="101"/>
    </row>
    <row r="249" spans="1:20" ht="14.25" thickTop="1" x14ac:dyDescent="0.15"/>
  </sheetData>
  <sheetProtection algorithmName="SHA-512" hashValue="mY1AjCyTah4uKUchzzGD8Or9moKBL/Ytuidvm09vM3g7tcRJD9IUuTBvxXz1VOx1UgJIF0Rk4M8nQWFLytl3Lg==" saltValue="5P00CqEqKGk9TMVg290few==" spinCount="100000" sheet="1" objects="1" scenarios="1" formatCells="0"/>
  <mergeCells count="287">
    <mergeCell ref="B8:C8"/>
    <mergeCell ref="D8:E8"/>
    <mergeCell ref="C9:F9"/>
    <mergeCell ref="C10:E10"/>
    <mergeCell ref="C11:E11"/>
    <mergeCell ref="C12:E12"/>
    <mergeCell ref="B4:F4"/>
    <mergeCell ref="A5:A6"/>
    <mergeCell ref="B5:F5"/>
    <mergeCell ref="B6:C6"/>
    <mergeCell ref="D6:E6"/>
    <mergeCell ref="C7:F7"/>
    <mergeCell ref="B18:F18"/>
    <mergeCell ref="B19:F19"/>
    <mergeCell ref="B20:F20"/>
    <mergeCell ref="B21:F21"/>
    <mergeCell ref="A22:A23"/>
    <mergeCell ref="B22:F22"/>
    <mergeCell ref="B23:C23"/>
    <mergeCell ref="D23:E23"/>
    <mergeCell ref="C13:E13"/>
    <mergeCell ref="C14:E14"/>
    <mergeCell ref="B15:C15"/>
    <mergeCell ref="D15:F15"/>
    <mergeCell ref="B16:F16"/>
    <mergeCell ref="B17:F17"/>
    <mergeCell ref="C29:E29"/>
    <mergeCell ref="C30:F30"/>
    <mergeCell ref="B31:C31"/>
    <mergeCell ref="D31:E31"/>
    <mergeCell ref="C32:F32"/>
    <mergeCell ref="C33:E33"/>
    <mergeCell ref="C24:F24"/>
    <mergeCell ref="B25:C25"/>
    <mergeCell ref="D25:E25"/>
    <mergeCell ref="C26:F26"/>
    <mergeCell ref="C27:E27"/>
    <mergeCell ref="C28:E28"/>
    <mergeCell ref="A43:A44"/>
    <mergeCell ref="B43:F43"/>
    <mergeCell ref="B44:C44"/>
    <mergeCell ref="D44:E44"/>
    <mergeCell ref="C34:E34"/>
    <mergeCell ref="C35:E35"/>
    <mergeCell ref="B36:C36"/>
    <mergeCell ref="D36:F36"/>
    <mergeCell ref="B37:F37"/>
    <mergeCell ref="B38:F38"/>
    <mergeCell ref="C45:F45"/>
    <mergeCell ref="B46:C46"/>
    <mergeCell ref="D46:E46"/>
    <mergeCell ref="C47:F47"/>
    <mergeCell ref="C48:E48"/>
    <mergeCell ref="C49:E49"/>
    <mergeCell ref="B39:F39"/>
    <mergeCell ref="B40:F40"/>
    <mergeCell ref="B41:F41"/>
    <mergeCell ref="B42:F42"/>
    <mergeCell ref="C55:E55"/>
    <mergeCell ref="C56:E56"/>
    <mergeCell ref="C57:E57"/>
    <mergeCell ref="C58:E58"/>
    <mergeCell ref="C59:F59"/>
    <mergeCell ref="B60:C60"/>
    <mergeCell ref="D60:E60"/>
    <mergeCell ref="C50:E50"/>
    <mergeCell ref="C51:F51"/>
    <mergeCell ref="B52:C52"/>
    <mergeCell ref="D52:E52"/>
    <mergeCell ref="C53:F53"/>
    <mergeCell ref="C54:E54"/>
    <mergeCell ref="C66:F66"/>
    <mergeCell ref="C67:E67"/>
    <mergeCell ref="C68:E68"/>
    <mergeCell ref="B69:C69"/>
    <mergeCell ref="D69:F69"/>
    <mergeCell ref="B70:F70"/>
    <mergeCell ref="C61:F61"/>
    <mergeCell ref="C62:E62"/>
    <mergeCell ref="C63:E63"/>
    <mergeCell ref="C64:F64"/>
    <mergeCell ref="B65:C65"/>
    <mergeCell ref="D65:E65"/>
    <mergeCell ref="B71:F71"/>
    <mergeCell ref="B72:F72"/>
    <mergeCell ref="B73:F73"/>
    <mergeCell ref="B74:F74"/>
    <mergeCell ref="B75:F75"/>
    <mergeCell ref="A76:A77"/>
    <mergeCell ref="B76:F76"/>
    <mergeCell ref="B77:C77"/>
    <mergeCell ref="D77:E77"/>
    <mergeCell ref="C83:F83"/>
    <mergeCell ref="B84:C84"/>
    <mergeCell ref="D84:E84"/>
    <mergeCell ref="C85:F85"/>
    <mergeCell ref="C86:E86"/>
    <mergeCell ref="C87:E87"/>
    <mergeCell ref="C78:F78"/>
    <mergeCell ref="B79:C79"/>
    <mergeCell ref="D79:E79"/>
    <mergeCell ref="C80:F80"/>
    <mergeCell ref="C81:E81"/>
    <mergeCell ref="C82:E82"/>
    <mergeCell ref="B93:F93"/>
    <mergeCell ref="B94:F94"/>
    <mergeCell ref="B95:F95"/>
    <mergeCell ref="A96:A97"/>
    <mergeCell ref="B96:F96"/>
    <mergeCell ref="B97:C97"/>
    <mergeCell ref="D97:E97"/>
    <mergeCell ref="C88:E88"/>
    <mergeCell ref="B89:C89"/>
    <mergeCell ref="D89:F89"/>
    <mergeCell ref="B90:F90"/>
    <mergeCell ref="B91:F91"/>
    <mergeCell ref="B92:F92"/>
    <mergeCell ref="C103:E103"/>
    <mergeCell ref="C104:F104"/>
    <mergeCell ref="B105:C105"/>
    <mergeCell ref="D105:E105"/>
    <mergeCell ref="C106:F106"/>
    <mergeCell ref="C107:E107"/>
    <mergeCell ref="C98:F98"/>
    <mergeCell ref="B99:C99"/>
    <mergeCell ref="D99:E99"/>
    <mergeCell ref="C100:F100"/>
    <mergeCell ref="C101:E101"/>
    <mergeCell ref="C102:E102"/>
    <mergeCell ref="B113:F113"/>
    <mergeCell ref="B114:F114"/>
    <mergeCell ref="B115:F115"/>
    <mergeCell ref="B119:F119"/>
    <mergeCell ref="B120:C120"/>
    <mergeCell ref="D120:E120"/>
    <mergeCell ref="C108:E108"/>
    <mergeCell ref="B109:C109"/>
    <mergeCell ref="D109:F109"/>
    <mergeCell ref="B110:F110"/>
    <mergeCell ref="B111:F111"/>
    <mergeCell ref="B112:F112"/>
    <mergeCell ref="C126:E126"/>
    <mergeCell ref="C127:E127"/>
    <mergeCell ref="C128:E128"/>
    <mergeCell ref="C129:E129"/>
    <mergeCell ref="B130:C130"/>
    <mergeCell ref="D130:F130"/>
    <mergeCell ref="C121:F121"/>
    <mergeCell ref="B122:C122"/>
    <mergeCell ref="D122:E122"/>
    <mergeCell ref="C123:F123"/>
    <mergeCell ref="C124:E124"/>
    <mergeCell ref="C125:E125"/>
    <mergeCell ref="C137:F137"/>
    <mergeCell ref="B138:C138"/>
    <mergeCell ref="D138:E138"/>
    <mergeCell ref="C139:F139"/>
    <mergeCell ref="C140:E140"/>
    <mergeCell ref="C141:E141"/>
    <mergeCell ref="B131:F131"/>
    <mergeCell ref="B132:F132"/>
    <mergeCell ref="B133:F133"/>
    <mergeCell ref="B134:F134"/>
    <mergeCell ref="B135:F135"/>
    <mergeCell ref="B136:F136"/>
    <mergeCell ref="B147:F147"/>
    <mergeCell ref="B148:F148"/>
    <mergeCell ref="B149:F149"/>
    <mergeCell ref="B150:F150"/>
    <mergeCell ref="C151:F151"/>
    <mergeCell ref="B152:C152"/>
    <mergeCell ref="D152:E152"/>
    <mergeCell ref="C142:E142"/>
    <mergeCell ref="C143:E143"/>
    <mergeCell ref="B144:C144"/>
    <mergeCell ref="D144:F144"/>
    <mergeCell ref="B145:F145"/>
    <mergeCell ref="B146:F146"/>
    <mergeCell ref="C159:E159"/>
    <mergeCell ref="B160:C160"/>
    <mergeCell ref="D160:F160"/>
    <mergeCell ref="B161:F161"/>
    <mergeCell ref="B162:F162"/>
    <mergeCell ref="B163:F163"/>
    <mergeCell ref="C153:F153"/>
    <mergeCell ref="C154:E154"/>
    <mergeCell ref="C155:E155"/>
    <mergeCell ref="C156:E156"/>
    <mergeCell ref="C157:E157"/>
    <mergeCell ref="C158:E158"/>
    <mergeCell ref="C169:F169"/>
    <mergeCell ref="C170:E170"/>
    <mergeCell ref="C171:E171"/>
    <mergeCell ref="C172:E172"/>
    <mergeCell ref="B173:C173"/>
    <mergeCell ref="D173:F173"/>
    <mergeCell ref="B164:F164"/>
    <mergeCell ref="B165:F165"/>
    <mergeCell ref="B166:F166"/>
    <mergeCell ref="C167:F167"/>
    <mergeCell ref="B168:C168"/>
    <mergeCell ref="D168:E168"/>
    <mergeCell ref="C180:F180"/>
    <mergeCell ref="B181:C181"/>
    <mergeCell ref="D181:E181"/>
    <mergeCell ref="C182:F182"/>
    <mergeCell ref="C183:E183"/>
    <mergeCell ref="C184:E184"/>
    <mergeCell ref="B174:F174"/>
    <mergeCell ref="B175:F175"/>
    <mergeCell ref="B176:F176"/>
    <mergeCell ref="B177:F177"/>
    <mergeCell ref="B178:F178"/>
    <mergeCell ref="B179:F179"/>
    <mergeCell ref="B190:F190"/>
    <mergeCell ref="B191:F191"/>
    <mergeCell ref="B192:F192"/>
    <mergeCell ref="C193:F193"/>
    <mergeCell ref="B194:C194"/>
    <mergeCell ref="D194:E194"/>
    <mergeCell ref="C185:E185"/>
    <mergeCell ref="B186:C186"/>
    <mergeCell ref="D186:F186"/>
    <mergeCell ref="B187:F187"/>
    <mergeCell ref="B188:F188"/>
    <mergeCell ref="B189:F189"/>
    <mergeCell ref="B201:C201"/>
    <mergeCell ref="D201:F201"/>
    <mergeCell ref="B202:F202"/>
    <mergeCell ref="B203:F203"/>
    <mergeCell ref="B204:F204"/>
    <mergeCell ref="B205:F205"/>
    <mergeCell ref="C195:F195"/>
    <mergeCell ref="C196:E196"/>
    <mergeCell ref="C197:E197"/>
    <mergeCell ref="C198:E198"/>
    <mergeCell ref="C199:E199"/>
    <mergeCell ref="C200:E200"/>
    <mergeCell ref="C211:E211"/>
    <mergeCell ref="C212:E212"/>
    <mergeCell ref="C213:E213"/>
    <mergeCell ref="C214:E214"/>
    <mergeCell ref="B215:C215"/>
    <mergeCell ref="D215:F215"/>
    <mergeCell ref="B206:F206"/>
    <mergeCell ref="B207:F207"/>
    <mergeCell ref="C208:F208"/>
    <mergeCell ref="B209:C209"/>
    <mergeCell ref="D209:E209"/>
    <mergeCell ref="C210:F210"/>
    <mergeCell ref="C222:F222"/>
    <mergeCell ref="B223:C223"/>
    <mergeCell ref="D223:E223"/>
    <mergeCell ref="C224:F224"/>
    <mergeCell ref="C225:E225"/>
    <mergeCell ref="C226:E226"/>
    <mergeCell ref="B216:F216"/>
    <mergeCell ref="B217:F217"/>
    <mergeCell ref="B218:F218"/>
    <mergeCell ref="B219:F219"/>
    <mergeCell ref="B220:F220"/>
    <mergeCell ref="B221:F221"/>
    <mergeCell ref="B232:F232"/>
    <mergeCell ref="B233:F233"/>
    <mergeCell ref="B234:F234"/>
    <mergeCell ref="B235:F235"/>
    <mergeCell ref="B236:F236"/>
    <mergeCell ref="C237:F237"/>
    <mergeCell ref="C227:E227"/>
    <mergeCell ref="C228:E228"/>
    <mergeCell ref="C229:E229"/>
    <mergeCell ref="B230:C230"/>
    <mergeCell ref="D230:F230"/>
    <mergeCell ref="B231:F231"/>
    <mergeCell ref="B243:F243"/>
    <mergeCell ref="B244:F244"/>
    <mergeCell ref="B245:F245"/>
    <mergeCell ref="B246:F246"/>
    <mergeCell ref="B247:F247"/>
    <mergeCell ref="B248:F248"/>
    <mergeCell ref="B238:C238"/>
    <mergeCell ref="D238:E238"/>
    <mergeCell ref="C239:F239"/>
    <mergeCell ref="C240:E240"/>
    <mergeCell ref="C241:E241"/>
    <mergeCell ref="B242:C242"/>
    <mergeCell ref="D242:F242"/>
  </mergeCells>
  <phoneticPr fontId="2"/>
  <dataValidations count="2">
    <dataValidation type="textLength" imeMode="on" operator="lessThanOrEqual" allowBlank="1" showErrorMessage="1" errorTitle="もう一度入力してください！" error="文字数がオーバーしました。_x000a_（256文字までになるように短くしてください。）" sqref="B8:B9 C9 B21:F21 B17:F17 B19:F19 B25:B26 C26 B31:B32 C32 B42:F42 B38:F38 B40:F40 B46:B47 C47 B52:B53 C53 B60:B61 C61 B65:B66 C66 B75:F75 B71:F71 B73:F73 B79:B80 C80 B84:B85 C85 B95:F95 B91:F91 B93:F93 B99:B100 C100 B105:B106 C106 B115:F115 B111:F111 B113:F113 B122:B123 C123 B136:F136 B132:F132 B134:F134 B138:B139 C139 B150:F150 B146:F146 B148:F148 B152:B153 C153 B166:F166 B162:F162 B164:F164 B168:B169 C169 B179:F179 B175:F175 B177:F177 B181:B182 C182 B192:F192 B188:F188 B190:F190 B194:B195 C195 B207:F207 B203:F203 B205:F205 B209:B210 C210 B221:F221 B217:F217 B219:F219 B223:B224 C224 B236:F236 B232:F232 B234:F234 B238:B239 C239 B248:F248 B244:F244 B246:F246" xr:uid="{6D7940DC-95C4-46C6-9D98-A865B7EAFE13}">
      <formula1>256</formula1>
    </dataValidation>
    <dataValidation type="textLength" imeMode="on" operator="lessThanOrEqual" allowBlank="1" showErrorMessage="1" errorTitle="もう一度入力してください！" error="文字数がオーバーしました。_x000a_（40文字までになるように短くしてください。）" sqref="B16:F16 B18:F18 B20:F20 B37:F37 B39:F39 B41:F41 B70:F70 B72:F72 B74:F74 B90:F90 B92:F92 B94:F94 B110:F110 B112:F112 B114:F114 B131:F131 B133:F133 B135:F135 B145:F145 B147:F147 B149:F149 B161:F161 B163:F163 B165:F165 B174:F174 B176:F176 B178:F178 B187:F187 B189:F189 B191:F191 B202:F202 B204:F204 B206:F206 B216:F216 B218:F218 B220:F220 B231:F231 B233:F233 B235:F235 B243:F243 B245:F245 B247:F247" xr:uid="{81F4E37C-AECA-4BF5-BCD4-4DE83018FD20}">
      <formula1>40</formula1>
    </dataValidation>
  </dataValidations>
  <printOptions horizontalCentered="1"/>
  <pageMargins left="0.59055118110236227" right="0.59055118110236227" top="0.59055118110236227" bottom="0.39370078740157483" header="0.51181102362204722" footer="0.31496062992125984"/>
  <pageSetup paperSize="9" scale="80" orientation="portrait" blackAndWhite="1" r:id="rId1"/>
  <headerFooter alignWithMargins="0">
    <oddFooter>&amp;R&amp;P／&amp;N</oddFooter>
  </headerFooter>
  <rowBreaks count="10" manualBreakCount="10">
    <brk id="21" max="5" man="1"/>
    <brk id="42" max="5" man="1"/>
    <brk id="75" max="5" man="1"/>
    <brk id="95" max="5" man="1"/>
    <brk id="117" max="5" man="1"/>
    <brk id="136" max="5" man="1"/>
    <brk id="166" max="5" man="1"/>
    <brk id="192" max="5" man="1"/>
    <brk id="221" max="5" man="1"/>
    <brk id="248"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Group Box 1">
              <controlPr defaultSize="0" autoFill="0" autoPict="0">
                <anchor moveWithCells="1" sizeWithCells="1">
                  <from>
                    <xdr:col>1</xdr:col>
                    <xdr:colOff>0</xdr:colOff>
                    <xdr:row>9</xdr:row>
                    <xdr:rowOff>0</xdr:rowOff>
                  </from>
                  <to>
                    <xdr:col>5</xdr:col>
                    <xdr:colOff>800100</xdr:colOff>
                    <xdr:row>10</xdr:row>
                    <xdr:rowOff>0</xdr:rowOff>
                  </to>
                </anchor>
              </controlPr>
            </control>
          </mc:Choice>
        </mc:AlternateContent>
        <mc:AlternateContent xmlns:mc="http://schemas.openxmlformats.org/markup-compatibility/2006">
          <mc:Choice Requires="x14">
            <control shapeId="23554" r:id="rId5" name="Option Button 2">
              <controlPr defaultSize="0" autoFill="0" autoLine="0" autoPict="0">
                <anchor moveWithCells="1" sizeWithCells="1">
                  <from>
                    <xdr:col>5</xdr:col>
                    <xdr:colOff>19050</xdr:colOff>
                    <xdr:row>9</xdr:row>
                    <xdr:rowOff>200025</xdr:rowOff>
                  </from>
                  <to>
                    <xdr:col>5</xdr:col>
                    <xdr:colOff>609600</xdr:colOff>
                    <xdr:row>9</xdr:row>
                    <xdr:rowOff>428625</xdr:rowOff>
                  </to>
                </anchor>
              </controlPr>
            </control>
          </mc:Choice>
        </mc:AlternateContent>
        <mc:AlternateContent xmlns:mc="http://schemas.openxmlformats.org/markup-compatibility/2006">
          <mc:Choice Requires="x14">
            <control shapeId="23555" r:id="rId6" name="Option Button 3">
              <controlPr defaultSize="0" autoFill="0" autoLine="0" autoPict="0">
                <anchor moveWithCells="1" sizeWithCells="1">
                  <from>
                    <xdr:col>1</xdr:col>
                    <xdr:colOff>504825</xdr:colOff>
                    <xdr:row>9</xdr:row>
                    <xdr:rowOff>200025</xdr:rowOff>
                  </from>
                  <to>
                    <xdr:col>1</xdr:col>
                    <xdr:colOff>904875</xdr:colOff>
                    <xdr:row>9</xdr:row>
                    <xdr:rowOff>428625</xdr:rowOff>
                  </to>
                </anchor>
              </controlPr>
            </control>
          </mc:Choice>
        </mc:AlternateContent>
        <mc:AlternateContent xmlns:mc="http://schemas.openxmlformats.org/markup-compatibility/2006">
          <mc:Choice Requires="x14">
            <control shapeId="23556" r:id="rId7" name="Option Button 4">
              <controlPr defaultSize="0" autoFill="0" autoLine="0" autoPict="0">
                <anchor moveWithCells="1" sizeWithCells="1">
                  <from>
                    <xdr:col>1</xdr:col>
                    <xdr:colOff>57150</xdr:colOff>
                    <xdr:row>9</xdr:row>
                    <xdr:rowOff>200025</xdr:rowOff>
                  </from>
                  <to>
                    <xdr:col>1</xdr:col>
                    <xdr:colOff>466725</xdr:colOff>
                    <xdr:row>9</xdr:row>
                    <xdr:rowOff>428625</xdr:rowOff>
                  </to>
                </anchor>
              </controlPr>
            </control>
          </mc:Choice>
        </mc:AlternateContent>
        <mc:AlternateContent xmlns:mc="http://schemas.openxmlformats.org/markup-compatibility/2006">
          <mc:Choice Requires="x14">
            <control shapeId="23557" r:id="rId8" name="Group Box 5">
              <controlPr defaultSize="0" autoFill="0" autoPict="0">
                <anchor moveWithCells="1" sizeWithCells="1">
                  <from>
                    <xdr:col>1</xdr:col>
                    <xdr:colOff>0</xdr:colOff>
                    <xdr:row>10</xdr:row>
                    <xdr:rowOff>0</xdr:rowOff>
                  </from>
                  <to>
                    <xdr:col>5</xdr:col>
                    <xdr:colOff>800100</xdr:colOff>
                    <xdr:row>11</xdr:row>
                    <xdr:rowOff>0</xdr:rowOff>
                  </to>
                </anchor>
              </controlPr>
            </control>
          </mc:Choice>
        </mc:AlternateContent>
        <mc:AlternateContent xmlns:mc="http://schemas.openxmlformats.org/markup-compatibility/2006">
          <mc:Choice Requires="x14">
            <control shapeId="23558" r:id="rId9" name="Option Button 6">
              <controlPr defaultSize="0" autoFill="0" autoLine="0" autoPict="0">
                <anchor moveWithCells="1" sizeWithCells="1">
                  <from>
                    <xdr:col>5</xdr:col>
                    <xdr:colOff>19050</xdr:colOff>
                    <xdr:row>10</xdr:row>
                    <xdr:rowOff>200025</xdr:rowOff>
                  </from>
                  <to>
                    <xdr:col>5</xdr:col>
                    <xdr:colOff>609600</xdr:colOff>
                    <xdr:row>10</xdr:row>
                    <xdr:rowOff>428625</xdr:rowOff>
                  </to>
                </anchor>
              </controlPr>
            </control>
          </mc:Choice>
        </mc:AlternateContent>
        <mc:AlternateContent xmlns:mc="http://schemas.openxmlformats.org/markup-compatibility/2006">
          <mc:Choice Requires="x14">
            <control shapeId="23559" r:id="rId10" name="Option Button 7">
              <controlPr defaultSize="0" autoFill="0" autoLine="0" autoPict="0">
                <anchor moveWithCells="1" sizeWithCells="1">
                  <from>
                    <xdr:col>1</xdr:col>
                    <xdr:colOff>504825</xdr:colOff>
                    <xdr:row>10</xdr:row>
                    <xdr:rowOff>200025</xdr:rowOff>
                  </from>
                  <to>
                    <xdr:col>1</xdr:col>
                    <xdr:colOff>904875</xdr:colOff>
                    <xdr:row>10</xdr:row>
                    <xdr:rowOff>428625</xdr:rowOff>
                  </to>
                </anchor>
              </controlPr>
            </control>
          </mc:Choice>
        </mc:AlternateContent>
        <mc:AlternateContent xmlns:mc="http://schemas.openxmlformats.org/markup-compatibility/2006">
          <mc:Choice Requires="x14">
            <control shapeId="23560" r:id="rId11" name="Option Button 8">
              <controlPr defaultSize="0" autoFill="0" autoLine="0" autoPict="0">
                <anchor moveWithCells="1" sizeWithCells="1">
                  <from>
                    <xdr:col>1</xdr:col>
                    <xdr:colOff>57150</xdr:colOff>
                    <xdr:row>10</xdr:row>
                    <xdr:rowOff>200025</xdr:rowOff>
                  </from>
                  <to>
                    <xdr:col>1</xdr:col>
                    <xdr:colOff>466725</xdr:colOff>
                    <xdr:row>10</xdr:row>
                    <xdr:rowOff>428625</xdr:rowOff>
                  </to>
                </anchor>
              </controlPr>
            </control>
          </mc:Choice>
        </mc:AlternateContent>
        <mc:AlternateContent xmlns:mc="http://schemas.openxmlformats.org/markup-compatibility/2006">
          <mc:Choice Requires="x14">
            <control shapeId="23561" r:id="rId12" name="Group Box 9">
              <controlPr defaultSize="0" autoFill="0" autoPict="0">
                <anchor moveWithCells="1" sizeWithCells="1">
                  <from>
                    <xdr:col>1</xdr:col>
                    <xdr:colOff>0</xdr:colOff>
                    <xdr:row>11</xdr:row>
                    <xdr:rowOff>0</xdr:rowOff>
                  </from>
                  <to>
                    <xdr:col>5</xdr:col>
                    <xdr:colOff>800100</xdr:colOff>
                    <xdr:row>12</xdr:row>
                    <xdr:rowOff>0</xdr:rowOff>
                  </to>
                </anchor>
              </controlPr>
            </control>
          </mc:Choice>
        </mc:AlternateContent>
        <mc:AlternateContent xmlns:mc="http://schemas.openxmlformats.org/markup-compatibility/2006">
          <mc:Choice Requires="x14">
            <control shapeId="23562" r:id="rId13" name="Option Button 10">
              <controlPr defaultSize="0" autoFill="0" autoLine="0" autoPict="0">
                <anchor moveWithCells="1" sizeWithCells="1">
                  <from>
                    <xdr:col>5</xdr:col>
                    <xdr:colOff>19050</xdr:colOff>
                    <xdr:row>11</xdr:row>
                    <xdr:rowOff>200025</xdr:rowOff>
                  </from>
                  <to>
                    <xdr:col>5</xdr:col>
                    <xdr:colOff>609600</xdr:colOff>
                    <xdr:row>11</xdr:row>
                    <xdr:rowOff>428625</xdr:rowOff>
                  </to>
                </anchor>
              </controlPr>
            </control>
          </mc:Choice>
        </mc:AlternateContent>
        <mc:AlternateContent xmlns:mc="http://schemas.openxmlformats.org/markup-compatibility/2006">
          <mc:Choice Requires="x14">
            <control shapeId="23563" r:id="rId14" name="Option Button 11">
              <controlPr defaultSize="0" autoFill="0" autoLine="0" autoPict="0">
                <anchor moveWithCells="1" sizeWithCells="1">
                  <from>
                    <xdr:col>1</xdr:col>
                    <xdr:colOff>504825</xdr:colOff>
                    <xdr:row>11</xdr:row>
                    <xdr:rowOff>200025</xdr:rowOff>
                  </from>
                  <to>
                    <xdr:col>1</xdr:col>
                    <xdr:colOff>904875</xdr:colOff>
                    <xdr:row>11</xdr:row>
                    <xdr:rowOff>428625</xdr:rowOff>
                  </to>
                </anchor>
              </controlPr>
            </control>
          </mc:Choice>
        </mc:AlternateContent>
        <mc:AlternateContent xmlns:mc="http://schemas.openxmlformats.org/markup-compatibility/2006">
          <mc:Choice Requires="x14">
            <control shapeId="23564" r:id="rId15" name="Option Button 12">
              <controlPr defaultSize="0" autoFill="0" autoLine="0" autoPict="0">
                <anchor moveWithCells="1" sizeWithCells="1">
                  <from>
                    <xdr:col>1</xdr:col>
                    <xdr:colOff>57150</xdr:colOff>
                    <xdr:row>11</xdr:row>
                    <xdr:rowOff>200025</xdr:rowOff>
                  </from>
                  <to>
                    <xdr:col>1</xdr:col>
                    <xdr:colOff>466725</xdr:colOff>
                    <xdr:row>11</xdr:row>
                    <xdr:rowOff>428625</xdr:rowOff>
                  </to>
                </anchor>
              </controlPr>
            </control>
          </mc:Choice>
        </mc:AlternateContent>
        <mc:AlternateContent xmlns:mc="http://schemas.openxmlformats.org/markup-compatibility/2006">
          <mc:Choice Requires="x14">
            <control shapeId="23565" r:id="rId16" name="Group Box 13">
              <controlPr defaultSize="0" autoFill="0" autoPict="0">
                <anchor moveWithCells="1" sizeWithCells="1">
                  <from>
                    <xdr:col>1</xdr:col>
                    <xdr:colOff>0</xdr:colOff>
                    <xdr:row>12</xdr:row>
                    <xdr:rowOff>0</xdr:rowOff>
                  </from>
                  <to>
                    <xdr:col>5</xdr:col>
                    <xdr:colOff>800100</xdr:colOff>
                    <xdr:row>13</xdr:row>
                    <xdr:rowOff>0</xdr:rowOff>
                  </to>
                </anchor>
              </controlPr>
            </control>
          </mc:Choice>
        </mc:AlternateContent>
        <mc:AlternateContent xmlns:mc="http://schemas.openxmlformats.org/markup-compatibility/2006">
          <mc:Choice Requires="x14">
            <control shapeId="23566" r:id="rId17" name="Option Button 14">
              <controlPr defaultSize="0" autoFill="0" autoLine="0" autoPict="0">
                <anchor moveWithCells="1" sizeWithCells="1">
                  <from>
                    <xdr:col>5</xdr:col>
                    <xdr:colOff>19050</xdr:colOff>
                    <xdr:row>12</xdr:row>
                    <xdr:rowOff>200025</xdr:rowOff>
                  </from>
                  <to>
                    <xdr:col>5</xdr:col>
                    <xdr:colOff>609600</xdr:colOff>
                    <xdr:row>12</xdr:row>
                    <xdr:rowOff>428625</xdr:rowOff>
                  </to>
                </anchor>
              </controlPr>
            </control>
          </mc:Choice>
        </mc:AlternateContent>
        <mc:AlternateContent xmlns:mc="http://schemas.openxmlformats.org/markup-compatibility/2006">
          <mc:Choice Requires="x14">
            <control shapeId="23567" r:id="rId18" name="Option Button 15">
              <controlPr defaultSize="0" autoFill="0" autoLine="0" autoPict="0">
                <anchor moveWithCells="1" sizeWithCells="1">
                  <from>
                    <xdr:col>1</xdr:col>
                    <xdr:colOff>504825</xdr:colOff>
                    <xdr:row>12</xdr:row>
                    <xdr:rowOff>200025</xdr:rowOff>
                  </from>
                  <to>
                    <xdr:col>1</xdr:col>
                    <xdr:colOff>904875</xdr:colOff>
                    <xdr:row>12</xdr:row>
                    <xdr:rowOff>428625</xdr:rowOff>
                  </to>
                </anchor>
              </controlPr>
            </control>
          </mc:Choice>
        </mc:AlternateContent>
        <mc:AlternateContent xmlns:mc="http://schemas.openxmlformats.org/markup-compatibility/2006">
          <mc:Choice Requires="x14">
            <control shapeId="23568" r:id="rId19" name="Option Button 16">
              <controlPr defaultSize="0" autoFill="0" autoLine="0" autoPict="0">
                <anchor moveWithCells="1" sizeWithCells="1">
                  <from>
                    <xdr:col>1</xdr:col>
                    <xdr:colOff>57150</xdr:colOff>
                    <xdr:row>12</xdr:row>
                    <xdr:rowOff>200025</xdr:rowOff>
                  </from>
                  <to>
                    <xdr:col>1</xdr:col>
                    <xdr:colOff>466725</xdr:colOff>
                    <xdr:row>12</xdr:row>
                    <xdr:rowOff>428625</xdr:rowOff>
                  </to>
                </anchor>
              </controlPr>
            </control>
          </mc:Choice>
        </mc:AlternateContent>
        <mc:AlternateContent xmlns:mc="http://schemas.openxmlformats.org/markup-compatibility/2006">
          <mc:Choice Requires="x14">
            <control shapeId="23569" r:id="rId20" name="Group Box 17">
              <controlPr defaultSize="0" autoFill="0" autoPict="0">
                <anchor moveWithCells="1" sizeWithCells="1">
                  <from>
                    <xdr:col>1</xdr:col>
                    <xdr:colOff>0</xdr:colOff>
                    <xdr:row>13</xdr:row>
                    <xdr:rowOff>0</xdr:rowOff>
                  </from>
                  <to>
                    <xdr:col>5</xdr:col>
                    <xdr:colOff>800100</xdr:colOff>
                    <xdr:row>14</xdr:row>
                    <xdr:rowOff>0</xdr:rowOff>
                  </to>
                </anchor>
              </controlPr>
            </control>
          </mc:Choice>
        </mc:AlternateContent>
        <mc:AlternateContent xmlns:mc="http://schemas.openxmlformats.org/markup-compatibility/2006">
          <mc:Choice Requires="x14">
            <control shapeId="23570" r:id="rId21" name="Option Button 18">
              <controlPr defaultSize="0" autoFill="0" autoLine="0" autoPict="0">
                <anchor moveWithCells="1" sizeWithCells="1">
                  <from>
                    <xdr:col>5</xdr:col>
                    <xdr:colOff>19050</xdr:colOff>
                    <xdr:row>13</xdr:row>
                    <xdr:rowOff>200025</xdr:rowOff>
                  </from>
                  <to>
                    <xdr:col>5</xdr:col>
                    <xdr:colOff>609600</xdr:colOff>
                    <xdr:row>13</xdr:row>
                    <xdr:rowOff>428625</xdr:rowOff>
                  </to>
                </anchor>
              </controlPr>
            </control>
          </mc:Choice>
        </mc:AlternateContent>
        <mc:AlternateContent xmlns:mc="http://schemas.openxmlformats.org/markup-compatibility/2006">
          <mc:Choice Requires="x14">
            <control shapeId="23571" r:id="rId22" name="Option Button 19">
              <controlPr defaultSize="0" autoFill="0" autoLine="0" autoPict="0">
                <anchor moveWithCells="1" sizeWithCells="1">
                  <from>
                    <xdr:col>1</xdr:col>
                    <xdr:colOff>504825</xdr:colOff>
                    <xdr:row>13</xdr:row>
                    <xdr:rowOff>200025</xdr:rowOff>
                  </from>
                  <to>
                    <xdr:col>1</xdr:col>
                    <xdr:colOff>904875</xdr:colOff>
                    <xdr:row>13</xdr:row>
                    <xdr:rowOff>428625</xdr:rowOff>
                  </to>
                </anchor>
              </controlPr>
            </control>
          </mc:Choice>
        </mc:AlternateContent>
        <mc:AlternateContent xmlns:mc="http://schemas.openxmlformats.org/markup-compatibility/2006">
          <mc:Choice Requires="x14">
            <control shapeId="23572" r:id="rId23" name="Option Button 20">
              <controlPr defaultSize="0" autoFill="0" autoLine="0" autoPict="0">
                <anchor moveWithCells="1" sizeWithCells="1">
                  <from>
                    <xdr:col>1</xdr:col>
                    <xdr:colOff>57150</xdr:colOff>
                    <xdr:row>13</xdr:row>
                    <xdr:rowOff>200025</xdr:rowOff>
                  </from>
                  <to>
                    <xdr:col>1</xdr:col>
                    <xdr:colOff>466725</xdr:colOff>
                    <xdr:row>13</xdr:row>
                    <xdr:rowOff>428625</xdr:rowOff>
                  </to>
                </anchor>
              </controlPr>
            </control>
          </mc:Choice>
        </mc:AlternateContent>
        <mc:AlternateContent xmlns:mc="http://schemas.openxmlformats.org/markup-compatibility/2006">
          <mc:Choice Requires="x14">
            <control shapeId="23573" r:id="rId24" name="Group Box 21">
              <controlPr defaultSize="0" autoFill="0" autoPict="0">
                <anchor moveWithCells="1" sizeWithCells="1">
                  <from>
                    <xdr:col>1</xdr:col>
                    <xdr:colOff>0</xdr:colOff>
                    <xdr:row>26</xdr:row>
                    <xdr:rowOff>0</xdr:rowOff>
                  </from>
                  <to>
                    <xdr:col>5</xdr:col>
                    <xdr:colOff>800100</xdr:colOff>
                    <xdr:row>27</xdr:row>
                    <xdr:rowOff>0</xdr:rowOff>
                  </to>
                </anchor>
              </controlPr>
            </control>
          </mc:Choice>
        </mc:AlternateContent>
        <mc:AlternateContent xmlns:mc="http://schemas.openxmlformats.org/markup-compatibility/2006">
          <mc:Choice Requires="x14">
            <control shapeId="23574" r:id="rId25" name="Option Button 22">
              <controlPr defaultSize="0" autoFill="0" autoLine="0" autoPict="0">
                <anchor moveWithCells="1" sizeWithCells="1">
                  <from>
                    <xdr:col>5</xdr:col>
                    <xdr:colOff>19050</xdr:colOff>
                    <xdr:row>26</xdr:row>
                    <xdr:rowOff>200025</xdr:rowOff>
                  </from>
                  <to>
                    <xdr:col>5</xdr:col>
                    <xdr:colOff>609600</xdr:colOff>
                    <xdr:row>26</xdr:row>
                    <xdr:rowOff>428625</xdr:rowOff>
                  </to>
                </anchor>
              </controlPr>
            </control>
          </mc:Choice>
        </mc:AlternateContent>
        <mc:AlternateContent xmlns:mc="http://schemas.openxmlformats.org/markup-compatibility/2006">
          <mc:Choice Requires="x14">
            <control shapeId="23575" r:id="rId26" name="Option Button 23">
              <controlPr defaultSize="0" autoFill="0" autoLine="0" autoPict="0">
                <anchor moveWithCells="1" sizeWithCells="1">
                  <from>
                    <xdr:col>1</xdr:col>
                    <xdr:colOff>504825</xdr:colOff>
                    <xdr:row>26</xdr:row>
                    <xdr:rowOff>200025</xdr:rowOff>
                  </from>
                  <to>
                    <xdr:col>1</xdr:col>
                    <xdr:colOff>904875</xdr:colOff>
                    <xdr:row>26</xdr:row>
                    <xdr:rowOff>428625</xdr:rowOff>
                  </to>
                </anchor>
              </controlPr>
            </control>
          </mc:Choice>
        </mc:AlternateContent>
        <mc:AlternateContent xmlns:mc="http://schemas.openxmlformats.org/markup-compatibility/2006">
          <mc:Choice Requires="x14">
            <control shapeId="23576" r:id="rId27" name="Option Button 24">
              <controlPr defaultSize="0" autoFill="0" autoLine="0" autoPict="0">
                <anchor moveWithCells="1" sizeWithCells="1">
                  <from>
                    <xdr:col>1</xdr:col>
                    <xdr:colOff>57150</xdr:colOff>
                    <xdr:row>26</xdr:row>
                    <xdr:rowOff>200025</xdr:rowOff>
                  </from>
                  <to>
                    <xdr:col>1</xdr:col>
                    <xdr:colOff>466725</xdr:colOff>
                    <xdr:row>26</xdr:row>
                    <xdr:rowOff>428625</xdr:rowOff>
                  </to>
                </anchor>
              </controlPr>
            </control>
          </mc:Choice>
        </mc:AlternateContent>
        <mc:AlternateContent xmlns:mc="http://schemas.openxmlformats.org/markup-compatibility/2006">
          <mc:Choice Requires="x14">
            <control shapeId="23577" r:id="rId28" name="Group Box 25">
              <controlPr defaultSize="0" autoFill="0" autoPict="0">
                <anchor moveWithCells="1" sizeWithCells="1">
                  <from>
                    <xdr:col>1</xdr:col>
                    <xdr:colOff>0</xdr:colOff>
                    <xdr:row>27</xdr:row>
                    <xdr:rowOff>0</xdr:rowOff>
                  </from>
                  <to>
                    <xdr:col>5</xdr:col>
                    <xdr:colOff>800100</xdr:colOff>
                    <xdr:row>28</xdr:row>
                    <xdr:rowOff>0</xdr:rowOff>
                  </to>
                </anchor>
              </controlPr>
            </control>
          </mc:Choice>
        </mc:AlternateContent>
        <mc:AlternateContent xmlns:mc="http://schemas.openxmlformats.org/markup-compatibility/2006">
          <mc:Choice Requires="x14">
            <control shapeId="23578" r:id="rId29" name="Option Button 26">
              <controlPr defaultSize="0" autoFill="0" autoLine="0" autoPict="0">
                <anchor moveWithCells="1" sizeWithCells="1">
                  <from>
                    <xdr:col>5</xdr:col>
                    <xdr:colOff>19050</xdr:colOff>
                    <xdr:row>27</xdr:row>
                    <xdr:rowOff>200025</xdr:rowOff>
                  </from>
                  <to>
                    <xdr:col>5</xdr:col>
                    <xdr:colOff>609600</xdr:colOff>
                    <xdr:row>27</xdr:row>
                    <xdr:rowOff>428625</xdr:rowOff>
                  </to>
                </anchor>
              </controlPr>
            </control>
          </mc:Choice>
        </mc:AlternateContent>
        <mc:AlternateContent xmlns:mc="http://schemas.openxmlformats.org/markup-compatibility/2006">
          <mc:Choice Requires="x14">
            <control shapeId="23579" r:id="rId30" name="Option Button 27">
              <controlPr defaultSize="0" autoFill="0" autoLine="0" autoPict="0">
                <anchor moveWithCells="1" sizeWithCells="1">
                  <from>
                    <xdr:col>1</xdr:col>
                    <xdr:colOff>504825</xdr:colOff>
                    <xdr:row>27</xdr:row>
                    <xdr:rowOff>200025</xdr:rowOff>
                  </from>
                  <to>
                    <xdr:col>1</xdr:col>
                    <xdr:colOff>904875</xdr:colOff>
                    <xdr:row>27</xdr:row>
                    <xdr:rowOff>428625</xdr:rowOff>
                  </to>
                </anchor>
              </controlPr>
            </control>
          </mc:Choice>
        </mc:AlternateContent>
        <mc:AlternateContent xmlns:mc="http://schemas.openxmlformats.org/markup-compatibility/2006">
          <mc:Choice Requires="x14">
            <control shapeId="23580" r:id="rId31" name="Option Button 28">
              <controlPr defaultSize="0" autoFill="0" autoLine="0" autoPict="0">
                <anchor moveWithCells="1" sizeWithCells="1">
                  <from>
                    <xdr:col>1</xdr:col>
                    <xdr:colOff>57150</xdr:colOff>
                    <xdr:row>27</xdr:row>
                    <xdr:rowOff>200025</xdr:rowOff>
                  </from>
                  <to>
                    <xdr:col>1</xdr:col>
                    <xdr:colOff>466725</xdr:colOff>
                    <xdr:row>27</xdr:row>
                    <xdr:rowOff>428625</xdr:rowOff>
                  </to>
                </anchor>
              </controlPr>
            </control>
          </mc:Choice>
        </mc:AlternateContent>
        <mc:AlternateContent xmlns:mc="http://schemas.openxmlformats.org/markup-compatibility/2006">
          <mc:Choice Requires="x14">
            <control shapeId="23581" r:id="rId32" name="Group Box 29">
              <controlPr defaultSize="0" autoFill="0" autoPict="0">
                <anchor moveWithCells="1" sizeWithCells="1">
                  <from>
                    <xdr:col>1</xdr:col>
                    <xdr:colOff>0</xdr:colOff>
                    <xdr:row>28</xdr:row>
                    <xdr:rowOff>0</xdr:rowOff>
                  </from>
                  <to>
                    <xdr:col>5</xdr:col>
                    <xdr:colOff>800100</xdr:colOff>
                    <xdr:row>29</xdr:row>
                    <xdr:rowOff>0</xdr:rowOff>
                  </to>
                </anchor>
              </controlPr>
            </control>
          </mc:Choice>
        </mc:AlternateContent>
        <mc:AlternateContent xmlns:mc="http://schemas.openxmlformats.org/markup-compatibility/2006">
          <mc:Choice Requires="x14">
            <control shapeId="23582" r:id="rId33" name="Option Button 30">
              <controlPr defaultSize="0" autoFill="0" autoLine="0" autoPict="0">
                <anchor moveWithCells="1" sizeWithCells="1">
                  <from>
                    <xdr:col>5</xdr:col>
                    <xdr:colOff>19050</xdr:colOff>
                    <xdr:row>28</xdr:row>
                    <xdr:rowOff>200025</xdr:rowOff>
                  </from>
                  <to>
                    <xdr:col>5</xdr:col>
                    <xdr:colOff>609600</xdr:colOff>
                    <xdr:row>28</xdr:row>
                    <xdr:rowOff>428625</xdr:rowOff>
                  </to>
                </anchor>
              </controlPr>
            </control>
          </mc:Choice>
        </mc:AlternateContent>
        <mc:AlternateContent xmlns:mc="http://schemas.openxmlformats.org/markup-compatibility/2006">
          <mc:Choice Requires="x14">
            <control shapeId="23583" r:id="rId34" name="Option Button 31">
              <controlPr defaultSize="0" autoFill="0" autoLine="0" autoPict="0">
                <anchor moveWithCells="1" sizeWithCells="1">
                  <from>
                    <xdr:col>1</xdr:col>
                    <xdr:colOff>504825</xdr:colOff>
                    <xdr:row>28</xdr:row>
                    <xdr:rowOff>200025</xdr:rowOff>
                  </from>
                  <to>
                    <xdr:col>1</xdr:col>
                    <xdr:colOff>904875</xdr:colOff>
                    <xdr:row>28</xdr:row>
                    <xdr:rowOff>428625</xdr:rowOff>
                  </to>
                </anchor>
              </controlPr>
            </control>
          </mc:Choice>
        </mc:AlternateContent>
        <mc:AlternateContent xmlns:mc="http://schemas.openxmlformats.org/markup-compatibility/2006">
          <mc:Choice Requires="x14">
            <control shapeId="23584" r:id="rId35" name="Option Button 32">
              <controlPr defaultSize="0" autoFill="0" autoLine="0" autoPict="0">
                <anchor moveWithCells="1" sizeWithCells="1">
                  <from>
                    <xdr:col>1</xdr:col>
                    <xdr:colOff>57150</xdr:colOff>
                    <xdr:row>28</xdr:row>
                    <xdr:rowOff>200025</xdr:rowOff>
                  </from>
                  <to>
                    <xdr:col>1</xdr:col>
                    <xdr:colOff>466725</xdr:colOff>
                    <xdr:row>28</xdr:row>
                    <xdr:rowOff>428625</xdr:rowOff>
                  </to>
                </anchor>
              </controlPr>
            </control>
          </mc:Choice>
        </mc:AlternateContent>
        <mc:AlternateContent xmlns:mc="http://schemas.openxmlformats.org/markup-compatibility/2006">
          <mc:Choice Requires="x14">
            <control shapeId="23585" r:id="rId36" name="Group Box 33">
              <controlPr defaultSize="0" autoFill="0" autoPict="0">
                <anchor moveWithCells="1" sizeWithCells="1">
                  <from>
                    <xdr:col>1</xdr:col>
                    <xdr:colOff>0</xdr:colOff>
                    <xdr:row>32</xdr:row>
                    <xdr:rowOff>0</xdr:rowOff>
                  </from>
                  <to>
                    <xdr:col>5</xdr:col>
                    <xdr:colOff>800100</xdr:colOff>
                    <xdr:row>33</xdr:row>
                    <xdr:rowOff>0</xdr:rowOff>
                  </to>
                </anchor>
              </controlPr>
            </control>
          </mc:Choice>
        </mc:AlternateContent>
        <mc:AlternateContent xmlns:mc="http://schemas.openxmlformats.org/markup-compatibility/2006">
          <mc:Choice Requires="x14">
            <control shapeId="23586" r:id="rId37" name="Option Button 34">
              <controlPr defaultSize="0" autoFill="0" autoLine="0" autoPict="0">
                <anchor moveWithCells="1" sizeWithCells="1">
                  <from>
                    <xdr:col>5</xdr:col>
                    <xdr:colOff>19050</xdr:colOff>
                    <xdr:row>32</xdr:row>
                    <xdr:rowOff>200025</xdr:rowOff>
                  </from>
                  <to>
                    <xdr:col>5</xdr:col>
                    <xdr:colOff>609600</xdr:colOff>
                    <xdr:row>32</xdr:row>
                    <xdr:rowOff>428625</xdr:rowOff>
                  </to>
                </anchor>
              </controlPr>
            </control>
          </mc:Choice>
        </mc:AlternateContent>
        <mc:AlternateContent xmlns:mc="http://schemas.openxmlformats.org/markup-compatibility/2006">
          <mc:Choice Requires="x14">
            <control shapeId="23587" r:id="rId38" name="Option Button 35">
              <controlPr defaultSize="0" autoFill="0" autoLine="0" autoPict="0">
                <anchor moveWithCells="1" sizeWithCells="1">
                  <from>
                    <xdr:col>1</xdr:col>
                    <xdr:colOff>504825</xdr:colOff>
                    <xdr:row>32</xdr:row>
                    <xdr:rowOff>200025</xdr:rowOff>
                  </from>
                  <to>
                    <xdr:col>1</xdr:col>
                    <xdr:colOff>904875</xdr:colOff>
                    <xdr:row>32</xdr:row>
                    <xdr:rowOff>428625</xdr:rowOff>
                  </to>
                </anchor>
              </controlPr>
            </control>
          </mc:Choice>
        </mc:AlternateContent>
        <mc:AlternateContent xmlns:mc="http://schemas.openxmlformats.org/markup-compatibility/2006">
          <mc:Choice Requires="x14">
            <control shapeId="23588" r:id="rId39" name="Option Button 36">
              <controlPr defaultSize="0" autoFill="0" autoLine="0" autoPict="0">
                <anchor moveWithCells="1" sizeWithCells="1">
                  <from>
                    <xdr:col>1</xdr:col>
                    <xdr:colOff>57150</xdr:colOff>
                    <xdr:row>32</xdr:row>
                    <xdr:rowOff>200025</xdr:rowOff>
                  </from>
                  <to>
                    <xdr:col>1</xdr:col>
                    <xdr:colOff>466725</xdr:colOff>
                    <xdr:row>32</xdr:row>
                    <xdr:rowOff>428625</xdr:rowOff>
                  </to>
                </anchor>
              </controlPr>
            </control>
          </mc:Choice>
        </mc:AlternateContent>
        <mc:AlternateContent xmlns:mc="http://schemas.openxmlformats.org/markup-compatibility/2006">
          <mc:Choice Requires="x14">
            <control shapeId="23589" r:id="rId40" name="Group Box 37">
              <controlPr defaultSize="0" autoFill="0" autoPict="0">
                <anchor moveWithCells="1" sizeWithCells="1">
                  <from>
                    <xdr:col>1</xdr:col>
                    <xdr:colOff>0</xdr:colOff>
                    <xdr:row>33</xdr:row>
                    <xdr:rowOff>0</xdr:rowOff>
                  </from>
                  <to>
                    <xdr:col>5</xdr:col>
                    <xdr:colOff>800100</xdr:colOff>
                    <xdr:row>34</xdr:row>
                    <xdr:rowOff>0</xdr:rowOff>
                  </to>
                </anchor>
              </controlPr>
            </control>
          </mc:Choice>
        </mc:AlternateContent>
        <mc:AlternateContent xmlns:mc="http://schemas.openxmlformats.org/markup-compatibility/2006">
          <mc:Choice Requires="x14">
            <control shapeId="23590" r:id="rId41" name="Option Button 38">
              <controlPr defaultSize="0" autoFill="0" autoLine="0" autoPict="0">
                <anchor moveWithCells="1" sizeWithCells="1">
                  <from>
                    <xdr:col>5</xdr:col>
                    <xdr:colOff>19050</xdr:colOff>
                    <xdr:row>33</xdr:row>
                    <xdr:rowOff>200025</xdr:rowOff>
                  </from>
                  <to>
                    <xdr:col>5</xdr:col>
                    <xdr:colOff>609600</xdr:colOff>
                    <xdr:row>33</xdr:row>
                    <xdr:rowOff>428625</xdr:rowOff>
                  </to>
                </anchor>
              </controlPr>
            </control>
          </mc:Choice>
        </mc:AlternateContent>
        <mc:AlternateContent xmlns:mc="http://schemas.openxmlformats.org/markup-compatibility/2006">
          <mc:Choice Requires="x14">
            <control shapeId="23591" r:id="rId42" name="Option Button 39">
              <controlPr defaultSize="0" autoFill="0" autoLine="0" autoPict="0">
                <anchor moveWithCells="1" sizeWithCells="1">
                  <from>
                    <xdr:col>1</xdr:col>
                    <xdr:colOff>504825</xdr:colOff>
                    <xdr:row>33</xdr:row>
                    <xdr:rowOff>200025</xdr:rowOff>
                  </from>
                  <to>
                    <xdr:col>1</xdr:col>
                    <xdr:colOff>904875</xdr:colOff>
                    <xdr:row>33</xdr:row>
                    <xdr:rowOff>428625</xdr:rowOff>
                  </to>
                </anchor>
              </controlPr>
            </control>
          </mc:Choice>
        </mc:AlternateContent>
        <mc:AlternateContent xmlns:mc="http://schemas.openxmlformats.org/markup-compatibility/2006">
          <mc:Choice Requires="x14">
            <control shapeId="23592" r:id="rId43" name="Option Button 40">
              <controlPr defaultSize="0" autoFill="0" autoLine="0" autoPict="0">
                <anchor moveWithCells="1" sizeWithCells="1">
                  <from>
                    <xdr:col>1</xdr:col>
                    <xdr:colOff>57150</xdr:colOff>
                    <xdr:row>33</xdr:row>
                    <xdr:rowOff>200025</xdr:rowOff>
                  </from>
                  <to>
                    <xdr:col>1</xdr:col>
                    <xdr:colOff>466725</xdr:colOff>
                    <xdr:row>33</xdr:row>
                    <xdr:rowOff>428625</xdr:rowOff>
                  </to>
                </anchor>
              </controlPr>
            </control>
          </mc:Choice>
        </mc:AlternateContent>
        <mc:AlternateContent xmlns:mc="http://schemas.openxmlformats.org/markup-compatibility/2006">
          <mc:Choice Requires="x14">
            <control shapeId="23593" r:id="rId44" name="Group Box 41">
              <controlPr defaultSize="0" autoFill="0" autoPict="0">
                <anchor moveWithCells="1" sizeWithCells="1">
                  <from>
                    <xdr:col>1</xdr:col>
                    <xdr:colOff>0</xdr:colOff>
                    <xdr:row>34</xdr:row>
                    <xdr:rowOff>0</xdr:rowOff>
                  </from>
                  <to>
                    <xdr:col>5</xdr:col>
                    <xdr:colOff>800100</xdr:colOff>
                    <xdr:row>35</xdr:row>
                    <xdr:rowOff>0</xdr:rowOff>
                  </to>
                </anchor>
              </controlPr>
            </control>
          </mc:Choice>
        </mc:AlternateContent>
        <mc:AlternateContent xmlns:mc="http://schemas.openxmlformats.org/markup-compatibility/2006">
          <mc:Choice Requires="x14">
            <control shapeId="23594" r:id="rId45" name="Option Button 42">
              <controlPr defaultSize="0" autoFill="0" autoLine="0" autoPict="0">
                <anchor moveWithCells="1" sizeWithCells="1">
                  <from>
                    <xdr:col>5</xdr:col>
                    <xdr:colOff>19050</xdr:colOff>
                    <xdr:row>34</xdr:row>
                    <xdr:rowOff>200025</xdr:rowOff>
                  </from>
                  <to>
                    <xdr:col>5</xdr:col>
                    <xdr:colOff>609600</xdr:colOff>
                    <xdr:row>34</xdr:row>
                    <xdr:rowOff>428625</xdr:rowOff>
                  </to>
                </anchor>
              </controlPr>
            </control>
          </mc:Choice>
        </mc:AlternateContent>
        <mc:AlternateContent xmlns:mc="http://schemas.openxmlformats.org/markup-compatibility/2006">
          <mc:Choice Requires="x14">
            <control shapeId="23595" r:id="rId46" name="Option Button 43">
              <controlPr defaultSize="0" autoFill="0" autoLine="0" autoPict="0">
                <anchor moveWithCells="1" sizeWithCells="1">
                  <from>
                    <xdr:col>1</xdr:col>
                    <xdr:colOff>504825</xdr:colOff>
                    <xdr:row>34</xdr:row>
                    <xdr:rowOff>200025</xdr:rowOff>
                  </from>
                  <to>
                    <xdr:col>1</xdr:col>
                    <xdr:colOff>904875</xdr:colOff>
                    <xdr:row>34</xdr:row>
                    <xdr:rowOff>428625</xdr:rowOff>
                  </to>
                </anchor>
              </controlPr>
            </control>
          </mc:Choice>
        </mc:AlternateContent>
        <mc:AlternateContent xmlns:mc="http://schemas.openxmlformats.org/markup-compatibility/2006">
          <mc:Choice Requires="x14">
            <control shapeId="23596" r:id="rId47" name="Option Button 44">
              <controlPr defaultSize="0" autoFill="0" autoLine="0" autoPict="0">
                <anchor moveWithCells="1" sizeWithCells="1">
                  <from>
                    <xdr:col>1</xdr:col>
                    <xdr:colOff>57150</xdr:colOff>
                    <xdr:row>34</xdr:row>
                    <xdr:rowOff>200025</xdr:rowOff>
                  </from>
                  <to>
                    <xdr:col>1</xdr:col>
                    <xdr:colOff>466725</xdr:colOff>
                    <xdr:row>34</xdr:row>
                    <xdr:rowOff>428625</xdr:rowOff>
                  </to>
                </anchor>
              </controlPr>
            </control>
          </mc:Choice>
        </mc:AlternateContent>
        <mc:AlternateContent xmlns:mc="http://schemas.openxmlformats.org/markup-compatibility/2006">
          <mc:Choice Requires="x14">
            <control shapeId="23597" r:id="rId48" name="Group Box 45">
              <controlPr defaultSize="0" autoFill="0" autoPict="0">
                <anchor moveWithCells="1" sizeWithCells="1">
                  <from>
                    <xdr:col>1</xdr:col>
                    <xdr:colOff>0</xdr:colOff>
                    <xdr:row>47</xdr:row>
                    <xdr:rowOff>0</xdr:rowOff>
                  </from>
                  <to>
                    <xdr:col>5</xdr:col>
                    <xdr:colOff>800100</xdr:colOff>
                    <xdr:row>48</xdr:row>
                    <xdr:rowOff>0</xdr:rowOff>
                  </to>
                </anchor>
              </controlPr>
            </control>
          </mc:Choice>
        </mc:AlternateContent>
        <mc:AlternateContent xmlns:mc="http://schemas.openxmlformats.org/markup-compatibility/2006">
          <mc:Choice Requires="x14">
            <control shapeId="23598" r:id="rId49" name="Option Button 46">
              <controlPr defaultSize="0" autoFill="0" autoLine="0" autoPict="0">
                <anchor moveWithCells="1" sizeWithCells="1">
                  <from>
                    <xdr:col>5</xdr:col>
                    <xdr:colOff>19050</xdr:colOff>
                    <xdr:row>47</xdr:row>
                    <xdr:rowOff>200025</xdr:rowOff>
                  </from>
                  <to>
                    <xdr:col>5</xdr:col>
                    <xdr:colOff>609600</xdr:colOff>
                    <xdr:row>47</xdr:row>
                    <xdr:rowOff>428625</xdr:rowOff>
                  </to>
                </anchor>
              </controlPr>
            </control>
          </mc:Choice>
        </mc:AlternateContent>
        <mc:AlternateContent xmlns:mc="http://schemas.openxmlformats.org/markup-compatibility/2006">
          <mc:Choice Requires="x14">
            <control shapeId="23599" r:id="rId50" name="Option Button 47">
              <controlPr defaultSize="0" autoFill="0" autoLine="0" autoPict="0">
                <anchor moveWithCells="1" sizeWithCells="1">
                  <from>
                    <xdr:col>1</xdr:col>
                    <xdr:colOff>504825</xdr:colOff>
                    <xdr:row>47</xdr:row>
                    <xdr:rowOff>200025</xdr:rowOff>
                  </from>
                  <to>
                    <xdr:col>1</xdr:col>
                    <xdr:colOff>904875</xdr:colOff>
                    <xdr:row>47</xdr:row>
                    <xdr:rowOff>428625</xdr:rowOff>
                  </to>
                </anchor>
              </controlPr>
            </control>
          </mc:Choice>
        </mc:AlternateContent>
        <mc:AlternateContent xmlns:mc="http://schemas.openxmlformats.org/markup-compatibility/2006">
          <mc:Choice Requires="x14">
            <control shapeId="23600" r:id="rId51" name="Option Button 48">
              <controlPr defaultSize="0" autoFill="0" autoLine="0" autoPict="0">
                <anchor moveWithCells="1" sizeWithCells="1">
                  <from>
                    <xdr:col>1</xdr:col>
                    <xdr:colOff>57150</xdr:colOff>
                    <xdr:row>47</xdr:row>
                    <xdr:rowOff>200025</xdr:rowOff>
                  </from>
                  <to>
                    <xdr:col>1</xdr:col>
                    <xdr:colOff>466725</xdr:colOff>
                    <xdr:row>47</xdr:row>
                    <xdr:rowOff>428625</xdr:rowOff>
                  </to>
                </anchor>
              </controlPr>
            </control>
          </mc:Choice>
        </mc:AlternateContent>
        <mc:AlternateContent xmlns:mc="http://schemas.openxmlformats.org/markup-compatibility/2006">
          <mc:Choice Requires="x14">
            <control shapeId="23601" r:id="rId52" name="Group Box 49">
              <controlPr defaultSize="0" autoFill="0" autoPict="0">
                <anchor moveWithCells="1" sizeWithCells="1">
                  <from>
                    <xdr:col>1</xdr:col>
                    <xdr:colOff>0</xdr:colOff>
                    <xdr:row>48</xdr:row>
                    <xdr:rowOff>0</xdr:rowOff>
                  </from>
                  <to>
                    <xdr:col>5</xdr:col>
                    <xdr:colOff>800100</xdr:colOff>
                    <xdr:row>49</xdr:row>
                    <xdr:rowOff>0</xdr:rowOff>
                  </to>
                </anchor>
              </controlPr>
            </control>
          </mc:Choice>
        </mc:AlternateContent>
        <mc:AlternateContent xmlns:mc="http://schemas.openxmlformats.org/markup-compatibility/2006">
          <mc:Choice Requires="x14">
            <control shapeId="23602" r:id="rId53" name="Option Button 50">
              <controlPr defaultSize="0" autoFill="0" autoLine="0" autoPict="0">
                <anchor moveWithCells="1" sizeWithCells="1">
                  <from>
                    <xdr:col>5</xdr:col>
                    <xdr:colOff>19050</xdr:colOff>
                    <xdr:row>48</xdr:row>
                    <xdr:rowOff>200025</xdr:rowOff>
                  </from>
                  <to>
                    <xdr:col>5</xdr:col>
                    <xdr:colOff>609600</xdr:colOff>
                    <xdr:row>48</xdr:row>
                    <xdr:rowOff>428625</xdr:rowOff>
                  </to>
                </anchor>
              </controlPr>
            </control>
          </mc:Choice>
        </mc:AlternateContent>
        <mc:AlternateContent xmlns:mc="http://schemas.openxmlformats.org/markup-compatibility/2006">
          <mc:Choice Requires="x14">
            <control shapeId="23603" r:id="rId54" name="Option Button 51">
              <controlPr defaultSize="0" autoFill="0" autoLine="0" autoPict="0">
                <anchor moveWithCells="1" sizeWithCells="1">
                  <from>
                    <xdr:col>1</xdr:col>
                    <xdr:colOff>504825</xdr:colOff>
                    <xdr:row>48</xdr:row>
                    <xdr:rowOff>200025</xdr:rowOff>
                  </from>
                  <to>
                    <xdr:col>1</xdr:col>
                    <xdr:colOff>904875</xdr:colOff>
                    <xdr:row>48</xdr:row>
                    <xdr:rowOff>428625</xdr:rowOff>
                  </to>
                </anchor>
              </controlPr>
            </control>
          </mc:Choice>
        </mc:AlternateContent>
        <mc:AlternateContent xmlns:mc="http://schemas.openxmlformats.org/markup-compatibility/2006">
          <mc:Choice Requires="x14">
            <control shapeId="23604" r:id="rId55" name="Option Button 52">
              <controlPr defaultSize="0" autoFill="0" autoLine="0" autoPict="0">
                <anchor moveWithCells="1" sizeWithCells="1">
                  <from>
                    <xdr:col>1</xdr:col>
                    <xdr:colOff>57150</xdr:colOff>
                    <xdr:row>48</xdr:row>
                    <xdr:rowOff>200025</xdr:rowOff>
                  </from>
                  <to>
                    <xdr:col>1</xdr:col>
                    <xdr:colOff>466725</xdr:colOff>
                    <xdr:row>48</xdr:row>
                    <xdr:rowOff>428625</xdr:rowOff>
                  </to>
                </anchor>
              </controlPr>
            </control>
          </mc:Choice>
        </mc:AlternateContent>
        <mc:AlternateContent xmlns:mc="http://schemas.openxmlformats.org/markup-compatibility/2006">
          <mc:Choice Requires="x14">
            <control shapeId="23605" r:id="rId56" name="Group Box 53">
              <controlPr defaultSize="0" autoFill="0" autoPict="0">
                <anchor moveWithCells="1" sizeWithCells="1">
                  <from>
                    <xdr:col>1</xdr:col>
                    <xdr:colOff>0</xdr:colOff>
                    <xdr:row>49</xdr:row>
                    <xdr:rowOff>0</xdr:rowOff>
                  </from>
                  <to>
                    <xdr:col>5</xdr:col>
                    <xdr:colOff>800100</xdr:colOff>
                    <xdr:row>50</xdr:row>
                    <xdr:rowOff>0</xdr:rowOff>
                  </to>
                </anchor>
              </controlPr>
            </control>
          </mc:Choice>
        </mc:AlternateContent>
        <mc:AlternateContent xmlns:mc="http://schemas.openxmlformats.org/markup-compatibility/2006">
          <mc:Choice Requires="x14">
            <control shapeId="23606" r:id="rId57" name="Option Button 54">
              <controlPr defaultSize="0" autoFill="0" autoLine="0" autoPict="0">
                <anchor moveWithCells="1" sizeWithCells="1">
                  <from>
                    <xdr:col>5</xdr:col>
                    <xdr:colOff>19050</xdr:colOff>
                    <xdr:row>49</xdr:row>
                    <xdr:rowOff>200025</xdr:rowOff>
                  </from>
                  <to>
                    <xdr:col>5</xdr:col>
                    <xdr:colOff>609600</xdr:colOff>
                    <xdr:row>49</xdr:row>
                    <xdr:rowOff>428625</xdr:rowOff>
                  </to>
                </anchor>
              </controlPr>
            </control>
          </mc:Choice>
        </mc:AlternateContent>
        <mc:AlternateContent xmlns:mc="http://schemas.openxmlformats.org/markup-compatibility/2006">
          <mc:Choice Requires="x14">
            <control shapeId="23607" r:id="rId58" name="Option Button 55">
              <controlPr defaultSize="0" autoFill="0" autoLine="0" autoPict="0">
                <anchor moveWithCells="1" sizeWithCells="1">
                  <from>
                    <xdr:col>1</xdr:col>
                    <xdr:colOff>504825</xdr:colOff>
                    <xdr:row>49</xdr:row>
                    <xdr:rowOff>200025</xdr:rowOff>
                  </from>
                  <to>
                    <xdr:col>1</xdr:col>
                    <xdr:colOff>904875</xdr:colOff>
                    <xdr:row>49</xdr:row>
                    <xdr:rowOff>428625</xdr:rowOff>
                  </to>
                </anchor>
              </controlPr>
            </control>
          </mc:Choice>
        </mc:AlternateContent>
        <mc:AlternateContent xmlns:mc="http://schemas.openxmlformats.org/markup-compatibility/2006">
          <mc:Choice Requires="x14">
            <control shapeId="23608" r:id="rId59" name="Option Button 56">
              <controlPr defaultSize="0" autoFill="0" autoLine="0" autoPict="0">
                <anchor moveWithCells="1" sizeWithCells="1">
                  <from>
                    <xdr:col>1</xdr:col>
                    <xdr:colOff>57150</xdr:colOff>
                    <xdr:row>49</xdr:row>
                    <xdr:rowOff>200025</xdr:rowOff>
                  </from>
                  <to>
                    <xdr:col>1</xdr:col>
                    <xdr:colOff>466725</xdr:colOff>
                    <xdr:row>49</xdr:row>
                    <xdr:rowOff>428625</xdr:rowOff>
                  </to>
                </anchor>
              </controlPr>
            </control>
          </mc:Choice>
        </mc:AlternateContent>
        <mc:AlternateContent xmlns:mc="http://schemas.openxmlformats.org/markup-compatibility/2006">
          <mc:Choice Requires="x14">
            <control shapeId="23609" r:id="rId60" name="Group Box 57">
              <controlPr defaultSize="0" autoFill="0" autoPict="0">
                <anchor moveWithCells="1" sizeWithCells="1">
                  <from>
                    <xdr:col>1</xdr:col>
                    <xdr:colOff>0</xdr:colOff>
                    <xdr:row>53</xdr:row>
                    <xdr:rowOff>0</xdr:rowOff>
                  </from>
                  <to>
                    <xdr:col>5</xdr:col>
                    <xdr:colOff>800100</xdr:colOff>
                    <xdr:row>54</xdr:row>
                    <xdr:rowOff>0</xdr:rowOff>
                  </to>
                </anchor>
              </controlPr>
            </control>
          </mc:Choice>
        </mc:AlternateContent>
        <mc:AlternateContent xmlns:mc="http://schemas.openxmlformats.org/markup-compatibility/2006">
          <mc:Choice Requires="x14">
            <control shapeId="23610" r:id="rId61" name="Option Button 58">
              <controlPr defaultSize="0" autoFill="0" autoLine="0" autoPict="0">
                <anchor moveWithCells="1" sizeWithCells="1">
                  <from>
                    <xdr:col>5</xdr:col>
                    <xdr:colOff>19050</xdr:colOff>
                    <xdr:row>53</xdr:row>
                    <xdr:rowOff>200025</xdr:rowOff>
                  </from>
                  <to>
                    <xdr:col>5</xdr:col>
                    <xdr:colOff>609600</xdr:colOff>
                    <xdr:row>53</xdr:row>
                    <xdr:rowOff>428625</xdr:rowOff>
                  </to>
                </anchor>
              </controlPr>
            </control>
          </mc:Choice>
        </mc:AlternateContent>
        <mc:AlternateContent xmlns:mc="http://schemas.openxmlformats.org/markup-compatibility/2006">
          <mc:Choice Requires="x14">
            <control shapeId="23611" r:id="rId62" name="Option Button 59">
              <controlPr defaultSize="0" autoFill="0" autoLine="0" autoPict="0">
                <anchor moveWithCells="1" sizeWithCells="1">
                  <from>
                    <xdr:col>1</xdr:col>
                    <xdr:colOff>504825</xdr:colOff>
                    <xdr:row>53</xdr:row>
                    <xdr:rowOff>200025</xdr:rowOff>
                  </from>
                  <to>
                    <xdr:col>1</xdr:col>
                    <xdr:colOff>904875</xdr:colOff>
                    <xdr:row>53</xdr:row>
                    <xdr:rowOff>428625</xdr:rowOff>
                  </to>
                </anchor>
              </controlPr>
            </control>
          </mc:Choice>
        </mc:AlternateContent>
        <mc:AlternateContent xmlns:mc="http://schemas.openxmlformats.org/markup-compatibility/2006">
          <mc:Choice Requires="x14">
            <control shapeId="23612" r:id="rId63" name="Option Button 60">
              <controlPr defaultSize="0" autoFill="0" autoLine="0" autoPict="0">
                <anchor moveWithCells="1" sizeWithCells="1">
                  <from>
                    <xdr:col>1</xdr:col>
                    <xdr:colOff>57150</xdr:colOff>
                    <xdr:row>53</xdr:row>
                    <xdr:rowOff>200025</xdr:rowOff>
                  </from>
                  <to>
                    <xdr:col>1</xdr:col>
                    <xdr:colOff>466725</xdr:colOff>
                    <xdr:row>53</xdr:row>
                    <xdr:rowOff>428625</xdr:rowOff>
                  </to>
                </anchor>
              </controlPr>
            </control>
          </mc:Choice>
        </mc:AlternateContent>
        <mc:AlternateContent xmlns:mc="http://schemas.openxmlformats.org/markup-compatibility/2006">
          <mc:Choice Requires="x14">
            <control shapeId="23613" r:id="rId64" name="Group Box 61">
              <controlPr defaultSize="0" autoFill="0" autoPict="0">
                <anchor moveWithCells="1" sizeWithCells="1">
                  <from>
                    <xdr:col>1</xdr:col>
                    <xdr:colOff>0</xdr:colOff>
                    <xdr:row>54</xdr:row>
                    <xdr:rowOff>0</xdr:rowOff>
                  </from>
                  <to>
                    <xdr:col>5</xdr:col>
                    <xdr:colOff>800100</xdr:colOff>
                    <xdr:row>55</xdr:row>
                    <xdr:rowOff>0</xdr:rowOff>
                  </to>
                </anchor>
              </controlPr>
            </control>
          </mc:Choice>
        </mc:AlternateContent>
        <mc:AlternateContent xmlns:mc="http://schemas.openxmlformats.org/markup-compatibility/2006">
          <mc:Choice Requires="x14">
            <control shapeId="23614" r:id="rId65" name="Option Button 62">
              <controlPr defaultSize="0" autoFill="0" autoLine="0" autoPict="0">
                <anchor moveWithCells="1" sizeWithCells="1">
                  <from>
                    <xdr:col>5</xdr:col>
                    <xdr:colOff>19050</xdr:colOff>
                    <xdr:row>54</xdr:row>
                    <xdr:rowOff>200025</xdr:rowOff>
                  </from>
                  <to>
                    <xdr:col>5</xdr:col>
                    <xdr:colOff>609600</xdr:colOff>
                    <xdr:row>54</xdr:row>
                    <xdr:rowOff>428625</xdr:rowOff>
                  </to>
                </anchor>
              </controlPr>
            </control>
          </mc:Choice>
        </mc:AlternateContent>
        <mc:AlternateContent xmlns:mc="http://schemas.openxmlformats.org/markup-compatibility/2006">
          <mc:Choice Requires="x14">
            <control shapeId="23615" r:id="rId66" name="Option Button 63">
              <controlPr defaultSize="0" autoFill="0" autoLine="0" autoPict="0">
                <anchor moveWithCells="1" sizeWithCells="1">
                  <from>
                    <xdr:col>1</xdr:col>
                    <xdr:colOff>504825</xdr:colOff>
                    <xdr:row>54</xdr:row>
                    <xdr:rowOff>200025</xdr:rowOff>
                  </from>
                  <to>
                    <xdr:col>1</xdr:col>
                    <xdr:colOff>904875</xdr:colOff>
                    <xdr:row>54</xdr:row>
                    <xdr:rowOff>428625</xdr:rowOff>
                  </to>
                </anchor>
              </controlPr>
            </control>
          </mc:Choice>
        </mc:AlternateContent>
        <mc:AlternateContent xmlns:mc="http://schemas.openxmlformats.org/markup-compatibility/2006">
          <mc:Choice Requires="x14">
            <control shapeId="23616" r:id="rId67" name="Option Button 64">
              <controlPr defaultSize="0" autoFill="0" autoLine="0" autoPict="0">
                <anchor moveWithCells="1" sizeWithCells="1">
                  <from>
                    <xdr:col>1</xdr:col>
                    <xdr:colOff>57150</xdr:colOff>
                    <xdr:row>54</xdr:row>
                    <xdr:rowOff>200025</xdr:rowOff>
                  </from>
                  <to>
                    <xdr:col>1</xdr:col>
                    <xdr:colOff>466725</xdr:colOff>
                    <xdr:row>54</xdr:row>
                    <xdr:rowOff>428625</xdr:rowOff>
                  </to>
                </anchor>
              </controlPr>
            </control>
          </mc:Choice>
        </mc:AlternateContent>
        <mc:AlternateContent xmlns:mc="http://schemas.openxmlformats.org/markup-compatibility/2006">
          <mc:Choice Requires="x14">
            <control shapeId="23617" r:id="rId68" name="Group Box 65">
              <controlPr defaultSize="0" autoFill="0" autoPict="0">
                <anchor moveWithCells="1" sizeWithCells="1">
                  <from>
                    <xdr:col>1</xdr:col>
                    <xdr:colOff>0</xdr:colOff>
                    <xdr:row>55</xdr:row>
                    <xdr:rowOff>0</xdr:rowOff>
                  </from>
                  <to>
                    <xdr:col>5</xdr:col>
                    <xdr:colOff>800100</xdr:colOff>
                    <xdr:row>56</xdr:row>
                    <xdr:rowOff>0</xdr:rowOff>
                  </to>
                </anchor>
              </controlPr>
            </control>
          </mc:Choice>
        </mc:AlternateContent>
        <mc:AlternateContent xmlns:mc="http://schemas.openxmlformats.org/markup-compatibility/2006">
          <mc:Choice Requires="x14">
            <control shapeId="23618" r:id="rId69" name="Option Button 66">
              <controlPr defaultSize="0" autoFill="0" autoLine="0" autoPict="0">
                <anchor moveWithCells="1" sizeWithCells="1">
                  <from>
                    <xdr:col>5</xdr:col>
                    <xdr:colOff>19050</xdr:colOff>
                    <xdr:row>55</xdr:row>
                    <xdr:rowOff>200025</xdr:rowOff>
                  </from>
                  <to>
                    <xdr:col>5</xdr:col>
                    <xdr:colOff>609600</xdr:colOff>
                    <xdr:row>55</xdr:row>
                    <xdr:rowOff>428625</xdr:rowOff>
                  </to>
                </anchor>
              </controlPr>
            </control>
          </mc:Choice>
        </mc:AlternateContent>
        <mc:AlternateContent xmlns:mc="http://schemas.openxmlformats.org/markup-compatibility/2006">
          <mc:Choice Requires="x14">
            <control shapeId="23619" r:id="rId70" name="Option Button 67">
              <controlPr defaultSize="0" autoFill="0" autoLine="0" autoPict="0">
                <anchor moveWithCells="1" sizeWithCells="1">
                  <from>
                    <xdr:col>1</xdr:col>
                    <xdr:colOff>504825</xdr:colOff>
                    <xdr:row>55</xdr:row>
                    <xdr:rowOff>200025</xdr:rowOff>
                  </from>
                  <to>
                    <xdr:col>1</xdr:col>
                    <xdr:colOff>904875</xdr:colOff>
                    <xdr:row>55</xdr:row>
                    <xdr:rowOff>428625</xdr:rowOff>
                  </to>
                </anchor>
              </controlPr>
            </control>
          </mc:Choice>
        </mc:AlternateContent>
        <mc:AlternateContent xmlns:mc="http://schemas.openxmlformats.org/markup-compatibility/2006">
          <mc:Choice Requires="x14">
            <control shapeId="23620" r:id="rId71" name="Option Button 68">
              <controlPr defaultSize="0" autoFill="0" autoLine="0" autoPict="0">
                <anchor moveWithCells="1" sizeWithCells="1">
                  <from>
                    <xdr:col>1</xdr:col>
                    <xdr:colOff>57150</xdr:colOff>
                    <xdr:row>55</xdr:row>
                    <xdr:rowOff>200025</xdr:rowOff>
                  </from>
                  <to>
                    <xdr:col>1</xdr:col>
                    <xdr:colOff>466725</xdr:colOff>
                    <xdr:row>55</xdr:row>
                    <xdr:rowOff>428625</xdr:rowOff>
                  </to>
                </anchor>
              </controlPr>
            </control>
          </mc:Choice>
        </mc:AlternateContent>
        <mc:AlternateContent xmlns:mc="http://schemas.openxmlformats.org/markup-compatibility/2006">
          <mc:Choice Requires="x14">
            <control shapeId="23621" r:id="rId72" name="Group Box 69">
              <controlPr defaultSize="0" autoFill="0" autoPict="0">
                <anchor moveWithCells="1" sizeWithCells="1">
                  <from>
                    <xdr:col>1</xdr:col>
                    <xdr:colOff>0</xdr:colOff>
                    <xdr:row>56</xdr:row>
                    <xdr:rowOff>0</xdr:rowOff>
                  </from>
                  <to>
                    <xdr:col>5</xdr:col>
                    <xdr:colOff>800100</xdr:colOff>
                    <xdr:row>57</xdr:row>
                    <xdr:rowOff>0</xdr:rowOff>
                  </to>
                </anchor>
              </controlPr>
            </control>
          </mc:Choice>
        </mc:AlternateContent>
        <mc:AlternateContent xmlns:mc="http://schemas.openxmlformats.org/markup-compatibility/2006">
          <mc:Choice Requires="x14">
            <control shapeId="23622" r:id="rId73" name="Option Button 70">
              <controlPr defaultSize="0" autoFill="0" autoLine="0" autoPict="0">
                <anchor moveWithCells="1" sizeWithCells="1">
                  <from>
                    <xdr:col>5</xdr:col>
                    <xdr:colOff>19050</xdr:colOff>
                    <xdr:row>56</xdr:row>
                    <xdr:rowOff>200025</xdr:rowOff>
                  </from>
                  <to>
                    <xdr:col>5</xdr:col>
                    <xdr:colOff>609600</xdr:colOff>
                    <xdr:row>56</xdr:row>
                    <xdr:rowOff>428625</xdr:rowOff>
                  </to>
                </anchor>
              </controlPr>
            </control>
          </mc:Choice>
        </mc:AlternateContent>
        <mc:AlternateContent xmlns:mc="http://schemas.openxmlformats.org/markup-compatibility/2006">
          <mc:Choice Requires="x14">
            <control shapeId="23623" r:id="rId74" name="Option Button 71">
              <controlPr defaultSize="0" autoFill="0" autoLine="0" autoPict="0">
                <anchor moveWithCells="1" sizeWithCells="1">
                  <from>
                    <xdr:col>1</xdr:col>
                    <xdr:colOff>504825</xdr:colOff>
                    <xdr:row>56</xdr:row>
                    <xdr:rowOff>200025</xdr:rowOff>
                  </from>
                  <to>
                    <xdr:col>1</xdr:col>
                    <xdr:colOff>904875</xdr:colOff>
                    <xdr:row>56</xdr:row>
                    <xdr:rowOff>428625</xdr:rowOff>
                  </to>
                </anchor>
              </controlPr>
            </control>
          </mc:Choice>
        </mc:AlternateContent>
        <mc:AlternateContent xmlns:mc="http://schemas.openxmlformats.org/markup-compatibility/2006">
          <mc:Choice Requires="x14">
            <control shapeId="23624" r:id="rId75" name="Option Button 72">
              <controlPr defaultSize="0" autoFill="0" autoLine="0" autoPict="0">
                <anchor moveWithCells="1" sizeWithCells="1">
                  <from>
                    <xdr:col>1</xdr:col>
                    <xdr:colOff>57150</xdr:colOff>
                    <xdr:row>56</xdr:row>
                    <xdr:rowOff>200025</xdr:rowOff>
                  </from>
                  <to>
                    <xdr:col>1</xdr:col>
                    <xdr:colOff>466725</xdr:colOff>
                    <xdr:row>56</xdr:row>
                    <xdr:rowOff>428625</xdr:rowOff>
                  </to>
                </anchor>
              </controlPr>
            </control>
          </mc:Choice>
        </mc:AlternateContent>
        <mc:AlternateContent xmlns:mc="http://schemas.openxmlformats.org/markup-compatibility/2006">
          <mc:Choice Requires="x14">
            <control shapeId="23625" r:id="rId76" name="Group Box 73">
              <controlPr defaultSize="0" autoFill="0" autoPict="0">
                <anchor moveWithCells="1" sizeWithCells="1">
                  <from>
                    <xdr:col>1</xdr:col>
                    <xdr:colOff>0</xdr:colOff>
                    <xdr:row>57</xdr:row>
                    <xdr:rowOff>0</xdr:rowOff>
                  </from>
                  <to>
                    <xdr:col>5</xdr:col>
                    <xdr:colOff>800100</xdr:colOff>
                    <xdr:row>58</xdr:row>
                    <xdr:rowOff>0</xdr:rowOff>
                  </to>
                </anchor>
              </controlPr>
            </control>
          </mc:Choice>
        </mc:AlternateContent>
        <mc:AlternateContent xmlns:mc="http://schemas.openxmlformats.org/markup-compatibility/2006">
          <mc:Choice Requires="x14">
            <control shapeId="23626" r:id="rId77" name="Option Button 74">
              <controlPr defaultSize="0" autoFill="0" autoLine="0" autoPict="0">
                <anchor moveWithCells="1" sizeWithCells="1">
                  <from>
                    <xdr:col>5</xdr:col>
                    <xdr:colOff>19050</xdr:colOff>
                    <xdr:row>57</xdr:row>
                    <xdr:rowOff>200025</xdr:rowOff>
                  </from>
                  <to>
                    <xdr:col>5</xdr:col>
                    <xdr:colOff>609600</xdr:colOff>
                    <xdr:row>57</xdr:row>
                    <xdr:rowOff>428625</xdr:rowOff>
                  </to>
                </anchor>
              </controlPr>
            </control>
          </mc:Choice>
        </mc:AlternateContent>
        <mc:AlternateContent xmlns:mc="http://schemas.openxmlformats.org/markup-compatibility/2006">
          <mc:Choice Requires="x14">
            <control shapeId="23627" r:id="rId78" name="Option Button 75">
              <controlPr defaultSize="0" autoFill="0" autoLine="0" autoPict="0">
                <anchor moveWithCells="1" sizeWithCells="1">
                  <from>
                    <xdr:col>1</xdr:col>
                    <xdr:colOff>504825</xdr:colOff>
                    <xdr:row>57</xdr:row>
                    <xdr:rowOff>200025</xdr:rowOff>
                  </from>
                  <to>
                    <xdr:col>1</xdr:col>
                    <xdr:colOff>904875</xdr:colOff>
                    <xdr:row>57</xdr:row>
                    <xdr:rowOff>428625</xdr:rowOff>
                  </to>
                </anchor>
              </controlPr>
            </control>
          </mc:Choice>
        </mc:AlternateContent>
        <mc:AlternateContent xmlns:mc="http://schemas.openxmlformats.org/markup-compatibility/2006">
          <mc:Choice Requires="x14">
            <control shapeId="23628" r:id="rId79" name="Option Button 76">
              <controlPr defaultSize="0" autoFill="0" autoLine="0" autoPict="0">
                <anchor moveWithCells="1" sizeWithCells="1">
                  <from>
                    <xdr:col>1</xdr:col>
                    <xdr:colOff>57150</xdr:colOff>
                    <xdr:row>57</xdr:row>
                    <xdr:rowOff>200025</xdr:rowOff>
                  </from>
                  <to>
                    <xdr:col>1</xdr:col>
                    <xdr:colOff>466725</xdr:colOff>
                    <xdr:row>57</xdr:row>
                    <xdr:rowOff>428625</xdr:rowOff>
                  </to>
                </anchor>
              </controlPr>
            </control>
          </mc:Choice>
        </mc:AlternateContent>
        <mc:AlternateContent xmlns:mc="http://schemas.openxmlformats.org/markup-compatibility/2006">
          <mc:Choice Requires="x14">
            <control shapeId="23629" r:id="rId80" name="Group Box 77">
              <controlPr defaultSize="0" autoFill="0" autoPict="0">
                <anchor moveWithCells="1" sizeWithCells="1">
                  <from>
                    <xdr:col>1</xdr:col>
                    <xdr:colOff>0</xdr:colOff>
                    <xdr:row>61</xdr:row>
                    <xdr:rowOff>0</xdr:rowOff>
                  </from>
                  <to>
                    <xdr:col>5</xdr:col>
                    <xdr:colOff>800100</xdr:colOff>
                    <xdr:row>62</xdr:row>
                    <xdr:rowOff>0</xdr:rowOff>
                  </to>
                </anchor>
              </controlPr>
            </control>
          </mc:Choice>
        </mc:AlternateContent>
        <mc:AlternateContent xmlns:mc="http://schemas.openxmlformats.org/markup-compatibility/2006">
          <mc:Choice Requires="x14">
            <control shapeId="23630" r:id="rId81" name="Option Button 78">
              <controlPr defaultSize="0" autoFill="0" autoLine="0" autoPict="0">
                <anchor moveWithCells="1" sizeWithCells="1">
                  <from>
                    <xdr:col>5</xdr:col>
                    <xdr:colOff>19050</xdr:colOff>
                    <xdr:row>61</xdr:row>
                    <xdr:rowOff>200025</xdr:rowOff>
                  </from>
                  <to>
                    <xdr:col>5</xdr:col>
                    <xdr:colOff>609600</xdr:colOff>
                    <xdr:row>61</xdr:row>
                    <xdr:rowOff>428625</xdr:rowOff>
                  </to>
                </anchor>
              </controlPr>
            </control>
          </mc:Choice>
        </mc:AlternateContent>
        <mc:AlternateContent xmlns:mc="http://schemas.openxmlformats.org/markup-compatibility/2006">
          <mc:Choice Requires="x14">
            <control shapeId="23631" r:id="rId82" name="Option Button 79">
              <controlPr defaultSize="0" autoFill="0" autoLine="0" autoPict="0">
                <anchor moveWithCells="1" sizeWithCells="1">
                  <from>
                    <xdr:col>1</xdr:col>
                    <xdr:colOff>504825</xdr:colOff>
                    <xdr:row>61</xdr:row>
                    <xdr:rowOff>200025</xdr:rowOff>
                  </from>
                  <to>
                    <xdr:col>1</xdr:col>
                    <xdr:colOff>904875</xdr:colOff>
                    <xdr:row>61</xdr:row>
                    <xdr:rowOff>428625</xdr:rowOff>
                  </to>
                </anchor>
              </controlPr>
            </control>
          </mc:Choice>
        </mc:AlternateContent>
        <mc:AlternateContent xmlns:mc="http://schemas.openxmlformats.org/markup-compatibility/2006">
          <mc:Choice Requires="x14">
            <control shapeId="23632" r:id="rId83" name="Option Button 80">
              <controlPr defaultSize="0" autoFill="0" autoLine="0" autoPict="0">
                <anchor moveWithCells="1" sizeWithCells="1">
                  <from>
                    <xdr:col>1</xdr:col>
                    <xdr:colOff>57150</xdr:colOff>
                    <xdr:row>61</xdr:row>
                    <xdr:rowOff>200025</xdr:rowOff>
                  </from>
                  <to>
                    <xdr:col>1</xdr:col>
                    <xdr:colOff>466725</xdr:colOff>
                    <xdr:row>61</xdr:row>
                    <xdr:rowOff>428625</xdr:rowOff>
                  </to>
                </anchor>
              </controlPr>
            </control>
          </mc:Choice>
        </mc:AlternateContent>
        <mc:AlternateContent xmlns:mc="http://schemas.openxmlformats.org/markup-compatibility/2006">
          <mc:Choice Requires="x14">
            <control shapeId="23633" r:id="rId84" name="Group Box 81">
              <controlPr defaultSize="0" autoFill="0" autoPict="0">
                <anchor moveWithCells="1" sizeWithCells="1">
                  <from>
                    <xdr:col>1</xdr:col>
                    <xdr:colOff>0</xdr:colOff>
                    <xdr:row>62</xdr:row>
                    <xdr:rowOff>0</xdr:rowOff>
                  </from>
                  <to>
                    <xdr:col>5</xdr:col>
                    <xdr:colOff>800100</xdr:colOff>
                    <xdr:row>63</xdr:row>
                    <xdr:rowOff>0</xdr:rowOff>
                  </to>
                </anchor>
              </controlPr>
            </control>
          </mc:Choice>
        </mc:AlternateContent>
        <mc:AlternateContent xmlns:mc="http://schemas.openxmlformats.org/markup-compatibility/2006">
          <mc:Choice Requires="x14">
            <control shapeId="23634" r:id="rId85" name="Option Button 82">
              <controlPr defaultSize="0" autoFill="0" autoLine="0" autoPict="0">
                <anchor moveWithCells="1" sizeWithCells="1">
                  <from>
                    <xdr:col>5</xdr:col>
                    <xdr:colOff>19050</xdr:colOff>
                    <xdr:row>62</xdr:row>
                    <xdr:rowOff>200025</xdr:rowOff>
                  </from>
                  <to>
                    <xdr:col>5</xdr:col>
                    <xdr:colOff>609600</xdr:colOff>
                    <xdr:row>62</xdr:row>
                    <xdr:rowOff>428625</xdr:rowOff>
                  </to>
                </anchor>
              </controlPr>
            </control>
          </mc:Choice>
        </mc:AlternateContent>
        <mc:AlternateContent xmlns:mc="http://schemas.openxmlformats.org/markup-compatibility/2006">
          <mc:Choice Requires="x14">
            <control shapeId="23635" r:id="rId86" name="Option Button 83">
              <controlPr defaultSize="0" autoFill="0" autoLine="0" autoPict="0">
                <anchor moveWithCells="1" sizeWithCells="1">
                  <from>
                    <xdr:col>1</xdr:col>
                    <xdr:colOff>504825</xdr:colOff>
                    <xdr:row>62</xdr:row>
                    <xdr:rowOff>200025</xdr:rowOff>
                  </from>
                  <to>
                    <xdr:col>1</xdr:col>
                    <xdr:colOff>904875</xdr:colOff>
                    <xdr:row>62</xdr:row>
                    <xdr:rowOff>428625</xdr:rowOff>
                  </to>
                </anchor>
              </controlPr>
            </control>
          </mc:Choice>
        </mc:AlternateContent>
        <mc:AlternateContent xmlns:mc="http://schemas.openxmlformats.org/markup-compatibility/2006">
          <mc:Choice Requires="x14">
            <control shapeId="23636" r:id="rId87" name="Option Button 84">
              <controlPr defaultSize="0" autoFill="0" autoLine="0" autoPict="0">
                <anchor moveWithCells="1" sizeWithCells="1">
                  <from>
                    <xdr:col>1</xdr:col>
                    <xdr:colOff>57150</xdr:colOff>
                    <xdr:row>62</xdr:row>
                    <xdr:rowOff>200025</xdr:rowOff>
                  </from>
                  <to>
                    <xdr:col>1</xdr:col>
                    <xdr:colOff>466725</xdr:colOff>
                    <xdr:row>62</xdr:row>
                    <xdr:rowOff>428625</xdr:rowOff>
                  </to>
                </anchor>
              </controlPr>
            </control>
          </mc:Choice>
        </mc:AlternateContent>
        <mc:AlternateContent xmlns:mc="http://schemas.openxmlformats.org/markup-compatibility/2006">
          <mc:Choice Requires="x14">
            <control shapeId="23637" r:id="rId88" name="Group Box 85">
              <controlPr defaultSize="0" autoFill="0" autoPict="0">
                <anchor moveWithCells="1" sizeWithCells="1">
                  <from>
                    <xdr:col>1</xdr:col>
                    <xdr:colOff>0</xdr:colOff>
                    <xdr:row>66</xdr:row>
                    <xdr:rowOff>0</xdr:rowOff>
                  </from>
                  <to>
                    <xdr:col>5</xdr:col>
                    <xdr:colOff>800100</xdr:colOff>
                    <xdr:row>67</xdr:row>
                    <xdr:rowOff>0</xdr:rowOff>
                  </to>
                </anchor>
              </controlPr>
            </control>
          </mc:Choice>
        </mc:AlternateContent>
        <mc:AlternateContent xmlns:mc="http://schemas.openxmlformats.org/markup-compatibility/2006">
          <mc:Choice Requires="x14">
            <control shapeId="23638" r:id="rId89" name="Option Button 86">
              <controlPr defaultSize="0" autoFill="0" autoLine="0" autoPict="0">
                <anchor moveWithCells="1" sizeWithCells="1">
                  <from>
                    <xdr:col>5</xdr:col>
                    <xdr:colOff>19050</xdr:colOff>
                    <xdr:row>66</xdr:row>
                    <xdr:rowOff>200025</xdr:rowOff>
                  </from>
                  <to>
                    <xdr:col>5</xdr:col>
                    <xdr:colOff>609600</xdr:colOff>
                    <xdr:row>66</xdr:row>
                    <xdr:rowOff>428625</xdr:rowOff>
                  </to>
                </anchor>
              </controlPr>
            </control>
          </mc:Choice>
        </mc:AlternateContent>
        <mc:AlternateContent xmlns:mc="http://schemas.openxmlformats.org/markup-compatibility/2006">
          <mc:Choice Requires="x14">
            <control shapeId="23639" r:id="rId90" name="Option Button 87">
              <controlPr defaultSize="0" autoFill="0" autoLine="0" autoPict="0">
                <anchor moveWithCells="1" sizeWithCells="1">
                  <from>
                    <xdr:col>1</xdr:col>
                    <xdr:colOff>504825</xdr:colOff>
                    <xdr:row>66</xdr:row>
                    <xdr:rowOff>200025</xdr:rowOff>
                  </from>
                  <to>
                    <xdr:col>1</xdr:col>
                    <xdr:colOff>904875</xdr:colOff>
                    <xdr:row>66</xdr:row>
                    <xdr:rowOff>428625</xdr:rowOff>
                  </to>
                </anchor>
              </controlPr>
            </control>
          </mc:Choice>
        </mc:AlternateContent>
        <mc:AlternateContent xmlns:mc="http://schemas.openxmlformats.org/markup-compatibility/2006">
          <mc:Choice Requires="x14">
            <control shapeId="23640" r:id="rId91" name="Option Button 88">
              <controlPr defaultSize="0" autoFill="0" autoLine="0" autoPict="0">
                <anchor moveWithCells="1" sizeWithCells="1">
                  <from>
                    <xdr:col>1</xdr:col>
                    <xdr:colOff>57150</xdr:colOff>
                    <xdr:row>66</xdr:row>
                    <xdr:rowOff>200025</xdr:rowOff>
                  </from>
                  <to>
                    <xdr:col>1</xdr:col>
                    <xdr:colOff>466725</xdr:colOff>
                    <xdr:row>66</xdr:row>
                    <xdr:rowOff>428625</xdr:rowOff>
                  </to>
                </anchor>
              </controlPr>
            </control>
          </mc:Choice>
        </mc:AlternateContent>
        <mc:AlternateContent xmlns:mc="http://schemas.openxmlformats.org/markup-compatibility/2006">
          <mc:Choice Requires="x14">
            <control shapeId="23641" r:id="rId92" name="Group Box 89">
              <controlPr defaultSize="0" autoFill="0" autoPict="0">
                <anchor moveWithCells="1" sizeWithCells="1">
                  <from>
                    <xdr:col>1</xdr:col>
                    <xdr:colOff>0</xdr:colOff>
                    <xdr:row>67</xdr:row>
                    <xdr:rowOff>0</xdr:rowOff>
                  </from>
                  <to>
                    <xdr:col>5</xdr:col>
                    <xdr:colOff>800100</xdr:colOff>
                    <xdr:row>68</xdr:row>
                    <xdr:rowOff>0</xdr:rowOff>
                  </to>
                </anchor>
              </controlPr>
            </control>
          </mc:Choice>
        </mc:AlternateContent>
        <mc:AlternateContent xmlns:mc="http://schemas.openxmlformats.org/markup-compatibility/2006">
          <mc:Choice Requires="x14">
            <control shapeId="23642" r:id="rId93" name="Option Button 90">
              <controlPr defaultSize="0" autoFill="0" autoLine="0" autoPict="0">
                <anchor moveWithCells="1" sizeWithCells="1">
                  <from>
                    <xdr:col>5</xdr:col>
                    <xdr:colOff>19050</xdr:colOff>
                    <xdr:row>67</xdr:row>
                    <xdr:rowOff>200025</xdr:rowOff>
                  </from>
                  <to>
                    <xdr:col>5</xdr:col>
                    <xdr:colOff>609600</xdr:colOff>
                    <xdr:row>67</xdr:row>
                    <xdr:rowOff>428625</xdr:rowOff>
                  </to>
                </anchor>
              </controlPr>
            </control>
          </mc:Choice>
        </mc:AlternateContent>
        <mc:AlternateContent xmlns:mc="http://schemas.openxmlformats.org/markup-compatibility/2006">
          <mc:Choice Requires="x14">
            <control shapeId="23643" r:id="rId94" name="Option Button 91">
              <controlPr defaultSize="0" autoFill="0" autoLine="0" autoPict="0">
                <anchor moveWithCells="1" sizeWithCells="1">
                  <from>
                    <xdr:col>1</xdr:col>
                    <xdr:colOff>504825</xdr:colOff>
                    <xdr:row>67</xdr:row>
                    <xdr:rowOff>200025</xdr:rowOff>
                  </from>
                  <to>
                    <xdr:col>1</xdr:col>
                    <xdr:colOff>904875</xdr:colOff>
                    <xdr:row>67</xdr:row>
                    <xdr:rowOff>428625</xdr:rowOff>
                  </to>
                </anchor>
              </controlPr>
            </control>
          </mc:Choice>
        </mc:AlternateContent>
        <mc:AlternateContent xmlns:mc="http://schemas.openxmlformats.org/markup-compatibility/2006">
          <mc:Choice Requires="x14">
            <control shapeId="23644" r:id="rId95" name="Option Button 92">
              <controlPr defaultSize="0" autoFill="0" autoLine="0" autoPict="0">
                <anchor moveWithCells="1" sizeWithCells="1">
                  <from>
                    <xdr:col>1</xdr:col>
                    <xdr:colOff>57150</xdr:colOff>
                    <xdr:row>67</xdr:row>
                    <xdr:rowOff>200025</xdr:rowOff>
                  </from>
                  <to>
                    <xdr:col>1</xdr:col>
                    <xdr:colOff>466725</xdr:colOff>
                    <xdr:row>67</xdr:row>
                    <xdr:rowOff>428625</xdr:rowOff>
                  </to>
                </anchor>
              </controlPr>
            </control>
          </mc:Choice>
        </mc:AlternateContent>
        <mc:AlternateContent xmlns:mc="http://schemas.openxmlformats.org/markup-compatibility/2006">
          <mc:Choice Requires="x14">
            <control shapeId="23645" r:id="rId96" name="Group Box 93">
              <controlPr defaultSize="0" autoFill="0" autoPict="0">
                <anchor moveWithCells="1" sizeWithCells="1">
                  <from>
                    <xdr:col>1</xdr:col>
                    <xdr:colOff>0</xdr:colOff>
                    <xdr:row>80</xdr:row>
                    <xdr:rowOff>0</xdr:rowOff>
                  </from>
                  <to>
                    <xdr:col>5</xdr:col>
                    <xdr:colOff>800100</xdr:colOff>
                    <xdr:row>81</xdr:row>
                    <xdr:rowOff>0</xdr:rowOff>
                  </to>
                </anchor>
              </controlPr>
            </control>
          </mc:Choice>
        </mc:AlternateContent>
        <mc:AlternateContent xmlns:mc="http://schemas.openxmlformats.org/markup-compatibility/2006">
          <mc:Choice Requires="x14">
            <control shapeId="23646" r:id="rId97" name="Option Button 94">
              <controlPr defaultSize="0" autoFill="0" autoLine="0" autoPict="0">
                <anchor moveWithCells="1" sizeWithCells="1">
                  <from>
                    <xdr:col>5</xdr:col>
                    <xdr:colOff>19050</xdr:colOff>
                    <xdr:row>80</xdr:row>
                    <xdr:rowOff>200025</xdr:rowOff>
                  </from>
                  <to>
                    <xdr:col>5</xdr:col>
                    <xdr:colOff>609600</xdr:colOff>
                    <xdr:row>80</xdr:row>
                    <xdr:rowOff>428625</xdr:rowOff>
                  </to>
                </anchor>
              </controlPr>
            </control>
          </mc:Choice>
        </mc:AlternateContent>
        <mc:AlternateContent xmlns:mc="http://schemas.openxmlformats.org/markup-compatibility/2006">
          <mc:Choice Requires="x14">
            <control shapeId="23647" r:id="rId98" name="Option Button 95">
              <controlPr defaultSize="0" autoFill="0" autoLine="0" autoPict="0">
                <anchor moveWithCells="1" sizeWithCells="1">
                  <from>
                    <xdr:col>1</xdr:col>
                    <xdr:colOff>504825</xdr:colOff>
                    <xdr:row>80</xdr:row>
                    <xdr:rowOff>200025</xdr:rowOff>
                  </from>
                  <to>
                    <xdr:col>1</xdr:col>
                    <xdr:colOff>904875</xdr:colOff>
                    <xdr:row>80</xdr:row>
                    <xdr:rowOff>428625</xdr:rowOff>
                  </to>
                </anchor>
              </controlPr>
            </control>
          </mc:Choice>
        </mc:AlternateContent>
        <mc:AlternateContent xmlns:mc="http://schemas.openxmlformats.org/markup-compatibility/2006">
          <mc:Choice Requires="x14">
            <control shapeId="23648" r:id="rId99" name="Option Button 96">
              <controlPr defaultSize="0" autoFill="0" autoLine="0" autoPict="0">
                <anchor moveWithCells="1" sizeWithCells="1">
                  <from>
                    <xdr:col>1</xdr:col>
                    <xdr:colOff>57150</xdr:colOff>
                    <xdr:row>80</xdr:row>
                    <xdr:rowOff>200025</xdr:rowOff>
                  </from>
                  <to>
                    <xdr:col>1</xdr:col>
                    <xdr:colOff>466725</xdr:colOff>
                    <xdr:row>80</xdr:row>
                    <xdr:rowOff>428625</xdr:rowOff>
                  </to>
                </anchor>
              </controlPr>
            </control>
          </mc:Choice>
        </mc:AlternateContent>
        <mc:AlternateContent xmlns:mc="http://schemas.openxmlformats.org/markup-compatibility/2006">
          <mc:Choice Requires="x14">
            <control shapeId="23649" r:id="rId100" name="Group Box 97">
              <controlPr defaultSize="0" autoFill="0" autoPict="0">
                <anchor moveWithCells="1" sizeWithCells="1">
                  <from>
                    <xdr:col>1</xdr:col>
                    <xdr:colOff>0</xdr:colOff>
                    <xdr:row>81</xdr:row>
                    <xdr:rowOff>0</xdr:rowOff>
                  </from>
                  <to>
                    <xdr:col>5</xdr:col>
                    <xdr:colOff>800100</xdr:colOff>
                    <xdr:row>82</xdr:row>
                    <xdr:rowOff>0</xdr:rowOff>
                  </to>
                </anchor>
              </controlPr>
            </control>
          </mc:Choice>
        </mc:AlternateContent>
        <mc:AlternateContent xmlns:mc="http://schemas.openxmlformats.org/markup-compatibility/2006">
          <mc:Choice Requires="x14">
            <control shapeId="23650" r:id="rId101" name="Option Button 98">
              <controlPr defaultSize="0" autoFill="0" autoLine="0" autoPict="0">
                <anchor moveWithCells="1" sizeWithCells="1">
                  <from>
                    <xdr:col>5</xdr:col>
                    <xdr:colOff>19050</xdr:colOff>
                    <xdr:row>81</xdr:row>
                    <xdr:rowOff>200025</xdr:rowOff>
                  </from>
                  <to>
                    <xdr:col>5</xdr:col>
                    <xdr:colOff>609600</xdr:colOff>
                    <xdr:row>81</xdr:row>
                    <xdr:rowOff>428625</xdr:rowOff>
                  </to>
                </anchor>
              </controlPr>
            </control>
          </mc:Choice>
        </mc:AlternateContent>
        <mc:AlternateContent xmlns:mc="http://schemas.openxmlformats.org/markup-compatibility/2006">
          <mc:Choice Requires="x14">
            <control shapeId="23651" r:id="rId102" name="Option Button 99">
              <controlPr defaultSize="0" autoFill="0" autoLine="0" autoPict="0">
                <anchor moveWithCells="1" sizeWithCells="1">
                  <from>
                    <xdr:col>1</xdr:col>
                    <xdr:colOff>504825</xdr:colOff>
                    <xdr:row>81</xdr:row>
                    <xdr:rowOff>200025</xdr:rowOff>
                  </from>
                  <to>
                    <xdr:col>1</xdr:col>
                    <xdr:colOff>904875</xdr:colOff>
                    <xdr:row>81</xdr:row>
                    <xdr:rowOff>428625</xdr:rowOff>
                  </to>
                </anchor>
              </controlPr>
            </control>
          </mc:Choice>
        </mc:AlternateContent>
        <mc:AlternateContent xmlns:mc="http://schemas.openxmlformats.org/markup-compatibility/2006">
          <mc:Choice Requires="x14">
            <control shapeId="23652" r:id="rId103" name="Option Button 100">
              <controlPr defaultSize="0" autoFill="0" autoLine="0" autoPict="0">
                <anchor moveWithCells="1" sizeWithCells="1">
                  <from>
                    <xdr:col>1</xdr:col>
                    <xdr:colOff>57150</xdr:colOff>
                    <xdr:row>81</xdr:row>
                    <xdr:rowOff>200025</xdr:rowOff>
                  </from>
                  <to>
                    <xdr:col>1</xdr:col>
                    <xdr:colOff>466725</xdr:colOff>
                    <xdr:row>81</xdr:row>
                    <xdr:rowOff>428625</xdr:rowOff>
                  </to>
                </anchor>
              </controlPr>
            </control>
          </mc:Choice>
        </mc:AlternateContent>
        <mc:AlternateContent xmlns:mc="http://schemas.openxmlformats.org/markup-compatibility/2006">
          <mc:Choice Requires="x14">
            <control shapeId="23653" r:id="rId104" name="Group Box 101">
              <controlPr defaultSize="0" autoFill="0" autoPict="0">
                <anchor moveWithCells="1" sizeWithCells="1">
                  <from>
                    <xdr:col>1</xdr:col>
                    <xdr:colOff>0</xdr:colOff>
                    <xdr:row>85</xdr:row>
                    <xdr:rowOff>0</xdr:rowOff>
                  </from>
                  <to>
                    <xdr:col>5</xdr:col>
                    <xdr:colOff>800100</xdr:colOff>
                    <xdr:row>86</xdr:row>
                    <xdr:rowOff>0</xdr:rowOff>
                  </to>
                </anchor>
              </controlPr>
            </control>
          </mc:Choice>
        </mc:AlternateContent>
        <mc:AlternateContent xmlns:mc="http://schemas.openxmlformats.org/markup-compatibility/2006">
          <mc:Choice Requires="x14">
            <control shapeId="23654" r:id="rId105" name="Option Button 102">
              <controlPr defaultSize="0" autoFill="0" autoLine="0" autoPict="0">
                <anchor moveWithCells="1" sizeWithCells="1">
                  <from>
                    <xdr:col>5</xdr:col>
                    <xdr:colOff>19050</xdr:colOff>
                    <xdr:row>85</xdr:row>
                    <xdr:rowOff>200025</xdr:rowOff>
                  </from>
                  <to>
                    <xdr:col>5</xdr:col>
                    <xdr:colOff>609600</xdr:colOff>
                    <xdr:row>85</xdr:row>
                    <xdr:rowOff>428625</xdr:rowOff>
                  </to>
                </anchor>
              </controlPr>
            </control>
          </mc:Choice>
        </mc:AlternateContent>
        <mc:AlternateContent xmlns:mc="http://schemas.openxmlformats.org/markup-compatibility/2006">
          <mc:Choice Requires="x14">
            <control shapeId="23655" r:id="rId106" name="Option Button 103">
              <controlPr defaultSize="0" autoFill="0" autoLine="0" autoPict="0">
                <anchor moveWithCells="1" sizeWithCells="1">
                  <from>
                    <xdr:col>1</xdr:col>
                    <xdr:colOff>504825</xdr:colOff>
                    <xdr:row>85</xdr:row>
                    <xdr:rowOff>200025</xdr:rowOff>
                  </from>
                  <to>
                    <xdr:col>1</xdr:col>
                    <xdr:colOff>904875</xdr:colOff>
                    <xdr:row>85</xdr:row>
                    <xdr:rowOff>428625</xdr:rowOff>
                  </to>
                </anchor>
              </controlPr>
            </control>
          </mc:Choice>
        </mc:AlternateContent>
        <mc:AlternateContent xmlns:mc="http://schemas.openxmlformats.org/markup-compatibility/2006">
          <mc:Choice Requires="x14">
            <control shapeId="23656" r:id="rId107" name="Option Button 104">
              <controlPr defaultSize="0" autoFill="0" autoLine="0" autoPict="0">
                <anchor moveWithCells="1" sizeWithCells="1">
                  <from>
                    <xdr:col>1</xdr:col>
                    <xdr:colOff>57150</xdr:colOff>
                    <xdr:row>85</xdr:row>
                    <xdr:rowOff>200025</xdr:rowOff>
                  </from>
                  <to>
                    <xdr:col>1</xdr:col>
                    <xdr:colOff>466725</xdr:colOff>
                    <xdr:row>85</xdr:row>
                    <xdr:rowOff>428625</xdr:rowOff>
                  </to>
                </anchor>
              </controlPr>
            </control>
          </mc:Choice>
        </mc:AlternateContent>
        <mc:AlternateContent xmlns:mc="http://schemas.openxmlformats.org/markup-compatibility/2006">
          <mc:Choice Requires="x14">
            <control shapeId="23657" r:id="rId108" name="Group Box 105">
              <controlPr defaultSize="0" autoFill="0" autoPict="0">
                <anchor moveWithCells="1" sizeWithCells="1">
                  <from>
                    <xdr:col>1</xdr:col>
                    <xdr:colOff>0</xdr:colOff>
                    <xdr:row>86</xdr:row>
                    <xdr:rowOff>0</xdr:rowOff>
                  </from>
                  <to>
                    <xdr:col>5</xdr:col>
                    <xdr:colOff>800100</xdr:colOff>
                    <xdr:row>87</xdr:row>
                    <xdr:rowOff>0</xdr:rowOff>
                  </to>
                </anchor>
              </controlPr>
            </control>
          </mc:Choice>
        </mc:AlternateContent>
        <mc:AlternateContent xmlns:mc="http://schemas.openxmlformats.org/markup-compatibility/2006">
          <mc:Choice Requires="x14">
            <control shapeId="23658" r:id="rId109" name="Option Button 106">
              <controlPr defaultSize="0" autoFill="0" autoLine="0" autoPict="0">
                <anchor moveWithCells="1" sizeWithCells="1">
                  <from>
                    <xdr:col>5</xdr:col>
                    <xdr:colOff>19050</xdr:colOff>
                    <xdr:row>86</xdr:row>
                    <xdr:rowOff>200025</xdr:rowOff>
                  </from>
                  <to>
                    <xdr:col>5</xdr:col>
                    <xdr:colOff>609600</xdr:colOff>
                    <xdr:row>86</xdr:row>
                    <xdr:rowOff>428625</xdr:rowOff>
                  </to>
                </anchor>
              </controlPr>
            </control>
          </mc:Choice>
        </mc:AlternateContent>
        <mc:AlternateContent xmlns:mc="http://schemas.openxmlformats.org/markup-compatibility/2006">
          <mc:Choice Requires="x14">
            <control shapeId="23659" r:id="rId110" name="Option Button 107">
              <controlPr defaultSize="0" autoFill="0" autoLine="0" autoPict="0">
                <anchor moveWithCells="1" sizeWithCells="1">
                  <from>
                    <xdr:col>1</xdr:col>
                    <xdr:colOff>504825</xdr:colOff>
                    <xdr:row>86</xdr:row>
                    <xdr:rowOff>200025</xdr:rowOff>
                  </from>
                  <to>
                    <xdr:col>1</xdr:col>
                    <xdr:colOff>904875</xdr:colOff>
                    <xdr:row>86</xdr:row>
                    <xdr:rowOff>428625</xdr:rowOff>
                  </to>
                </anchor>
              </controlPr>
            </control>
          </mc:Choice>
        </mc:AlternateContent>
        <mc:AlternateContent xmlns:mc="http://schemas.openxmlformats.org/markup-compatibility/2006">
          <mc:Choice Requires="x14">
            <control shapeId="23660" r:id="rId111" name="Option Button 108">
              <controlPr defaultSize="0" autoFill="0" autoLine="0" autoPict="0">
                <anchor moveWithCells="1" sizeWithCells="1">
                  <from>
                    <xdr:col>1</xdr:col>
                    <xdr:colOff>57150</xdr:colOff>
                    <xdr:row>86</xdr:row>
                    <xdr:rowOff>200025</xdr:rowOff>
                  </from>
                  <to>
                    <xdr:col>1</xdr:col>
                    <xdr:colOff>466725</xdr:colOff>
                    <xdr:row>86</xdr:row>
                    <xdr:rowOff>428625</xdr:rowOff>
                  </to>
                </anchor>
              </controlPr>
            </control>
          </mc:Choice>
        </mc:AlternateContent>
        <mc:AlternateContent xmlns:mc="http://schemas.openxmlformats.org/markup-compatibility/2006">
          <mc:Choice Requires="x14">
            <control shapeId="23661" r:id="rId112" name="Group Box 109">
              <controlPr defaultSize="0" autoFill="0" autoPict="0">
                <anchor moveWithCells="1" sizeWithCells="1">
                  <from>
                    <xdr:col>1</xdr:col>
                    <xdr:colOff>0</xdr:colOff>
                    <xdr:row>87</xdr:row>
                    <xdr:rowOff>0</xdr:rowOff>
                  </from>
                  <to>
                    <xdr:col>5</xdr:col>
                    <xdr:colOff>800100</xdr:colOff>
                    <xdr:row>88</xdr:row>
                    <xdr:rowOff>0</xdr:rowOff>
                  </to>
                </anchor>
              </controlPr>
            </control>
          </mc:Choice>
        </mc:AlternateContent>
        <mc:AlternateContent xmlns:mc="http://schemas.openxmlformats.org/markup-compatibility/2006">
          <mc:Choice Requires="x14">
            <control shapeId="23662" r:id="rId113" name="Option Button 110">
              <controlPr defaultSize="0" autoFill="0" autoLine="0" autoPict="0">
                <anchor moveWithCells="1" sizeWithCells="1">
                  <from>
                    <xdr:col>5</xdr:col>
                    <xdr:colOff>19050</xdr:colOff>
                    <xdr:row>87</xdr:row>
                    <xdr:rowOff>200025</xdr:rowOff>
                  </from>
                  <to>
                    <xdr:col>5</xdr:col>
                    <xdr:colOff>609600</xdr:colOff>
                    <xdr:row>87</xdr:row>
                    <xdr:rowOff>428625</xdr:rowOff>
                  </to>
                </anchor>
              </controlPr>
            </control>
          </mc:Choice>
        </mc:AlternateContent>
        <mc:AlternateContent xmlns:mc="http://schemas.openxmlformats.org/markup-compatibility/2006">
          <mc:Choice Requires="x14">
            <control shapeId="23663" r:id="rId114" name="Option Button 111">
              <controlPr defaultSize="0" autoFill="0" autoLine="0" autoPict="0">
                <anchor moveWithCells="1" sizeWithCells="1">
                  <from>
                    <xdr:col>1</xdr:col>
                    <xdr:colOff>504825</xdr:colOff>
                    <xdr:row>87</xdr:row>
                    <xdr:rowOff>200025</xdr:rowOff>
                  </from>
                  <to>
                    <xdr:col>1</xdr:col>
                    <xdr:colOff>904875</xdr:colOff>
                    <xdr:row>87</xdr:row>
                    <xdr:rowOff>428625</xdr:rowOff>
                  </to>
                </anchor>
              </controlPr>
            </control>
          </mc:Choice>
        </mc:AlternateContent>
        <mc:AlternateContent xmlns:mc="http://schemas.openxmlformats.org/markup-compatibility/2006">
          <mc:Choice Requires="x14">
            <control shapeId="23664" r:id="rId115" name="Option Button 112">
              <controlPr defaultSize="0" autoFill="0" autoLine="0" autoPict="0">
                <anchor moveWithCells="1" sizeWithCells="1">
                  <from>
                    <xdr:col>1</xdr:col>
                    <xdr:colOff>57150</xdr:colOff>
                    <xdr:row>87</xdr:row>
                    <xdr:rowOff>200025</xdr:rowOff>
                  </from>
                  <to>
                    <xdr:col>1</xdr:col>
                    <xdr:colOff>466725</xdr:colOff>
                    <xdr:row>87</xdr:row>
                    <xdr:rowOff>428625</xdr:rowOff>
                  </to>
                </anchor>
              </controlPr>
            </control>
          </mc:Choice>
        </mc:AlternateContent>
        <mc:AlternateContent xmlns:mc="http://schemas.openxmlformats.org/markup-compatibility/2006">
          <mc:Choice Requires="x14">
            <control shapeId="23665" r:id="rId116" name="Group Box 113">
              <controlPr defaultSize="0" autoFill="0" autoPict="0">
                <anchor moveWithCells="1" sizeWithCells="1">
                  <from>
                    <xdr:col>1</xdr:col>
                    <xdr:colOff>0</xdr:colOff>
                    <xdr:row>100</xdr:row>
                    <xdr:rowOff>0</xdr:rowOff>
                  </from>
                  <to>
                    <xdr:col>5</xdr:col>
                    <xdr:colOff>800100</xdr:colOff>
                    <xdr:row>101</xdr:row>
                    <xdr:rowOff>0</xdr:rowOff>
                  </to>
                </anchor>
              </controlPr>
            </control>
          </mc:Choice>
        </mc:AlternateContent>
        <mc:AlternateContent xmlns:mc="http://schemas.openxmlformats.org/markup-compatibility/2006">
          <mc:Choice Requires="x14">
            <control shapeId="23666" r:id="rId117" name="Option Button 114">
              <controlPr defaultSize="0" autoFill="0" autoLine="0" autoPict="0">
                <anchor moveWithCells="1" sizeWithCells="1">
                  <from>
                    <xdr:col>5</xdr:col>
                    <xdr:colOff>19050</xdr:colOff>
                    <xdr:row>100</xdr:row>
                    <xdr:rowOff>200025</xdr:rowOff>
                  </from>
                  <to>
                    <xdr:col>5</xdr:col>
                    <xdr:colOff>609600</xdr:colOff>
                    <xdr:row>100</xdr:row>
                    <xdr:rowOff>428625</xdr:rowOff>
                  </to>
                </anchor>
              </controlPr>
            </control>
          </mc:Choice>
        </mc:AlternateContent>
        <mc:AlternateContent xmlns:mc="http://schemas.openxmlformats.org/markup-compatibility/2006">
          <mc:Choice Requires="x14">
            <control shapeId="23667" r:id="rId118" name="Option Button 115">
              <controlPr defaultSize="0" autoFill="0" autoLine="0" autoPict="0">
                <anchor moveWithCells="1" sizeWithCells="1">
                  <from>
                    <xdr:col>1</xdr:col>
                    <xdr:colOff>504825</xdr:colOff>
                    <xdr:row>100</xdr:row>
                    <xdr:rowOff>200025</xdr:rowOff>
                  </from>
                  <to>
                    <xdr:col>1</xdr:col>
                    <xdr:colOff>904875</xdr:colOff>
                    <xdr:row>100</xdr:row>
                    <xdr:rowOff>428625</xdr:rowOff>
                  </to>
                </anchor>
              </controlPr>
            </control>
          </mc:Choice>
        </mc:AlternateContent>
        <mc:AlternateContent xmlns:mc="http://schemas.openxmlformats.org/markup-compatibility/2006">
          <mc:Choice Requires="x14">
            <control shapeId="23668" r:id="rId119" name="Option Button 116">
              <controlPr defaultSize="0" autoFill="0" autoLine="0" autoPict="0">
                <anchor moveWithCells="1" sizeWithCells="1">
                  <from>
                    <xdr:col>1</xdr:col>
                    <xdr:colOff>57150</xdr:colOff>
                    <xdr:row>100</xdr:row>
                    <xdr:rowOff>200025</xdr:rowOff>
                  </from>
                  <to>
                    <xdr:col>1</xdr:col>
                    <xdr:colOff>466725</xdr:colOff>
                    <xdr:row>100</xdr:row>
                    <xdr:rowOff>428625</xdr:rowOff>
                  </to>
                </anchor>
              </controlPr>
            </control>
          </mc:Choice>
        </mc:AlternateContent>
        <mc:AlternateContent xmlns:mc="http://schemas.openxmlformats.org/markup-compatibility/2006">
          <mc:Choice Requires="x14">
            <control shapeId="23669" r:id="rId120" name="Group Box 117">
              <controlPr defaultSize="0" autoFill="0" autoPict="0">
                <anchor moveWithCells="1" sizeWithCells="1">
                  <from>
                    <xdr:col>1</xdr:col>
                    <xdr:colOff>0</xdr:colOff>
                    <xdr:row>101</xdr:row>
                    <xdr:rowOff>0</xdr:rowOff>
                  </from>
                  <to>
                    <xdr:col>5</xdr:col>
                    <xdr:colOff>800100</xdr:colOff>
                    <xdr:row>102</xdr:row>
                    <xdr:rowOff>0</xdr:rowOff>
                  </to>
                </anchor>
              </controlPr>
            </control>
          </mc:Choice>
        </mc:AlternateContent>
        <mc:AlternateContent xmlns:mc="http://schemas.openxmlformats.org/markup-compatibility/2006">
          <mc:Choice Requires="x14">
            <control shapeId="23670" r:id="rId121" name="Option Button 118">
              <controlPr defaultSize="0" autoFill="0" autoLine="0" autoPict="0">
                <anchor moveWithCells="1" sizeWithCells="1">
                  <from>
                    <xdr:col>5</xdr:col>
                    <xdr:colOff>19050</xdr:colOff>
                    <xdr:row>101</xdr:row>
                    <xdr:rowOff>200025</xdr:rowOff>
                  </from>
                  <to>
                    <xdr:col>5</xdr:col>
                    <xdr:colOff>609600</xdr:colOff>
                    <xdr:row>101</xdr:row>
                    <xdr:rowOff>428625</xdr:rowOff>
                  </to>
                </anchor>
              </controlPr>
            </control>
          </mc:Choice>
        </mc:AlternateContent>
        <mc:AlternateContent xmlns:mc="http://schemas.openxmlformats.org/markup-compatibility/2006">
          <mc:Choice Requires="x14">
            <control shapeId="23671" r:id="rId122" name="Option Button 119">
              <controlPr defaultSize="0" autoFill="0" autoLine="0" autoPict="0">
                <anchor moveWithCells="1" sizeWithCells="1">
                  <from>
                    <xdr:col>1</xdr:col>
                    <xdr:colOff>504825</xdr:colOff>
                    <xdr:row>101</xdr:row>
                    <xdr:rowOff>200025</xdr:rowOff>
                  </from>
                  <to>
                    <xdr:col>1</xdr:col>
                    <xdr:colOff>904875</xdr:colOff>
                    <xdr:row>101</xdr:row>
                    <xdr:rowOff>428625</xdr:rowOff>
                  </to>
                </anchor>
              </controlPr>
            </control>
          </mc:Choice>
        </mc:AlternateContent>
        <mc:AlternateContent xmlns:mc="http://schemas.openxmlformats.org/markup-compatibility/2006">
          <mc:Choice Requires="x14">
            <control shapeId="23672" r:id="rId123" name="Option Button 120">
              <controlPr defaultSize="0" autoFill="0" autoLine="0" autoPict="0">
                <anchor moveWithCells="1" sizeWithCells="1">
                  <from>
                    <xdr:col>1</xdr:col>
                    <xdr:colOff>57150</xdr:colOff>
                    <xdr:row>101</xdr:row>
                    <xdr:rowOff>200025</xdr:rowOff>
                  </from>
                  <to>
                    <xdr:col>1</xdr:col>
                    <xdr:colOff>466725</xdr:colOff>
                    <xdr:row>101</xdr:row>
                    <xdr:rowOff>428625</xdr:rowOff>
                  </to>
                </anchor>
              </controlPr>
            </control>
          </mc:Choice>
        </mc:AlternateContent>
        <mc:AlternateContent xmlns:mc="http://schemas.openxmlformats.org/markup-compatibility/2006">
          <mc:Choice Requires="x14">
            <control shapeId="23673" r:id="rId124" name="Group Box 121">
              <controlPr defaultSize="0" autoFill="0" autoPict="0">
                <anchor moveWithCells="1" sizeWithCells="1">
                  <from>
                    <xdr:col>1</xdr:col>
                    <xdr:colOff>0</xdr:colOff>
                    <xdr:row>102</xdr:row>
                    <xdr:rowOff>0</xdr:rowOff>
                  </from>
                  <to>
                    <xdr:col>5</xdr:col>
                    <xdr:colOff>800100</xdr:colOff>
                    <xdr:row>103</xdr:row>
                    <xdr:rowOff>0</xdr:rowOff>
                  </to>
                </anchor>
              </controlPr>
            </control>
          </mc:Choice>
        </mc:AlternateContent>
        <mc:AlternateContent xmlns:mc="http://schemas.openxmlformats.org/markup-compatibility/2006">
          <mc:Choice Requires="x14">
            <control shapeId="23674" r:id="rId125" name="Option Button 122">
              <controlPr defaultSize="0" autoFill="0" autoLine="0" autoPict="0">
                <anchor moveWithCells="1" sizeWithCells="1">
                  <from>
                    <xdr:col>5</xdr:col>
                    <xdr:colOff>19050</xdr:colOff>
                    <xdr:row>102</xdr:row>
                    <xdr:rowOff>200025</xdr:rowOff>
                  </from>
                  <to>
                    <xdr:col>5</xdr:col>
                    <xdr:colOff>609600</xdr:colOff>
                    <xdr:row>102</xdr:row>
                    <xdr:rowOff>428625</xdr:rowOff>
                  </to>
                </anchor>
              </controlPr>
            </control>
          </mc:Choice>
        </mc:AlternateContent>
        <mc:AlternateContent xmlns:mc="http://schemas.openxmlformats.org/markup-compatibility/2006">
          <mc:Choice Requires="x14">
            <control shapeId="23675" r:id="rId126" name="Option Button 123">
              <controlPr defaultSize="0" autoFill="0" autoLine="0" autoPict="0">
                <anchor moveWithCells="1" sizeWithCells="1">
                  <from>
                    <xdr:col>1</xdr:col>
                    <xdr:colOff>504825</xdr:colOff>
                    <xdr:row>102</xdr:row>
                    <xdr:rowOff>200025</xdr:rowOff>
                  </from>
                  <to>
                    <xdr:col>1</xdr:col>
                    <xdr:colOff>904875</xdr:colOff>
                    <xdr:row>102</xdr:row>
                    <xdr:rowOff>428625</xdr:rowOff>
                  </to>
                </anchor>
              </controlPr>
            </control>
          </mc:Choice>
        </mc:AlternateContent>
        <mc:AlternateContent xmlns:mc="http://schemas.openxmlformats.org/markup-compatibility/2006">
          <mc:Choice Requires="x14">
            <control shapeId="23676" r:id="rId127" name="Option Button 124">
              <controlPr defaultSize="0" autoFill="0" autoLine="0" autoPict="0">
                <anchor moveWithCells="1" sizeWithCells="1">
                  <from>
                    <xdr:col>1</xdr:col>
                    <xdr:colOff>57150</xdr:colOff>
                    <xdr:row>102</xdr:row>
                    <xdr:rowOff>200025</xdr:rowOff>
                  </from>
                  <to>
                    <xdr:col>1</xdr:col>
                    <xdr:colOff>466725</xdr:colOff>
                    <xdr:row>102</xdr:row>
                    <xdr:rowOff>428625</xdr:rowOff>
                  </to>
                </anchor>
              </controlPr>
            </control>
          </mc:Choice>
        </mc:AlternateContent>
        <mc:AlternateContent xmlns:mc="http://schemas.openxmlformats.org/markup-compatibility/2006">
          <mc:Choice Requires="x14">
            <control shapeId="23677" r:id="rId128" name="Group Box 125">
              <controlPr defaultSize="0" autoFill="0" autoPict="0">
                <anchor moveWithCells="1" sizeWithCells="1">
                  <from>
                    <xdr:col>1</xdr:col>
                    <xdr:colOff>0</xdr:colOff>
                    <xdr:row>106</xdr:row>
                    <xdr:rowOff>0</xdr:rowOff>
                  </from>
                  <to>
                    <xdr:col>5</xdr:col>
                    <xdr:colOff>800100</xdr:colOff>
                    <xdr:row>107</xdr:row>
                    <xdr:rowOff>0</xdr:rowOff>
                  </to>
                </anchor>
              </controlPr>
            </control>
          </mc:Choice>
        </mc:AlternateContent>
        <mc:AlternateContent xmlns:mc="http://schemas.openxmlformats.org/markup-compatibility/2006">
          <mc:Choice Requires="x14">
            <control shapeId="23678" r:id="rId129" name="Option Button 126">
              <controlPr defaultSize="0" autoFill="0" autoLine="0" autoPict="0">
                <anchor moveWithCells="1" sizeWithCells="1">
                  <from>
                    <xdr:col>5</xdr:col>
                    <xdr:colOff>19050</xdr:colOff>
                    <xdr:row>106</xdr:row>
                    <xdr:rowOff>200025</xdr:rowOff>
                  </from>
                  <to>
                    <xdr:col>5</xdr:col>
                    <xdr:colOff>609600</xdr:colOff>
                    <xdr:row>106</xdr:row>
                    <xdr:rowOff>428625</xdr:rowOff>
                  </to>
                </anchor>
              </controlPr>
            </control>
          </mc:Choice>
        </mc:AlternateContent>
        <mc:AlternateContent xmlns:mc="http://schemas.openxmlformats.org/markup-compatibility/2006">
          <mc:Choice Requires="x14">
            <control shapeId="23679" r:id="rId130" name="Option Button 127">
              <controlPr defaultSize="0" autoFill="0" autoLine="0" autoPict="0">
                <anchor moveWithCells="1" sizeWithCells="1">
                  <from>
                    <xdr:col>1</xdr:col>
                    <xdr:colOff>504825</xdr:colOff>
                    <xdr:row>106</xdr:row>
                    <xdr:rowOff>200025</xdr:rowOff>
                  </from>
                  <to>
                    <xdr:col>1</xdr:col>
                    <xdr:colOff>904875</xdr:colOff>
                    <xdr:row>106</xdr:row>
                    <xdr:rowOff>428625</xdr:rowOff>
                  </to>
                </anchor>
              </controlPr>
            </control>
          </mc:Choice>
        </mc:AlternateContent>
        <mc:AlternateContent xmlns:mc="http://schemas.openxmlformats.org/markup-compatibility/2006">
          <mc:Choice Requires="x14">
            <control shapeId="23680" r:id="rId131" name="Option Button 128">
              <controlPr defaultSize="0" autoFill="0" autoLine="0" autoPict="0">
                <anchor moveWithCells="1" sizeWithCells="1">
                  <from>
                    <xdr:col>1</xdr:col>
                    <xdr:colOff>57150</xdr:colOff>
                    <xdr:row>106</xdr:row>
                    <xdr:rowOff>200025</xdr:rowOff>
                  </from>
                  <to>
                    <xdr:col>1</xdr:col>
                    <xdr:colOff>466725</xdr:colOff>
                    <xdr:row>106</xdr:row>
                    <xdr:rowOff>428625</xdr:rowOff>
                  </to>
                </anchor>
              </controlPr>
            </control>
          </mc:Choice>
        </mc:AlternateContent>
        <mc:AlternateContent xmlns:mc="http://schemas.openxmlformats.org/markup-compatibility/2006">
          <mc:Choice Requires="x14">
            <control shapeId="23681" r:id="rId132" name="Group Box 129">
              <controlPr defaultSize="0" autoFill="0" autoPict="0">
                <anchor moveWithCells="1" sizeWithCells="1">
                  <from>
                    <xdr:col>1</xdr:col>
                    <xdr:colOff>0</xdr:colOff>
                    <xdr:row>107</xdr:row>
                    <xdr:rowOff>0</xdr:rowOff>
                  </from>
                  <to>
                    <xdr:col>5</xdr:col>
                    <xdr:colOff>800100</xdr:colOff>
                    <xdr:row>108</xdr:row>
                    <xdr:rowOff>0</xdr:rowOff>
                  </to>
                </anchor>
              </controlPr>
            </control>
          </mc:Choice>
        </mc:AlternateContent>
        <mc:AlternateContent xmlns:mc="http://schemas.openxmlformats.org/markup-compatibility/2006">
          <mc:Choice Requires="x14">
            <control shapeId="23682" r:id="rId133" name="Option Button 130">
              <controlPr defaultSize="0" autoFill="0" autoLine="0" autoPict="0">
                <anchor moveWithCells="1" sizeWithCells="1">
                  <from>
                    <xdr:col>5</xdr:col>
                    <xdr:colOff>19050</xdr:colOff>
                    <xdr:row>107</xdr:row>
                    <xdr:rowOff>200025</xdr:rowOff>
                  </from>
                  <to>
                    <xdr:col>5</xdr:col>
                    <xdr:colOff>609600</xdr:colOff>
                    <xdr:row>107</xdr:row>
                    <xdr:rowOff>428625</xdr:rowOff>
                  </to>
                </anchor>
              </controlPr>
            </control>
          </mc:Choice>
        </mc:AlternateContent>
        <mc:AlternateContent xmlns:mc="http://schemas.openxmlformats.org/markup-compatibility/2006">
          <mc:Choice Requires="x14">
            <control shapeId="23683" r:id="rId134" name="Option Button 131">
              <controlPr defaultSize="0" autoFill="0" autoLine="0" autoPict="0">
                <anchor moveWithCells="1" sizeWithCells="1">
                  <from>
                    <xdr:col>1</xdr:col>
                    <xdr:colOff>504825</xdr:colOff>
                    <xdr:row>107</xdr:row>
                    <xdr:rowOff>200025</xdr:rowOff>
                  </from>
                  <to>
                    <xdr:col>1</xdr:col>
                    <xdr:colOff>904875</xdr:colOff>
                    <xdr:row>107</xdr:row>
                    <xdr:rowOff>428625</xdr:rowOff>
                  </to>
                </anchor>
              </controlPr>
            </control>
          </mc:Choice>
        </mc:AlternateContent>
        <mc:AlternateContent xmlns:mc="http://schemas.openxmlformats.org/markup-compatibility/2006">
          <mc:Choice Requires="x14">
            <control shapeId="23684" r:id="rId135" name="Option Button 132">
              <controlPr defaultSize="0" autoFill="0" autoLine="0" autoPict="0">
                <anchor moveWithCells="1" sizeWithCells="1">
                  <from>
                    <xdr:col>1</xdr:col>
                    <xdr:colOff>57150</xdr:colOff>
                    <xdr:row>107</xdr:row>
                    <xdr:rowOff>200025</xdr:rowOff>
                  </from>
                  <to>
                    <xdr:col>1</xdr:col>
                    <xdr:colOff>466725</xdr:colOff>
                    <xdr:row>107</xdr:row>
                    <xdr:rowOff>428625</xdr:rowOff>
                  </to>
                </anchor>
              </controlPr>
            </control>
          </mc:Choice>
        </mc:AlternateContent>
        <mc:AlternateContent xmlns:mc="http://schemas.openxmlformats.org/markup-compatibility/2006">
          <mc:Choice Requires="x14">
            <control shapeId="23685" r:id="rId136" name="Group Box 133">
              <controlPr defaultSize="0" autoFill="0" autoPict="0">
                <anchor moveWithCells="1" sizeWithCells="1">
                  <from>
                    <xdr:col>1</xdr:col>
                    <xdr:colOff>0</xdr:colOff>
                    <xdr:row>123</xdr:row>
                    <xdr:rowOff>0</xdr:rowOff>
                  </from>
                  <to>
                    <xdr:col>5</xdr:col>
                    <xdr:colOff>800100</xdr:colOff>
                    <xdr:row>124</xdr:row>
                    <xdr:rowOff>0</xdr:rowOff>
                  </to>
                </anchor>
              </controlPr>
            </control>
          </mc:Choice>
        </mc:AlternateContent>
        <mc:AlternateContent xmlns:mc="http://schemas.openxmlformats.org/markup-compatibility/2006">
          <mc:Choice Requires="x14">
            <control shapeId="23686" r:id="rId137" name="Option Button 134">
              <controlPr defaultSize="0" autoFill="0" autoLine="0" autoPict="0">
                <anchor moveWithCells="1" sizeWithCells="1">
                  <from>
                    <xdr:col>5</xdr:col>
                    <xdr:colOff>19050</xdr:colOff>
                    <xdr:row>123</xdr:row>
                    <xdr:rowOff>200025</xdr:rowOff>
                  </from>
                  <to>
                    <xdr:col>5</xdr:col>
                    <xdr:colOff>609600</xdr:colOff>
                    <xdr:row>123</xdr:row>
                    <xdr:rowOff>428625</xdr:rowOff>
                  </to>
                </anchor>
              </controlPr>
            </control>
          </mc:Choice>
        </mc:AlternateContent>
        <mc:AlternateContent xmlns:mc="http://schemas.openxmlformats.org/markup-compatibility/2006">
          <mc:Choice Requires="x14">
            <control shapeId="23687" r:id="rId138" name="Option Button 135">
              <controlPr defaultSize="0" autoFill="0" autoLine="0" autoPict="0">
                <anchor moveWithCells="1" sizeWithCells="1">
                  <from>
                    <xdr:col>1</xdr:col>
                    <xdr:colOff>504825</xdr:colOff>
                    <xdr:row>123</xdr:row>
                    <xdr:rowOff>200025</xdr:rowOff>
                  </from>
                  <to>
                    <xdr:col>1</xdr:col>
                    <xdr:colOff>904875</xdr:colOff>
                    <xdr:row>123</xdr:row>
                    <xdr:rowOff>428625</xdr:rowOff>
                  </to>
                </anchor>
              </controlPr>
            </control>
          </mc:Choice>
        </mc:AlternateContent>
        <mc:AlternateContent xmlns:mc="http://schemas.openxmlformats.org/markup-compatibility/2006">
          <mc:Choice Requires="x14">
            <control shapeId="23688" r:id="rId139" name="Option Button 136">
              <controlPr defaultSize="0" autoFill="0" autoLine="0" autoPict="0">
                <anchor moveWithCells="1" sizeWithCells="1">
                  <from>
                    <xdr:col>1</xdr:col>
                    <xdr:colOff>57150</xdr:colOff>
                    <xdr:row>123</xdr:row>
                    <xdr:rowOff>200025</xdr:rowOff>
                  </from>
                  <to>
                    <xdr:col>1</xdr:col>
                    <xdr:colOff>466725</xdr:colOff>
                    <xdr:row>123</xdr:row>
                    <xdr:rowOff>428625</xdr:rowOff>
                  </to>
                </anchor>
              </controlPr>
            </control>
          </mc:Choice>
        </mc:AlternateContent>
        <mc:AlternateContent xmlns:mc="http://schemas.openxmlformats.org/markup-compatibility/2006">
          <mc:Choice Requires="x14">
            <control shapeId="23689" r:id="rId140" name="Group Box 137">
              <controlPr defaultSize="0" autoFill="0" autoPict="0">
                <anchor moveWithCells="1" sizeWithCells="1">
                  <from>
                    <xdr:col>1</xdr:col>
                    <xdr:colOff>0</xdr:colOff>
                    <xdr:row>124</xdr:row>
                    <xdr:rowOff>0</xdr:rowOff>
                  </from>
                  <to>
                    <xdr:col>5</xdr:col>
                    <xdr:colOff>800100</xdr:colOff>
                    <xdr:row>125</xdr:row>
                    <xdr:rowOff>0</xdr:rowOff>
                  </to>
                </anchor>
              </controlPr>
            </control>
          </mc:Choice>
        </mc:AlternateContent>
        <mc:AlternateContent xmlns:mc="http://schemas.openxmlformats.org/markup-compatibility/2006">
          <mc:Choice Requires="x14">
            <control shapeId="23690" r:id="rId141" name="Option Button 138">
              <controlPr defaultSize="0" autoFill="0" autoLine="0" autoPict="0">
                <anchor moveWithCells="1" sizeWithCells="1">
                  <from>
                    <xdr:col>5</xdr:col>
                    <xdr:colOff>19050</xdr:colOff>
                    <xdr:row>124</xdr:row>
                    <xdr:rowOff>200025</xdr:rowOff>
                  </from>
                  <to>
                    <xdr:col>5</xdr:col>
                    <xdr:colOff>609600</xdr:colOff>
                    <xdr:row>124</xdr:row>
                    <xdr:rowOff>428625</xdr:rowOff>
                  </to>
                </anchor>
              </controlPr>
            </control>
          </mc:Choice>
        </mc:AlternateContent>
        <mc:AlternateContent xmlns:mc="http://schemas.openxmlformats.org/markup-compatibility/2006">
          <mc:Choice Requires="x14">
            <control shapeId="23691" r:id="rId142" name="Option Button 139">
              <controlPr defaultSize="0" autoFill="0" autoLine="0" autoPict="0">
                <anchor moveWithCells="1" sizeWithCells="1">
                  <from>
                    <xdr:col>1</xdr:col>
                    <xdr:colOff>504825</xdr:colOff>
                    <xdr:row>124</xdr:row>
                    <xdr:rowOff>200025</xdr:rowOff>
                  </from>
                  <to>
                    <xdr:col>1</xdr:col>
                    <xdr:colOff>904875</xdr:colOff>
                    <xdr:row>124</xdr:row>
                    <xdr:rowOff>428625</xdr:rowOff>
                  </to>
                </anchor>
              </controlPr>
            </control>
          </mc:Choice>
        </mc:AlternateContent>
        <mc:AlternateContent xmlns:mc="http://schemas.openxmlformats.org/markup-compatibility/2006">
          <mc:Choice Requires="x14">
            <control shapeId="23692" r:id="rId143" name="Option Button 140">
              <controlPr defaultSize="0" autoFill="0" autoLine="0" autoPict="0">
                <anchor moveWithCells="1" sizeWithCells="1">
                  <from>
                    <xdr:col>1</xdr:col>
                    <xdr:colOff>57150</xdr:colOff>
                    <xdr:row>124</xdr:row>
                    <xdr:rowOff>200025</xdr:rowOff>
                  </from>
                  <to>
                    <xdr:col>1</xdr:col>
                    <xdr:colOff>466725</xdr:colOff>
                    <xdr:row>124</xdr:row>
                    <xdr:rowOff>428625</xdr:rowOff>
                  </to>
                </anchor>
              </controlPr>
            </control>
          </mc:Choice>
        </mc:AlternateContent>
        <mc:AlternateContent xmlns:mc="http://schemas.openxmlformats.org/markup-compatibility/2006">
          <mc:Choice Requires="x14">
            <control shapeId="23693" r:id="rId144" name="Group Box 141">
              <controlPr defaultSize="0" autoFill="0" autoPict="0">
                <anchor moveWithCells="1" sizeWithCells="1">
                  <from>
                    <xdr:col>1</xdr:col>
                    <xdr:colOff>0</xdr:colOff>
                    <xdr:row>125</xdr:row>
                    <xdr:rowOff>0</xdr:rowOff>
                  </from>
                  <to>
                    <xdr:col>5</xdr:col>
                    <xdr:colOff>800100</xdr:colOff>
                    <xdr:row>126</xdr:row>
                    <xdr:rowOff>0</xdr:rowOff>
                  </to>
                </anchor>
              </controlPr>
            </control>
          </mc:Choice>
        </mc:AlternateContent>
        <mc:AlternateContent xmlns:mc="http://schemas.openxmlformats.org/markup-compatibility/2006">
          <mc:Choice Requires="x14">
            <control shapeId="23694" r:id="rId145" name="Option Button 142">
              <controlPr defaultSize="0" autoFill="0" autoLine="0" autoPict="0">
                <anchor moveWithCells="1" sizeWithCells="1">
                  <from>
                    <xdr:col>5</xdr:col>
                    <xdr:colOff>19050</xdr:colOff>
                    <xdr:row>125</xdr:row>
                    <xdr:rowOff>200025</xdr:rowOff>
                  </from>
                  <to>
                    <xdr:col>5</xdr:col>
                    <xdr:colOff>609600</xdr:colOff>
                    <xdr:row>125</xdr:row>
                    <xdr:rowOff>428625</xdr:rowOff>
                  </to>
                </anchor>
              </controlPr>
            </control>
          </mc:Choice>
        </mc:AlternateContent>
        <mc:AlternateContent xmlns:mc="http://schemas.openxmlformats.org/markup-compatibility/2006">
          <mc:Choice Requires="x14">
            <control shapeId="23695" r:id="rId146" name="Option Button 143">
              <controlPr defaultSize="0" autoFill="0" autoLine="0" autoPict="0">
                <anchor moveWithCells="1" sizeWithCells="1">
                  <from>
                    <xdr:col>1</xdr:col>
                    <xdr:colOff>504825</xdr:colOff>
                    <xdr:row>125</xdr:row>
                    <xdr:rowOff>200025</xdr:rowOff>
                  </from>
                  <to>
                    <xdr:col>1</xdr:col>
                    <xdr:colOff>904875</xdr:colOff>
                    <xdr:row>125</xdr:row>
                    <xdr:rowOff>428625</xdr:rowOff>
                  </to>
                </anchor>
              </controlPr>
            </control>
          </mc:Choice>
        </mc:AlternateContent>
        <mc:AlternateContent xmlns:mc="http://schemas.openxmlformats.org/markup-compatibility/2006">
          <mc:Choice Requires="x14">
            <control shapeId="23696" r:id="rId147" name="Option Button 144">
              <controlPr defaultSize="0" autoFill="0" autoLine="0" autoPict="0">
                <anchor moveWithCells="1" sizeWithCells="1">
                  <from>
                    <xdr:col>1</xdr:col>
                    <xdr:colOff>57150</xdr:colOff>
                    <xdr:row>125</xdr:row>
                    <xdr:rowOff>200025</xdr:rowOff>
                  </from>
                  <to>
                    <xdr:col>1</xdr:col>
                    <xdr:colOff>466725</xdr:colOff>
                    <xdr:row>125</xdr:row>
                    <xdr:rowOff>428625</xdr:rowOff>
                  </to>
                </anchor>
              </controlPr>
            </control>
          </mc:Choice>
        </mc:AlternateContent>
        <mc:AlternateContent xmlns:mc="http://schemas.openxmlformats.org/markup-compatibility/2006">
          <mc:Choice Requires="x14">
            <control shapeId="23697" r:id="rId148" name="Group Box 145">
              <controlPr defaultSize="0" autoFill="0" autoPict="0">
                <anchor moveWithCells="1" sizeWithCells="1">
                  <from>
                    <xdr:col>1</xdr:col>
                    <xdr:colOff>0</xdr:colOff>
                    <xdr:row>126</xdr:row>
                    <xdr:rowOff>0</xdr:rowOff>
                  </from>
                  <to>
                    <xdr:col>5</xdr:col>
                    <xdr:colOff>800100</xdr:colOff>
                    <xdr:row>127</xdr:row>
                    <xdr:rowOff>0</xdr:rowOff>
                  </to>
                </anchor>
              </controlPr>
            </control>
          </mc:Choice>
        </mc:AlternateContent>
        <mc:AlternateContent xmlns:mc="http://schemas.openxmlformats.org/markup-compatibility/2006">
          <mc:Choice Requires="x14">
            <control shapeId="23698" r:id="rId149" name="Option Button 146">
              <controlPr defaultSize="0" autoFill="0" autoLine="0" autoPict="0">
                <anchor moveWithCells="1" sizeWithCells="1">
                  <from>
                    <xdr:col>5</xdr:col>
                    <xdr:colOff>19050</xdr:colOff>
                    <xdr:row>126</xdr:row>
                    <xdr:rowOff>200025</xdr:rowOff>
                  </from>
                  <to>
                    <xdr:col>5</xdr:col>
                    <xdr:colOff>609600</xdr:colOff>
                    <xdr:row>126</xdr:row>
                    <xdr:rowOff>428625</xdr:rowOff>
                  </to>
                </anchor>
              </controlPr>
            </control>
          </mc:Choice>
        </mc:AlternateContent>
        <mc:AlternateContent xmlns:mc="http://schemas.openxmlformats.org/markup-compatibility/2006">
          <mc:Choice Requires="x14">
            <control shapeId="23699" r:id="rId150" name="Option Button 147">
              <controlPr defaultSize="0" autoFill="0" autoLine="0" autoPict="0">
                <anchor moveWithCells="1" sizeWithCells="1">
                  <from>
                    <xdr:col>1</xdr:col>
                    <xdr:colOff>504825</xdr:colOff>
                    <xdr:row>126</xdr:row>
                    <xdr:rowOff>200025</xdr:rowOff>
                  </from>
                  <to>
                    <xdr:col>1</xdr:col>
                    <xdr:colOff>904875</xdr:colOff>
                    <xdr:row>126</xdr:row>
                    <xdr:rowOff>428625</xdr:rowOff>
                  </to>
                </anchor>
              </controlPr>
            </control>
          </mc:Choice>
        </mc:AlternateContent>
        <mc:AlternateContent xmlns:mc="http://schemas.openxmlformats.org/markup-compatibility/2006">
          <mc:Choice Requires="x14">
            <control shapeId="23700" r:id="rId151" name="Option Button 148">
              <controlPr defaultSize="0" autoFill="0" autoLine="0" autoPict="0">
                <anchor moveWithCells="1" sizeWithCells="1">
                  <from>
                    <xdr:col>1</xdr:col>
                    <xdr:colOff>57150</xdr:colOff>
                    <xdr:row>126</xdr:row>
                    <xdr:rowOff>200025</xdr:rowOff>
                  </from>
                  <to>
                    <xdr:col>1</xdr:col>
                    <xdr:colOff>466725</xdr:colOff>
                    <xdr:row>126</xdr:row>
                    <xdr:rowOff>428625</xdr:rowOff>
                  </to>
                </anchor>
              </controlPr>
            </control>
          </mc:Choice>
        </mc:AlternateContent>
        <mc:AlternateContent xmlns:mc="http://schemas.openxmlformats.org/markup-compatibility/2006">
          <mc:Choice Requires="x14">
            <control shapeId="23701" r:id="rId152" name="Group Box 149">
              <controlPr defaultSize="0" autoFill="0" autoPict="0">
                <anchor moveWithCells="1" sizeWithCells="1">
                  <from>
                    <xdr:col>1</xdr:col>
                    <xdr:colOff>0</xdr:colOff>
                    <xdr:row>127</xdr:row>
                    <xdr:rowOff>0</xdr:rowOff>
                  </from>
                  <to>
                    <xdr:col>5</xdr:col>
                    <xdr:colOff>800100</xdr:colOff>
                    <xdr:row>128</xdr:row>
                    <xdr:rowOff>0</xdr:rowOff>
                  </to>
                </anchor>
              </controlPr>
            </control>
          </mc:Choice>
        </mc:AlternateContent>
        <mc:AlternateContent xmlns:mc="http://schemas.openxmlformats.org/markup-compatibility/2006">
          <mc:Choice Requires="x14">
            <control shapeId="23702" r:id="rId153" name="Option Button 150">
              <controlPr defaultSize="0" autoFill="0" autoLine="0" autoPict="0">
                <anchor moveWithCells="1" sizeWithCells="1">
                  <from>
                    <xdr:col>5</xdr:col>
                    <xdr:colOff>19050</xdr:colOff>
                    <xdr:row>127</xdr:row>
                    <xdr:rowOff>200025</xdr:rowOff>
                  </from>
                  <to>
                    <xdr:col>5</xdr:col>
                    <xdr:colOff>609600</xdr:colOff>
                    <xdr:row>127</xdr:row>
                    <xdr:rowOff>428625</xdr:rowOff>
                  </to>
                </anchor>
              </controlPr>
            </control>
          </mc:Choice>
        </mc:AlternateContent>
        <mc:AlternateContent xmlns:mc="http://schemas.openxmlformats.org/markup-compatibility/2006">
          <mc:Choice Requires="x14">
            <control shapeId="23703" r:id="rId154" name="Option Button 151">
              <controlPr defaultSize="0" autoFill="0" autoLine="0" autoPict="0">
                <anchor moveWithCells="1" sizeWithCells="1">
                  <from>
                    <xdr:col>1</xdr:col>
                    <xdr:colOff>504825</xdr:colOff>
                    <xdr:row>127</xdr:row>
                    <xdr:rowOff>200025</xdr:rowOff>
                  </from>
                  <to>
                    <xdr:col>1</xdr:col>
                    <xdr:colOff>904875</xdr:colOff>
                    <xdr:row>127</xdr:row>
                    <xdr:rowOff>428625</xdr:rowOff>
                  </to>
                </anchor>
              </controlPr>
            </control>
          </mc:Choice>
        </mc:AlternateContent>
        <mc:AlternateContent xmlns:mc="http://schemas.openxmlformats.org/markup-compatibility/2006">
          <mc:Choice Requires="x14">
            <control shapeId="23704" r:id="rId155" name="Option Button 152">
              <controlPr defaultSize="0" autoFill="0" autoLine="0" autoPict="0">
                <anchor moveWithCells="1" sizeWithCells="1">
                  <from>
                    <xdr:col>1</xdr:col>
                    <xdr:colOff>57150</xdr:colOff>
                    <xdr:row>127</xdr:row>
                    <xdr:rowOff>200025</xdr:rowOff>
                  </from>
                  <to>
                    <xdr:col>1</xdr:col>
                    <xdr:colOff>466725</xdr:colOff>
                    <xdr:row>127</xdr:row>
                    <xdr:rowOff>428625</xdr:rowOff>
                  </to>
                </anchor>
              </controlPr>
            </control>
          </mc:Choice>
        </mc:AlternateContent>
        <mc:AlternateContent xmlns:mc="http://schemas.openxmlformats.org/markup-compatibility/2006">
          <mc:Choice Requires="x14">
            <control shapeId="23705" r:id="rId156" name="Group Box 153">
              <controlPr defaultSize="0" autoFill="0" autoPict="0">
                <anchor moveWithCells="1" sizeWithCells="1">
                  <from>
                    <xdr:col>1</xdr:col>
                    <xdr:colOff>0</xdr:colOff>
                    <xdr:row>128</xdr:row>
                    <xdr:rowOff>0</xdr:rowOff>
                  </from>
                  <to>
                    <xdr:col>5</xdr:col>
                    <xdr:colOff>800100</xdr:colOff>
                    <xdr:row>129</xdr:row>
                    <xdr:rowOff>0</xdr:rowOff>
                  </to>
                </anchor>
              </controlPr>
            </control>
          </mc:Choice>
        </mc:AlternateContent>
        <mc:AlternateContent xmlns:mc="http://schemas.openxmlformats.org/markup-compatibility/2006">
          <mc:Choice Requires="x14">
            <control shapeId="23706" r:id="rId157" name="Option Button 154">
              <controlPr defaultSize="0" autoFill="0" autoLine="0" autoPict="0">
                <anchor moveWithCells="1" sizeWithCells="1">
                  <from>
                    <xdr:col>5</xdr:col>
                    <xdr:colOff>19050</xdr:colOff>
                    <xdr:row>128</xdr:row>
                    <xdr:rowOff>200025</xdr:rowOff>
                  </from>
                  <to>
                    <xdr:col>5</xdr:col>
                    <xdr:colOff>609600</xdr:colOff>
                    <xdr:row>128</xdr:row>
                    <xdr:rowOff>428625</xdr:rowOff>
                  </to>
                </anchor>
              </controlPr>
            </control>
          </mc:Choice>
        </mc:AlternateContent>
        <mc:AlternateContent xmlns:mc="http://schemas.openxmlformats.org/markup-compatibility/2006">
          <mc:Choice Requires="x14">
            <control shapeId="23707" r:id="rId158" name="Option Button 155">
              <controlPr defaultSize="0" autoFill="0" autoLine="0" autoPict="0">
                <anchor moveWithCells="1" sizeWithCells="1">
                  <from>
                    <xdr:col>1</xdr:col>
                    <xdr:colOff>504825</xdr:colOff>
                    <xdr:row>128</xdr:row>
                    <xdr:rowOff>200025</xdr:rowOff>
                  </from>
                  <to>
                    <xdr:col>1</xdr:col>
                    <xdr:colOff>904875</xdr:colOff>
                    <xdr:row>128</xdr:row>
                    <xdr:rowOff>428625</xdr:rowOff>
                  </to>
                </anchor>
              </controlPr>
            </control>
          </mc:Choice>
        </mc:AlternateContent>
        <mc:AlternateContent xmlns:mc="http://schemas.openxmlformats.org/markup-compatibility/2006">
          <mc:Choice Requires="x14">
            <control shapeId="23708" r:id="rId159" name="Option Button 156">
              <controlPr defaultSize="0" autoFill="0" autoLine="0" autoPict="0">
                <anchor moveWithCells="1" sizeWithCells="1">
                  <from>
                    <xdr:col>1</xdr:col>
                    <xdr:colOff>57150</xdr:colOff>
                    <xdr:row>128</xdr:row>
                    <xdr:rowOff>200025</xdr:rowOff>
                  </from>
                  <to>
                    <xdr:col>1</xdr:col>
                    <xdr:colOff>466725</xdr:colOff>
                    <xdr:row>128</xdr:row>
                    <xdr:rowOff>428625</xdr:rowOff>
                  </to>
                </anchor>
              </controlPr>
            </control>
          </mc:Choice>
        </mc:AlternateContent>
        <mc:AlternateContent xmlns:mc="http://schemas.openxmlformats.org/markup-compatibility/2006">
          <mc:Choice Requires="x14">
            <control shapeId="23709" r:id="rId160" name="Group Box 157">
              <controlPr defaultSize="0" autoFill="0" autoPict="0">
                <anchor moveWithCells="1" sizeWithCells="1">
                  <from>
                    <xdr:col>1</xdr:col>
                    <xdr:colOff>0</xdr:colOff>
                    <xdr:row>139</xdr:row>
                    <xdr:rowOff>0</xdr:rowOff>
                  </from>
                  <to>
                    <xdr:col>5</xdr:col>
                    <xdr:colOff>800100</xdr:colOff>
                    <xdr:row>140</xdr:row>
                    <xdr:rowOff>0</xdr:rowOff>
                  </to>
                </anchor>
              </controlPr>
            </control>
          </mc:Choice>
        </mc:AlternateContent>
        <mc:AlternateContent xmlns:mc="http://schemas.openxmlformats.org/markup-compatibility/2006">
          <mc:Choice Requires="x14">
            <control shapeId="23710" r:id="rId161" name="Option Button 158">
              <controlPr defaultSize="0" autoFill="0" autoLine="0" autoPict="0">
                <anchor moveWithCells="1" sizeWithCells="1">
                  <from>
                    <xdr:col>5</xdr:col>
                    <xdr:colOff>19050</xdr:colOff>
                    <xdr:row>139</xdr:row>
                    <xdr:rowOff>200025</xdr:rowOff>
                  </from>
                  <to>
                    <xdr:col>5</xdr:col>
                    <xdr:colOff>609600</xdr:colOff>
                    <xdr:row>139</xdr:row>
                    <xdr:rowOff>428625</xdr:rowOff>
                  </to>
                </anchor>
              </controlPr>
            </control>
          </mc:Choice>
        </mc:AlternateContent>
        <mc:AlternateContent xmlns:mc="http://schemas.openxmlformats.org/markup-compatibility/2006">
          <mc:Choice Requires="x14">
            <control shapeId="23711" r:id="rId162" name="Option Button 159">
              <controlPr defaultSize="0" autoFill="0" autoLine="0" autoPict="0">
                <anchor moveWithCells="1" sizeWithCells="1">
                  <from>
                    <xdr:col>1</xdr:col>
                    <xdr:colOff>504825</xdr:colOff>
                    <xdr:row>139</xdr:row>
                    <xdr:rowOff>200025</xdr:rowOff>
                  </from>
                  <to>
                    <xdr:col>1</xdr:col>
                    <xdr:colOff>904875</xdr:colOff>
                    <xdr:row>139</xdr:row>
                    <xdr:rowOff>428625</xdr:rowOff>
                  </to>
                </anchor>
              </controlPr>
            </control>
          </mc:Choice>
        </mc:AlternateContent>
        <mc:AlternateContent xmlns:mc="http://schemas.openxmlformats.org/markup-compatibility/2006">
          <mc:Choice Requires="x14">
            <control shapeId="23712" r:id="rId163" name="Option Button 160">
              <controlPr defaultSize="0" autoFill="0" autoLine="0" autoPict="0">
                <anchor moveWithCells="1" sizeWithCells="1">
                  <from>
                    <xdr:col>1</xdr:col>
                    <xdr:colOff>57150</xdr:colOff>
                    <xdr:row>139</xdr:row>
                    <xdr:rowOff>200025</xdr:rowOff>
                  </from>
                  <to>
                    <xdr:col>1</xdr:col>
                    <xdr:colOff>466725</xdr:colOff>
                    <xdr:row>139</xdr:row>
                    <xdr:rowOff>428625</xdr:rowOff>
                  </to>
                </anchor>
              </controlPr>
            </control>
          </mc:Choice>
        </mc:AlternateContent>
        <mc:AlternateContent xmlns:mc="http://schemas.openxmlformats.org/markup-compatibility/2006">
          <mc:Choice Requires="x14">
            <control shapeId="23713" r:id="rId164" name="Group Box 161">
              <controlPr defaultSize="0" autoFill="0" autoPict="0">
                <anchor moveWithCells="1" sizeWithCells="1">
                  <from>
                    <xdr:col>1</xdr:col>
                    <xdr:colOff>0</xdr:colOff>
                    <xdr:row>140</xdr:row>
                    <xdr:rowOff>0</xdr:rowOff>
                  </from>
                  <to>
                    <xdr:col>5</xdr:col>
                    <xdr:colOff>800100</xdr:colOff>
                    <xdr:row>141</xdr:row>
                    <xdr:rowOff>0</xdr:rowOff>
                  </to>
                </anchor>
              </controlPr>
            </control>
          </mc:Choice>
        </mc:AlternateContent>
        <mc:AlternateContent xmlns:mc="http://schemas.openxmlformats.org/markup-compatibility/2006">
          <mc:Choice Requires="x14">
            <control shapeId="23714" r:id="rId165" name="Option Button 162">
              <controlPr defaultSize="0" autoFill="0" autoLine="0" autoPict="0">
                <anchor moveWithCells="1" sizeWithCells="1">
                  <from>
                    <xdr:col>5</xdr:col>
                    <xdr:colOff>19050</xdr:colOff>
                    <xdr:row>140</xdr:row>
                    <xdr:rowOff>200025</xdr:rowOff>
                  </from>
                  <to>
                    <xdr:col>5</xdr:col>
                    <xdr:colOff>609600</xdr:colOff>
                    <xdr:row>140</xdr:row>
                    <xdr:rowOff>428625</xdr:rowOff>
                  </to>
                </anchor>
              </controlPr>
            </control>
          </mc:Choice>
        </mc:AlternateContent>
        <mc:AlternateContent xmlns:mc="http://schemas.openxmlformats.org/markup-compatibility/2006">
          <mc:Choice Requires="x14">
            <control shapeId="23715" r:id="rId166" name="Option Button 163">
              <controlPr defaultSize="0" autoFill="0" autoLine="0" autoPict="0">
                <anchor moveWithCells="1" sizeWithCells="1">
                  <from>
                    <xdr:col>1</xdr:col>
                    <xdr:colOff>504825</xdr:colOff>
                    <xdr:row>140</xdr:row>
                    <xdr:rowOff>200025</xdr:rowOff>
                  </from>
                  <to>
                    <xdr:col>1</xdr:col>
                    <xdr:colOff>904875</xdr:colOff>
                    <xdr:row>140</xdr:row>
                    <xdr:rowOff>428625</xdr:rowOff>
                  </to>
                </anchor>
              </controlPr>
            </control>
          </mc:Choice>
        </mc:AlternateContent>
        <mc:AlternateContent xmlns:mc="http://schemas.openxmlformats.org/markup-compatibility/2006">
          <mc:Choice Requires="x14">
            <control shapeId="23716" r:id="rId167" name="Option Button 164">
              <controlPr defaultSize="0" autoFill="0" autoLine="0" autoPict="0">
                <anchor moveWithCells="1" sizeWithCells="1">
                  <from>
                    <xdr:col>1</xdr:col>
                    <xdr:colOff>57150</xdr:colOff>
                    <xdr:row>140</xdr:row>
                    <xdr:rowOff>200025</xdr:rowOff>
                  </from>
                  <to>
                    <xdr:col>1</xdr:col>
                    <xdr:colOff>466725</xdr:colOff>
                    <xdr:row>140</xdr:row>
                    <xdr:rowOff>428625</xdr:rowOff>
                  </to>
                </anchor>
              </controlPr>
            </control>
          </mc:Choice>
        </mc:AlternateContent>
        <mc:AlternateContent xmlns:mc="http://schemas.openxmlformats.org/markup-compatibility/2006">
          <mc:Choice Requires="x14">
            <control shapeId="23717" r:id="rId168" name="Group Box 165">
              <controlPr defaultSize="0" autoFill="0" autoPict="0">
                <anchor moveWithCells="1" sizeWithCells="1">
                  <from>
                    <xdr:col>1</xdr:col>
                    <xdr:colOff>0</xdr:colOff>
                    <xdr:row>141</xdr:row>
                    <xdr:rowOff>0</xdr:rowOff>
                  </from>
                  <to>
                    <xdr:col>5</xdr:col>
                    <xdr:colOff>800100</xdr:colOff>
                    <xdr:row>142</xdr:row>
                    <xdr:rowOff>0</xdr:rowOff>
                  </to>
                </anchor>
              </controlPr>
            </control>
          </mc:Choice>
        </mc:AlternateContent>
        <mc:AlternateContent xmlns:mc="http://schemas.openxmlformats.org/markup-compatibility/2006">
          <mc:Choice Requires="x14">
            <control shapeId="23718" r:id="rId169" name="Option Button 166">
              <controlPr defaultSize="0" autoFill="0" autoLine="0" autoPict="0">
                <anchor moveWithCells="1" sizeWithCells="1">
                  <from>
                    <xdr:col>5</xdr:col>
                    <xdr:colOff>19050</xdr:colOff>
                    <xdr:row>141</xdr:row>
                    <xdr:rowOff>200025</xdr:rowOff>
                  </from>
                  <to>
                    <xdr:col>5</xdr:col>
                    <xdr:colOff>609600</xdr:colOff>
                    <xdr:row>141</xdr:row>
                    <xdr:rowOff>428625</xdr:rowOff>
                  </to>
                </anchor>
              </controlPr>
            </control>
          </mc:Choice>
        </mc:AlternateContent>
        <mc:AlternateContent xmlns:mc="http://schemas.openxmlformats.org/markup-compatibility/2006">
          <mc:Choice Requires="x14">
            <control shapeId="23719" r:id="rId170" name="Option Button 167">
              <controlPr defaultSize="0" autoFill="0" autoLine="0" autoPict="0">
                <anchor moveWithCells="1" sizeWithCells="1">
                  <from>
                    <xdr:col>1</xdr:col>
                    <xdr:colOff>504825</xdr:colOff>
                    <xdr:row>141</xdr:row>
                    <xdr:rowOff>200025</xdr:rowOff>
                  </from>
                  <to>
                    <xdr:col>1</xdr:col>
                    <xdr:colOff>904875</xdr:colOff>
                    <xdr:row>141</xdr:row>
                    <xdr:rowOff>428625</xdr:rowOff>
                  </to>
                </anchor>
              </controlPr>
            </control>
          </mc:Choice>
        </mc:AlternateContent>
        <mc:AlternateContent xmlns:mc="http://schemas.openxmlformats.org/markup-compatibility/2006">
          <mc:Choice Requires="x14">
            <control shapeId="23720" r:id="rId171" name="Option Button 168">
              <controlPr defaultSize="0" autoFill="0" autoLine="0" autoPict="0">
                <anchor moveWithCells="1" sizeWithCells="1">
                  <from>
                    <xdr:col>1</xdr:col>
                    <xdr:colOff>57150</xdr:colOff>
                    <xdr:row>141</xdr:row>
                    <xdr:rowOff>200025</xdr:rowOff>
                  </from>
                  <to>
                    <xdr:col>1</xdr:col>
                    <xdr:colOff>466725</xdr:colOff>
                    <xdr:row>141</xdr:row>
                    <xdr:rowOff>428625</xdr:rowOff>
                  </to>
                </anchor>
              </controlPr>
            </control>
          </mc:Choice>
        </mc:AlternateContent>
        <mc:AlternateContent xmlns:mc="http://schemas.openxmlformats.org/markup-compatibility/2006">
          <mc:Choice Requires="x14">
            <control shapeId="23721" r:id="rId172" name="Group Box 169">
              <controlPr defaultSize="0" autoFill="0" autoPict="0">
                <anchor moveWithCells="1" sizeWithCells="1">
                  <from>
                    <xdr:col>1</xdr:col>
                    <xdr:colOff>0</xdr:colOff>
                    <xdr:row>142</xdr:row>
                    <xdr:rowOff>0</xdr:rowOff>
                  </from>
                  <to>
                    <xdr:col>5</xdr:col>
                    <xdr:colOff>800100</xdr:colOff>
                    <xdr:row>143</xdr:row>
                    <xdr:rowOff>0</xdr:rowOff>
                  </to>
                </anchor>
              </controlPr>
            </control>
          </mc:Choice>
        </mc:AlternateContent>
        <mc:AlternateContent xmlns:mc="http://schemas.openxmlformats.org/markup-compatibility/2006">
          <mc:Choice Requires="x14">
            <control shapeId="23722" r:id="rId173" name="Option Button 170">
              <controlPr defaultSize="0" autoFill="0" autoLine="0" autoPict="0">
                <anchor moveWithCells="1" sizeWithCells="1">
                  <from>
                    <xdr:col>5</xdr:col>
                    <xdr:colOff>19050</xdr:colOff>
                    <xdr:row>142</xdr:row>
                    <xdr:rowOff>200025</xdr:rowOff>
                  </from>
                  <to>
                    <xdr:col>5</xdr:col>
                    <xdr:colOff>609600</xdr:colOff>
                    <xdr:row>142</xdr:row>
                    <xdr:rowOff>428625</xdr:rowOff>
                  </to>
                </anchor>
              </controlPr>
            </control>
          </mc:Choice>
        </mc:AlternateContent>
        <mc:AlternateContent xmlns:mc="http://schemas.openxmlformats.org/markup-compatibility/2006">
          <mc:Choice Requires="x14">
            <control shapeId="23723" r:id="rId174" name="Option Button 171">
              <controlPr defaultSize="0" autoFill="0" autoLine="0" autoPict="0">
                <anchor moveWithCells="1" sizeWithCells="1">
                  <from>
                    <xdr:col>1</xdr:col>
                    <xdr:colOff>504825</xdr:colOff>
                    <xdr:row>142</xdr:row>
                    <xdr:rowOff>200025</xdr:rowOff>
                  </from>
                  <to>
                    <xdr:col>1</xdr:col>
                    <xdr:colOff>904875</xdr:colOff>
                    <xdr:row>142</xdr:row>
                    <xdr:rowOff>428625</xdr:rowOff>
                  </to>
                </anchor>
              </controlPr>
            </control>
          </mc:Choice>
        </mc:AlternateContent>
        <mc:AlternateContent xmlns:mc="http://schemas.openxmlformats.org/markup-compatibility/2006">
          <mc:Choice Requires="x14">
            <control shapeId="23724" r:id="rId175" name="Option Button 172">
              <controlPr defaultSize="0" autoFill="0" autoLine="0" autoPict="0">
                <anchor moveWithCells="1" sizeWithCells="1">
                  <from>
                    <xdr:col>1</xdr:col>
                    <xdr:colOff>57150</xdr:colOff>
                    <xdr:row>142</xdr:row>
                    <xdr:rowOff>200025</xdr:rowOff>
                  </from>
                  <to>
                    <xdr:col>1</xdr:col>
                    <xdr:colOff>466725</xdr:colOff>
                    <xdr:row>142</xdr:row>
                    <xdr:rowOff>428625</xdr:rowOff>
                  </to>
                </anchor>
              </controlPr>
            </control>
          </mc:Choice>
        </mc:AlternateContent>
        <mc:AlternateContent xmlns:mc="http://schemas.openxmlformats.org/markup-compatibility/2006">
          <mc:Choice Requires="x14">
            <control shapeId="23725" r:id="rId176" name="Group Box 173">
              <controlPr defaultSize="0" autoFill="0" autoPict="0">
                <anchor moveWithCells="1" sizeWithCells="1">
                  <from>
                    <xdr:col>1</xdr:col>
                    <xdr:colOff>0</xdr:colOff>
                    <xdr:row>153</xdr:row>
                    <xdr:rowOff>0</xdr:rowOff>
                  </from>
                  <to>
                    <xdr:col>5</xdr:col>
                    <xdr:colOff>800100</xdr:colOff>
                    <xdr:row>154</xdr:row>
                    <xdr:rowOff>0</xdr:rowOff>
                  </to>
                </anchor>
              </controlPr>
            </control>
          </mc:Choice>
        </mc:AlternateContent>
        <mc:AlternateContent xmlns:mc="http://schemas.openxmlformats.org/markup-compatibility/2006">
          <mc:Choice Requires="x14">
            <control shapeId="23726" r:id="rId177" name="Option Button 174">
              <controlPr defaultSize="0" autoFill="0" autoLine="0" autoPict="0">
                <anchor moveWithCells="1" sizeWithCells="1">
                  <from>
                    <xdr:col>5</xdr:col>
                    <xdr:colOff>19050</xdr:colOff>
                    <xdr:row>153</xdr:row>
                    <xdr:rowOff>200025</xdr:rowOff>
                  </from>
                  <to>
                    <xdr:col>5</xdr:col>
                    <xdr:colOff>609600</xdr:colOff>
                    <xdr:row>153</xdr:row>
                    <xdr:rowOff>428625</xdr:rowOff>
                  </to>
                </anchor>
              </controlPr>
            </control>
          </mc:Choice>
        </mc:AlternateContent>
        <mc:AlternateContent xmlns:mc="http://schemas.openxmlformats.org/markup-compatibility/2006">
          <mc:Choice Requires="x14">
            <control shapeId="23727" r:id="rId178" name="Option Button 175">
              <controlPr defaultSize="0" autoFill="0" autoLine="0" autoPict="0">
                <anchor moveWithCells="1" sizeWithCells="1">
                  <from>
                    <xdr:col>1</xdr:col>
                    <xdr:colOff>504825</xdr:colOff>
                    <xdr:row>153</xdr:row>
                    <xdr:rowOff>200025</xdr:rowOff>
                  </from>
                  <to>
                    <xdr:col>1</xdr:col>
                    <xdr:colOff>904875</xdr:colOff>
                    <xdr:row>153</xdr:row>
                    <xdr:rowOff>428625</xdr:rowOff>
                  </to>
                </anchor>
              </controlPr>
            </control>
          </mc:Choice>
        </mc:AlternateContent>
        <mc:AlternateContent xmlns:mc="http://schemas.openxmlformats.org/markup-compatibility/2006">
          <mc:Choice Requires="x14">
            <control shapeId="23728" r:id="rId179" name="Option Button 176">
              <controlPr defaultSize="0" autoFill="0" autoLine="0" autoPict="0">
                <anchor moveWithCells="1" sizeWithCells="1">
                  <from>
                    <xdr:col>1</xdr:col>
                    <xdr:colOff>57150</xdr:colOff>
                    <xdr:row>153</xdr:row>
                    <xdr:rowOff>200025</xdr:rowOff>
                  </from>
                  <to>
                    <xdr:col>1</xdr:col>
                    <xdr:colOff>466725</xdr:colOff>
                    <xdr:row>153</xdr:row>
                    <xdr:rowOff>428625</xdr:rowOff>
                  </to>
                </anchor>
              </controlPr>
            </control>
          </mc:Choice>
        </mc:AlternateContent>
        <mc:AlternateContent xmlns:mc="http://schemas.openxmlformats.org/markup-compatibility/2006">
          <mc:Choice Requires="x14">
            <control shapeId="23729" r:id="rId180" name="Group Box 177">
              <controlPr defaultSize="0" autoFill="0" autoPict="0">
                <anchor moveWithCells="1" sizeWithCells="1">
                  <from>
                    <xdr:col>1</xdr:col>
                    <xdr:colOff>0</xdr:colOff>
                    <xdr:row>154</xdr:row>
                    <xdr:rowOff>0</xdr:rowOff>
                  </from>
                  <to>
                    <xdr:col>5</xdr:col>
                    <xdr:colOff>800100</xdr:colOff>
                    <xdr:row>155</xdr:row>
                    <xdr:rowOff>0</xdr:rowOff>
                  </to>
                </anchor>
              </controlPr>
            </control>
          </mc:Choice>
        </mc:AlternateContent>
        <mc:AlternateContent xmlns:mc="http://schemas.openxmlformats.org/markup-compatibility/2006">
          <mc:Choice Requires="x14">
            <control shapeId="23730" r:id="rId181" name="Option Button 178">
              <controlPr defaultSize="0" autoFill="0" autoLine="0" autoPict="0">
                <anchor moveWithCells="1" sizeWithCells="1">
                  <from>
                    <xdr:col>5</xdr:col>
                    <xdr:colOff>19050</xdr:colOff>
                    <xdr:row>154</xdr:row>
                    <xdr:rowOff>200025</xdr:rowOff>
                  </from>
                  <to>
                    <xdr:col>5</xdr:col>
                    <xdr:colOff>609600</xdr:colOff>
                    <xdr:row>154</xdr:row>
                    <xdr:rowOff>428625</xdr:rowOff>
                  </to>
                </anchor>
              </controlPr>
            </control>
          </mc:Choice>
        </mc:AlternateContent>
        <mc:AlternateContent xmlns:mc="http://schemas.openxmlformats.org/markup-compatibility/2006">
          <mc:Choice Requires="x14">
            <control shapeId="23731" r:id="rId182" name="Option Button 179">
              <controlPr defaultSize="0" autoFill="0" autoLine="0" autoPict="0">
                <anchor moveWithCells="1" sizeWithCells="1">
                  <from>
                    <xdr:col>1</xdr:col>
                    <xdr:colOff>504825</xdr:colOff>
                    <xdr:row>154</xdr:row>
                    <xdr:rowOff>200025</xdr:rowOff>
                  </from>
                  <to>
                    <xdr:col>1</xdr:col>
                    <xdr:colOff>904875</xdr:colOff>
                    <xdr:row>154</xdr:row>
                    <xdr:rowOff>428625</xdr:rowOff>
                  </to>
                </anchor>
              </controlPr>
            </control>
          </mc:Choice>
        </mc:AlternateContent>
        <mc:AlternateContent xmlns:mc="http://schemas.openxmlformats.org/markup-compatibility/2006">
          <mc:Choice Requires="x14">
            <control shapeId="23732" r:id="rId183" name="Option Button 180">
              <controlPr defaultSize="0" autoFill="0" autoLine="0" autoPict="0">
                <anchor moveWithCells="1" sizeWithCells="1">
                  <from>
                    <xdr:col>1</xdr:col>
                    <xdr:colOff>57150</xdr:colOff>
                    <xdr:row>154</xdr:row>
                    <xdr:rowOff>200025</xdr:rowOff>
                  </from>
                  <to>
                    <xdr:col>1</xdr:col>
                    <xdr:colOff>466725</xdr:colOff>
                    <xdr:row>154</xdr:row>
                    <xdr:rowOff>428625</xdr:rowOff>
                  </to>
                </anchor>
              </controlPr>
            </control>
          </mc:Choice>
        </mc:AlternateContent>
        <mc:AlternateContent xmlns:mc="http://schemas.openxmlformats.org/markup-compatibility/2006">
          <mc:Choice Requires="x14">
            <control shapeId="23733" r:id="rId184" name="Group Box 181">
              <controlPr defaultSize="0" autoFill="0" autoPict="0">
                <anchor moveWithCells="1" sizeWithCells="1">
                  <from>
                    <xdr:col>1</xdr:col>
                    <xdr:colOff>0</xdr:colOff>
                    <xdr:row>155</xdr:row>
                    <xdr:rowOff>0</xdr:rowOff>
                  </from>
                  <to>
                    <xdr:col>5</xdr:col>
                    <xdr:colOff>800100</xdr:colOff>
                    <xdr:row>156</xdr:row>
                    <xdr:rowOff>0</xdr:rowOff>
                  </to>
                </anchor>
              </controlPr>
            </control>
          </mc:Choice>
        </mc:AlternateContent>
        <mc:AlternateContent xmlns:mc="http://schemas.openxmlformats.org/markup-compatibility/2006">
          <mc:Choice Requires="x14">
            <control shapeId="23734" r:id="rId185" name="Option Button 182">
              <controlPr defaultSize="0" autoFill="0" autoLine="0" autoPict="0">
                <anchor moveWithCells="1" sizeWithCells="1">
                  <from>
                    <xdr:col>5</xdr:col>
                    <xdr:colOff>19050</xdr:colOff>
                    <xdr:row>155</xdr:row>
                    <xdr:rowOff>200025</xdr:rowOff>
                  </from>
                  <to>
                    <xdr:col>5</xdr:col>
                    <xdr:colOff>609600</xdr:colOff>
                    <xdr:row>155</xdr:row>
                    <xdr:rowOff>428625</xdr:rowOff>
                  </to>
                </anchor>
              </controlPr>
            </control>
          </mc:Choice>
        </mc:AlternateContent>
        <mc:AlternateContent xmlns:mc="http://schemas.openxmlformats.org/markup-compatibility/2006">
          <mc:Choice Requires="x14">
            <control shapeId="23735" r:id="rId186" name="Option Button 183">
              <controlPr defaultSize="0" autoFill="0" autoLine="0" autoPict="0">
                <anchor moveWithCells="1" sizeWithCells="1">
                  <from>
                    <xdr:col>1</xdr:col>
                    <xdr:colOff>504825</xdr:colOff>
                    <xdr:row>155</xdr:row>
                    <xdr:rowOff>200025</xdr:rowOff>
                  </from>
                  <to>
                    <xdr:col>1</xdr:col>
                    <xdr:colOff>904875</xdr:colOff>
                    <xdr:row>155</xdr:row>
                    <xdr:rowOff>428625</xdr:rowOff>
                  </to>
                </anchor>
              </controlPr>
            </control>
          </mc:Choice>
        </mc:AlternateContent>
        <mc:AlternateContent xmlns:mc="http://schemas.openxmlformats.org/markup-compatibility/2006">
          <mc:Choice Requires="x14">
            <control shapeId="23736" r:id="rId187" name="Option Button 184">
              <controlPr defaultSize="0" autoFill="0" autoLine="0" autoPict="0">
                <anchor moveWithCells="1" sizeWithCells="1">
                  <from>
                    <xdr:col>1</xdr:col>
                    <xdr:colOff>57150</xdr:colOff>
                    <xdr:row>155</xdr:row>
                    <xdr:rowOff>200025</xdr:rowOff>
                  </from>
                  <to>
                    <xdr:col>1</xdr:col>
                    <xdr:colOff>466725</xdr:colOff>
                    <xdr:row>155</xdr:row>
                    <xdr:rowOff>428625</xdr:rowOff>
                  </to>
                </anchor>
              </controlPr>
            </control>
          </mc:Choice>
        </mc:AlternateContent>
        <mc:AlternateContent xmlns:mc="http://schemas.openxmlformats.org/markup-compatibility/2006">
          <mc:Choice Requires="x14">
            <control shapeId="23737" r:id="rId188" name="Group Box 185">
              <controlPr defaultSize="0" autoFill="0" autoPict="0">
                <anchor moveWithCells="1" sizeWithCells="1">
                  <from>
                    <xdr:col>1</xdr:col>
                    <xdr:colOff>0</xdr:colOff>
                    <xdr:row>156</xdr:row>
                    <xdr:rowOff>0</xdr:rowOff>
                  </from>
                  <to>
                    <xdr:col>5</xdr:col>
                    <xdr:colOff>800100</xdr:colOff>
                    <xdr:row>157</xdr:row>
                    <xdr:rowOff>0</xdr:rowOff>
                  </to>
                </anchor>
              </controlPr>
            </control>
          </mc:Choice>
        </mc:AlternateContent>
        <mc:AlternateContent xmlns:mc="http://schemas.openxmlformats.org/markup-compatibility/2006">
          <mc:Choice Requires="x14">
            <control shapeId="23738" r:id="rId189" name="Option Button 186">
              <controlPr defaultSize="0" autoFill="0" autoLine="0" autoPict="0">
                <anchor moveWithCells="1" sizeWithCells="1">
                  <from>
                    <xdr:col>5</xdr:col>
                    <xdr:colOff>19050</xdr:colOff>
                    <xdr:row>156</xdr:row>
                    <xdr:rowOff>200025</xdr:rowOff>
                  </from>
                  <to>
                    <xdr:col>5</xdr:col>
                    <xdr:colOff>609600</xdr:colOff>
                    <xdr:row>156</xdr:row>
                    <xdr:rowOff>428625</xdr:rowOff>
                  </to>
                </anchor>
              </controlPr>
            </control>
          </mc:Choice>
        </mc:AlternateContent>
        <mc:AlternateContent xmlns:mc="http://schemas.openxmlformats.org/markup-compatibility/2006">
          <mc:Choice Requires="x14">
            <control shapeId="23739" r:id="rId190" name="Option Button 187">
              <controlPr defaultSize="0" autoFill="0" autoLine="0" autoPict="0">
                <anchor moveWithCells="1" sizeWithCells="1">
                  <from>
                    <xdr:col>1</xdr:col>
                    <xdr:colOff>504825</xdr:colOff>
                    <xdr:row>156</xdr:row>
                    <xdr:rowOff>200025</xdr:rowOff>
                  </from>
                  <to>
                    <xdr:col>1</xdr:col>
                    <xdr:colOff>904875</xdr:colOff>
                    <xdr:row>156</xdr:row>
                    <xdr:rowOff>428625</xdr:rowOff>
                  </to>
                </anchor>
              </controlPr>
            </control>
          </mc:Choice>
        </mc:AlternateContent>
        <mc:AlternateContent xmlns:mc="http://schemas.openxmlformats.org/markup-compatibility/2006">
          <mc:Choice Requires="x14">
            <control shapeId="23740" r:id="rId191" name="Option Button 188">
              <controlPr defaultSize="0" autoFill="0" autoLine="0" autoPict="0">
                <anchor moveWithCells="1" sizeWithCells="1">
                  <from>
                    <xdr:col>1</xdr:col>
                    <xdr:colOff>57150</xdr:colOff>
                    <xdr:row>156</xdr:row>
                    <xdr:rowOff>200025</xdr:rowOff>
                  </from>
                  <to>
                    <xdr:col>1</xdr:col>
                    <xdr:colOff>466725</xdr:colOff>
                    <xdr:row>156</xdr:row>
                    <xdr:rowOff>428625</xdr:rowOff>
                  </to>
                </anchor>
              </controlPr>
            </control>
          </mc:Choice>
        </mc:AlternateContent>
        <mc:AlternateContent xmlns:mc="http://schemas.openxmlformats.org/markup-compatibility/2006">
          <mc:Choice Requires="x14">
            <control shapeId="23741" r:id="rId192" name="Group Box 189">
              <controlPr defaultSize="0" autoFill="0" autoPict="0">
                <anchor moveWithCells="1" sizeWithCells="1">
                  <from>
                    <xdr:col>1</xdr:col>
                    <xdr:colOff>0</xdr:colOff>
                    <xdr:row>157</xdr:row>
                    <xdr:rowOff>0</xdr:rowOff>
                  </from>
                  <to>
                    <xdr:col>5</xdr:col>
                    <xdr:colOff>800100</xdr:colOff>
                    <xdr:row>158</xdr:row>
                    <xdr:rowOff>0</xdr:rowOff>
                  </to>
                </anchor>
              </controlPr>
            </control>
          </mc:Choice>
        </mc:AlternateContent>
        <mc:AlternateContent xmlns:mc="http://schemas.openxmlformats.org/markup-compatibility/2006">
          <mc:Choice Requires="x14">
            <control shapeId="23742" r:id="rId193" name="Option Button 190">
              <controlPr defaultSize="0" autoFill="0" autoLine="0" autoPict="0">
                <anchor moveWithCells="1" sizeWithCells="1">
                  <from>
                    <xdr:col>5</xdr:col>
                    <xdr:colOff>19050</xdr:colOff>
                    <xdr:row>157</xdr:row>
                    <xdr:rowOff>200025</xdr:rowOff>
                  </from>
                  <to>
                    <xdr:col>5</xdr:col>
                    <xdr:colOff>609600</xdr:colOff>
                    <xdr:row>157</xdr:row>
                    <xdr:rowOff>428625</xdr:rowOff>
                  </to>
                </anchor>
              </controlPr>
            </control>
          </mc:Choice>
        </mc:AlternateContent>
        <mc:AlternateContent xmlns:mc="http://schemas.openxmlformats.org/markup-compatibility/2006">
          <mc:Choice Requires="x14">
            <control shapeId="23743" r:id="rId194" name="Option Button 191">
              <controlPr defaultSize="0" autoFill="0" autoLine="0" autoPict="0">
                <anchor moveWithCells="1" sizeWithCells="1">
                  <from>
                    <xdr:col>1</xdr:col>
                    <xdr:colOff>504825</xdr:colOff>
                    <xdr:row>157</xdr:row>
                    <xdr:rowOff>200025</xdr:rowOff>
                  </from>
                  <to>
                    <xdr:col>1</xdr:col>
                    <xdr:colOff>904875</xdr:colOff>
                    <xdr:row>157</xdr:row>
                    <xdr:rowOff>428625</xdr:rowOff>
                  </to>
                </anchor>
              </controlPr>
            </control>
          </mc:Choice>
        </mc:AlternateContent>
        <mc:AlternateContent xmlns:mc="http://schemas.openxmlformats.org/markup-compatibility/2006">
          <mc:Choice Requires="x14">
            <control shapeId="23744" r:id="rId195" name="Option Button 192">
              <controlPr defaultSize="0" autoFill="0" autoLine="0" autoPict="0">
                <anchor moveWithCells="1" sizeWithCells="1">
                  <from>
                    <xdr:col>1</xdr:col>
                    <xdr:colOff>57150</xdr:colOff>
                    <xdr:row>157</xdr:row>
                    <xdr:rowOff>200025</xdr:rowOff>
                  </from>
                  <to>
                    <xdr:col>1</xdr:col>
                    <xdr:colOff>466725</xdr:colOff>
                    <xdr:row>157</xdr:row>
                    <xdr:rowOff>428625</xdr:rowOff>
                  </to>
                </anchor>
              </controlPr>
            </control>
          </mc:Choice>
        </mc:AlternateContent>
        <mc:AlternateContent xmlns:mc="http://schemas.openxmlformats.org/markup-compatibility/2006">
          <mc:Choice Requires="x14">
            <control shapeId="23745" r:id="rId196" name="Group Box 193">
              <controlPr defaultSize="0" autoFill="0" autoPict="0">
                <anchor moveWithCells="1" sizeWithCells="1">
                  <from>
                    <xdr:col>1</xdr:col>
                    <xdr:colOff>0</xdr:colOff>
                    <xdr:row>158</xdr:row>
                    <xdr:rowOff>0</xdr:rowOff>
                  </from>
                  <to>
                    <xdr:col>5</xdr:col>
                    <xdr:colOff>800100</xdr:colOff>
                    <xdr:row>159</xdr:row>
                    <xdr:rowOff>0</xdr:rowOff>
                  </to>
                </anchor>
              </controlPr>
            </control>
          </mc:Choice>
        </mc:AlternateContent>
        <mc:AlternateContent xmlns:mc="http://schemas.openxmlformats.org/markup-compatibility/2006">
          <mc:Choice Requires="x14">
            <control shapeId="23746" r:id="rId197" name="Option Button 194">
              <controlPr defaultSize="0" autoFill="0" autoLine="0" autoPict="0">
                <anchor moveWithCells="1" sizeWithCells="1">
                  <from>
                    <xdr:col>5</xdr:col>
                    <xdr:colOff>19050</xdr:colOff>
                    <xdr:row>158</xdr:row>
                    <xdr:rowOff>200025</xdr:rowOff>
                  </from>
                  <to>
                    <xdr:col>5</xdr:col>
                    <xdr:colOff>609600</xdr:colOff>
                    <xdr:row>158</xdr:row>
                    <xdr:rowOff>428625</xdr:rowOff>
                  </to>
                </anchor>
              </controlPr>
            </control>
          </mc:Choice>
        </mc:AlternateContent>
        <mc:AlternateContent xmlns:mc="http://schemas.openxmlformats.org/markup-compatibility/2006">
          <mc:Choice Requires="x14">
            <control shapeId="23747" r:id="rId198" name="Option Button 195">
              <controlPr defaultSize="0" autoFill="0" autoLine="0" autoPict="0">
                <anchor moveWithCells="1" sizeWithCells="1">
                  <from>
                    <xdr:col>1</xdr:col>
                    <xdr:colOff>504825</xdr:colOff>
                    <xdr:row>158</xdr:row>
                    <xdr:rowOff>200025</xdr:rowOff>
                  </from>
                  <to>
                    <xdr:col>1</xdr:col>
                    <xdr:colOff>904875</xdr:colOff>
                    <xdr:row>158</xdr:row>
                    <xdr:rowOff>428625</xdr:rowOff>
                  </to>
                </anchor>
              </controlPr>
            </control>
          </mc:Choice>
        </mc:AlternateContent>
        <mc:AlternateContent xmlns:mc="http://schemas.openxmlformats.org/markup-compatibility/2006">
          <mc:Choice Requires="x14">
            <control shapeId="23748" r:id="rId199" name="Option Button 196">
              <controlPr defaultSize="0" autoFill="0" autoLine="0" autoPict="0">
                <anchor moveWithCells="1" sizeWithCells="1">
                  <from>
                    <xdr:col>1</xdr:col>
                    <xdr:colOff>57150</xdr:colOff>
                    <xdr:row>158</xdr:row>
                    <xdr:rowOff>200025</xdr:rowOff>
                  </from>
                  <to>
                    <xdr:col>1</xdr:col>
                    <xdr:colOff>466725</xdr:colOff>
                    <xdr:row>158</xdr:row>
                    <xdr:rowOff>428625</xdr:rowOff>
                  </to>
                </anchor>
              </controlPr>
            </control>
          </mc:Choice>
        </mc:AlternateContent>
        <mc:AlternateContent xmlns:mc="http://schemas.openxmlformats.org/markup-compatibility/2006">
          <mc:Choice Requires="x14">
            <control shapeId="23749" r:id="rId200" name="Group Box 197">
              <controlPr defaultSize="0" autoFill="0" autoPict="0">
                <anchor moveWithCells="1" sizeWithCells="1">
                  <from>
                    <xdr:col>1</xdr:col>
                    <xdr:colOff>0</xdr:colOff>
                    <xdr:row>169</xdr:row>
                    <xdr:rowOff>0</xdr:rowOff>
                  </from>
                  <to>
                    <xdr:col>5</xdr:col>
                    <xdr:colOff>800100</xdr:colOff>
                    <xdr:row>170</xdr:row>
                    <xdr:rowOff>0</xdr:rowOff>
                  </to>
                </anchor>
              </controlPr>
            </control>
          </mc:Choice>
        </mc:AlternateContent>
        <mc:AlternateContent xmlns:mc="http://schemas.openxmlformats.org/markup-compatibility/2006">
          <mc:Choice Requires="x14">
            <control shapeId="23750" r:id="rId201" name="Option Button 198">
              <controlPr defaultSize="0" autoFill="0" autoLine="0" autoPict="0">
                <anchor moveWithCells="1" sizeWithCells="1">
                  <from>
                    <xdr:col>5</xdr:col>
                    <xdr:colOff>19050</xdr:colOff>
                    <xdr:row>169</xdr:row>
                    <xdr:rowOff>200025</xdr:rowOff>
                  </from>
                  <to>
                    <xdr:col>5</xdr:col>
                    <xdr:colOff>609600</xdr:colOff>
                    <xdr:row>169</xdr:row>
                    <xdr:rowOff>428625</xdr:rowOff>
                  </to>
                </anchor>
              </controlPr>
            </control>
          </mc:Choice>
        </mc:AlternateContent>
        <mc:AlternateContent xmlns:mc="http://schemas.openxmlformats.org/markup-compatibility/2006">
          <mc:Choice Requires="x14">
            <control shapeId="23751" r:id="rId202" name="Option Button 199">
              <controlPr defaultSize="0" autoFill="0" autoLine="0" autoPict="0">
                <anchor moveWithCells="1" sizeWithCells="1">
                  <from>
                    <xdr:col>1</xdr:col>
                    <xdr:colOff>504825</xdr:colOff>
                    <xdr:row>169</xdr:row>
                    <xdr:rowOff>200025</xdr:rowOff>
                  </from>
                  <to>
                    <xdr:col>1</xdr:col>
                    <xdr:colOff>904875</xdr:colOff>
                    <xdr:row>169</xdr:row>
                    <xdr:rowOff>428625</xdr:rowOff>
                  </to>
                </anchor>
              </controlPr>
            </control>
          </mc:Choice>
        </mc:AlternateContent>
        <mc:AlternateContent xmlns:mc="http://schemas.openxmlformats.org/markup-compatibility/2006">
          <mc:Choice Requires="x14">
            <control shapeId="23752" r:id="rId203" name="Option Button 200">
              <controlPr defaultSize="0" autoFill="0" autoLine="0" autoPict="0">
                <anchor moveWithCells="1" sizeWithCells="1">
                  <from>
                    <xdr:col>1</xdr:col>
                    <xdr:colOff>57150</xdr:colOff>
                    <xdr:row>169</xdr:row>
                    <xdr:rowOff>200025</xdr:rowOff>
                  </from>
                  <to>
                    <xdr:col>1</xdr:col>
                    <xdr:colOff>466725</xdr:colOff>
                    <xdr:row>169</xdr:row>
                    <xdr:rowOff>428625</xdr:rowOff>
                  </to>
                </anchor>
              </controlPr>
            </control>
          </mc:Choice>
        </mc:AlternateContent>
        <mc:AlternateContent xmlns:mc="http://schemas.openxmlformats.org/markup-compatibility/2006">
          <mc:Choice Requires="x14">
            <control shapeId="23753" r:id="rId204" name="Group Box 201">
              <controlPr defaultSize="0" autoFill="0" autoPict="0">
                <anchor moveWithCells="1" sizeWithCells="1">
                  <from>
                    <xdr:col>1</xdr:col>
                    <xdr:colOff>0</xdr:colOff>
                    <xdr:row>170</xdr:row>
                    <xdr:rowOff>0</xdr:rowOff>
                  </from>
                  <to>
                    <xdr:col>5</xdr:col>
                    <xdr:colOff>800100</xdr:colOff>
                    <xdr:row>171</xdr:row>
                    <xdr:rowOff>0</xdr:rowOff>
                  </to>
                </anchor>
              </controlPr>
            </control>
          </mc:Choice>
        </mc:AlternateContent>
        <mc:AlternateContent xmlns:mc="http://schemas.openxmlformats.org/markup-compatibility/2006">
          <mc:Choice Requires="x14">
            <control shapeId="23754" r:id="rId205" name="Option Button 202">
              <controlPr defaultSize="0" autoFill="0" autoLine="0" autoPict="0">
                <anchor moveWithCells="1" sizeWithCells="1">
                  <from>
                    <xdr:col>5</xdr:col>
                    <xdr:colOff>19050</xdr:colOff>
                    <xdr:row>170</xdr:row>
                    <xdr:rowOff>200025</xdr:rowOff>
                  </from>
                  <to>
                    <xdr:col>5</xdr:col>
                    <xdr:colOff>609600</xdr:colOff>
                    <xdr:row>170</xdr:row>
                    <xdr:rowOff>428625</xdr:rowOff>
                  </to>
                </anchor>
              </controlPr>
            </control>
          </mc:Choice>
        </mc:AlternateContent>
        <mc:AlternateContent xmlns:mc="http://schemas.openxmlformats.org/markup-compatibility/2006">
          <mc:Choice Requires="x14">
            <control shapeId="23755" r:id="rId206" name="Option Button 203">
              <controlPr defaultSize="0" autoFill="0" autoLine="0" autoPict="0">
                <anchor moveWithCells="1" sizeWithCells="1">
                  <from>
                    <xdr:col>1</xdr:col>
                    <xdr:colOff>504825</xdr:colOff>
                    <xdr:row>170</xdr:row>
                    <xdr:rowOff>200025</xdr:rowOff>
                  </from>
                  <to>
                    <xdr:col>1</xdr:col>
                    <xdr:colOff>904875</xdr:colOff>
                    <xdr:row>170</xdr:row>
                    <xdr:rowOff>428625</xdr:rowOff>
                  </to>
                </anchor>
              </controlPr>
            </control>
          </mc:Choice>
        </mc:AlternateContent>
        <mc:AlternateContent xmlns:mc="http://schemas.openxmlformats.org/markup-compatibility/2006">
          <mc:Choice Requires="x14">
            <control shapeId="23756" r:id="rId207" name="Option Button 204">
              <controlPr defaultSize="0" autoFill="0" autoLine="0" autoPict="0">
                <anchor moveWithCells="1" sizeWithCells="1">
                  <from>
                    <xdr:col>1</xdr:col>
                    <xdr:colOff>57150</xdr:colOff>
                    <xdr:row>170</xdr:row>
                    <xdr:rowOff>200025</xdr:rowOff>
                  </from>
                  <to>
                    <xdr:col>1</xdr:col>
                    <xdr:colOff>466725</xdr:colOff>
                    <xdr:row>170</xdr:row>
                    <xdr:rowOff>428625</xdr:rowOff>
                  </to>
                </anchor>
              </controlPr>
            </control>
          </mc:Choice>
        </mc:AlternateContent>
        <mc:AlternateContent xmlns:mc="http://schemas.openxmlformats.org/markup-compatibility/2006">
          <mc:Choice Requires="x14">
            <control shapeId="23757" r:id="rId208" name="Group Box 205">
              <controlPr defaultSize="0" autoFill="0" autoPict="0">
                <anchor moveWithCells="1" sizeWithCells="1">
                  <from>
                    <xdr:col>1</xdr:col>
                    <xdr:colOff>0</xdr:colOff>
                    <xdr:row>171</xdr:row>
                    <xdr:rowOff>0</xdr:rowOff>
                  </from>
                  <to>
                    <xdr:col>5</xdr:col>
                    <xdr:colOff>800100</xdr:colOff>
                    <xdr:row>172</xdr:row>
                    <xdr:rowOff>0</xdr:rowOff>
                  </to>
                </anchor>
              </controlPr>
            </control>
          </mc:Choice>
        </mc:AlternateContent>
        <mc:AlternateContent xmlns:mc="http://schemas.openxmlformats.org/markup-compatibility/2006">
          <mc:Choice Requires="x14">
            <control shapeId="23758" r:id="rId209" name="Option Button 206">
              <controlPr defaultSize="0" autoFill="0" autoLine="0" autoPict="0">
                <anchor moveWithCells="1" sizeWithCells="1">
                  <from>
                    <xdr:col>5</xdr:col>
                    <xdr:colOff>19050</xdr:colOff>
                    <xdr:row>171</xdr:row>
                    <xdr:rowOff>200025</xdr:rowOff>
                  </from>
                  <to>
                    <xdr:col>5</xdr:col>
                    <xdr:colOff>609600</xdr:colOff>
                    <xdr:row>171</xdr:row>
                    <xdr:rowOff>428625</xdr:rowOff>
                  </to>
                </anchor>
              </controlPr>
            </control>
          </mc:Choice>
        </mc:AlternateContent>
        <mc:AlternateContent xmlns:mc="http://schemas.openxmlformats.org/markup-compatibility/2006">
          <mc:Choice Requires="x14">
            <control shapeId="23759" r:id="rId210" name="Option Button 207">
              <controlPr defaultSize="0" autoFill="0" autoLine="0" autoPict="0">
                <anchor moveWithCells="1" sizeWithCells="1">
                  <from>
                    <xdr:col>1</xdr:col>
                    <xdr:colOff>504825</xdr:colOff>
                    <xdr:row>171</xdr:row>
                    <xdr:rowOff>200025</xdr:rowOff>
                  </from>
                  <to>
                    <xdr:col>1</xdr:col>
                    <xdr:colOff>904875</xdr:colOff>
                    <xdr:row>171</xdr:row>
                    <xdr:rowOff>428625</xdr:rowOff>
                  </to>
                </anchor>
              </controlPr>
            </control>
          </mc:Choice>
        </mc:AlternateContent>
        <mc:AlternateContent xmlns:mc="http://schemas.openxmlformats.org/markup-compatibility/2006">
          <mc:Choice Requires="x14">
            <control shapeId="23760" r:id="rId211" name="Option Button 208">
              <controlPr defaultSize="0" autoFill="0" autoLine="0" autoPict="0">
                <anchor moveWithCells="1" sizeWithCells="1">
                  <from>
                    <xdr:col>1</xdr:col>
                    <xdr:colOff>57150</xdr:colOff>
                    <xdr:row>171</xdr:row>
                    <xdr:rowOff>200025</xdr:rowOff>
                  </from>
                  <to>
                    <xdr:col>1</xdr:col>
                    <xdr:colOff>466725</xdr:colOff>
                    <xdr:row>171</xdr:row>
                    <xdr:rowOff>428625</xdr:rowOff>
                  </to>
                </anchor>
              </controlPr>
            </control>
          </mc:Choice>
        </mc:AlternateContent>
        <mc:AlternateContent xmlns:mc="http://schemas.openxmlformats.org/markup-compatibility/2006">
          <mc:Choice Requires="x14">
            <control shapeId="23761" r:id="rId212" name="Group Box 209">
              <controlPr defaultSize="0" autoFill="0" autoPict="0">
                <anchor moveWithCells="1" sizeWithCells="1">
                  <from>
                    <xdr:col>1</xdr:col>
                    <xdr:colOff>0</xdr:colOff>
                    <xdr:row>182</xdr:row>
                    <xdr:rowOff>0</xdr:rowOff>
                  </from>
                  <to>
                    <xdr:col>5</xdr:col>
                    <xdr:colOff>800100</xdr:colOff>
                    <xdr:row>183</xdr:row>
                    <xdr:rowOff>0</xdr:rowOff>
                  </to>
                </anchor>
              </controlPr>
            </control>
          </mc:Choice>
        </mc:AlternateContent>
        <mc:AlternateContent xmlns:mc="http://schemas.openxmlformats.org/markup-compatibility/2006">
          <mc:Choice Requires="x14">
            <control shapeId="23762" r:id="rId213" name="Option Button 210">
              <controlPr defaultSize="0" autoFill="0" autoLine="0" autoPict="0">
                <anchor moveWithCells="1" sizeWithCells="1">
                  <from>
                    <xdr:col>5</xdr:col>
                    <xdr:colOff>19050</xdr:colOff>
                    <xdr:row>182</xdr:row>
                    <xdr:rowOff>200025</xdr:rowOff>
                  </from>
                  <to>
                    <xdr:col>5</xdr:col>
                    <xdr:colOff>609600</xdr:colOff>
                    <xdr:row>182</xdr:row>
                    <xdr:rowOff>428625</xdr:rowOff>
                  </to>
                </anchor>
              </controlPr>
            </control>
          </mc:Choice>
        </mc:AlternateContent>
        <mc:AlternateContent xmlns:mc="http://schemas.openxmlformats.org/markup-compatibility/2006">
          <mc:Choice Requires="x14">
            <control shapeId="23763" r:id="rId214" name="Option Button 211">
              <controlPr defaultSize="0" autoFill="0" autoLine="0" autoPict="0">
                <anchor moveWithCells="1" sizeWithCells="1">
                  <from>
                    <xdr:col>1</xdr:col>
                    <xdr:colOff>504825</xdr:colOff>
                    <xdr:row>182</xdr:row>
                    <xdr:rowOff>200025</xdr:rowOff>
                  </from>
                  <to>
                    <xdr:col>1</xdr:col>
                    <xdr:colOff>904875</xdr:colOff>
                    <xdr:row>182</xdr:row>
                    <xdr:rowOff>428625</xdr:rowOff>
                  </to>
                </anchor>
              </controlPr>
            </control>
          </mc:Choice>
        </mc:AlternateContent>
        <mc:AlternateContent xmlns:mc="http://schemas.openxmlformats.org/markup-compatibility/2006">
          <mc:Choice Requires="x14">
            <control shapeId="23764" r:id="rId215" name="Option Button 212">
              <controlPr defaultSize="0" autoFill="0" autoLine="0" autoPict="0">
                <anchor moveWithCells="1" sizeWithCells="1">
                  <from>
                    <xdr:col>1</xdr:col>
                    <xdr:colOff>57150</xdr:colOff>
                    <xdr:row>182</xdr:row>
                    <xdr:rowOff>200025</xdr:rowOff>
                  </from>
                  <to>
                    <xdr:col>1</xdr:col>
                    <xdr:colOff>466725</xdr:colOff>
                    <xdr:row>182</xdr:row>
                    <xdr:rowOff>428625</xdr:rowOff>
                  </to>
                </anchor>
              </controlPr>
            </control>
          </mc:Choice>
        </mc:AlternateContent>
        <mc:AlternateContent xmlns:mc="http://schemas.openxmlformats.org/markup-compatibility/2006">
          <mc:Choice Requires="x14">
            <control shapeId="23765" r:id="rId216" name="Group Box 213">
              <controlPr defaultSize="0" autoFill="0" autoPict="0">
                <anchor moveWithCells="1" sizeWithCells="1">
                  <from>
                    <xdr:col>1</xdr:col>
                    <xdr:colOff>0</xdr:colOff>
                    <xdr:row>183</xdr:row>
                    <xdr:rowOff>0</xdr:rowOff>
                  </from>
                  <to>
                    <xdr:col>5</xdr:col>
                    <xdr:colOff>800100</xdr:colOff>
                    <xdr:row>184</xdr:row>
                    <xdr:rowOff>0</xdr:rowOff>
                  </to>
                </anchor>
              </controlPr>
            </control>
          </mc:Choice>
        </mc:AlternateContent>
        <mc:AlternateContent xmlns:mc="http://schemas.openxmlformats.org/markup-compatibility/2006">
          <mc:Choice Requires="x14">
            <control shapeId="23766" r:id="rId217" name="Option Button 214">
              <controlPr defaultSize="0" autoFill="0" autoLine="0" autoPict="0">
                <anchor moveWithCells="1" sizeWithCells="1">
                  <from>
                    <xdr:col>5</xdr:col>
                    <xdr:colOff>19050</xdr:colOff>
                    <xdr:row>183</xdr:row>
                    <xdr:rowOff>200025</xdr:rowOff>
                  </from>
                  <to>
                    <xdr:col>5</xdr:col>
                    <xdr:colOff>609600</xdr:colOff>
                    <xdr:row>183</xdr:row>
                    <xdr:rowOff>428625</xdr:rowOff>
                  </to>
                </anchor>
              </controlPr>
            </control>
          </mc:Choice>
        </mc:AlternateContent>
        <mc:AlternateContent xmlns:mc="http://schemas.openxmlformats.org/markup-compatibility/2006">
          <mc:Choice Requires="x14">
            <control shapeId="23767" r:id="rId218" name="Option Button 215">
              <controlPr defaultSize="0" autoFill="0" autoLine="0" autoPict="0">
                <anchor moveWithCells="1" sizeWithCells="1">
                  <from>
                    <xdr:col>1</xdr:col>
                    <xdr:colOff>504825</xdr:colOff>
                    <xdr:row>183</xdr:row>
                    <xdr:rowOff>200025</xdr:rowOff>
                  </from>
                  <to>
                    <xdr:col>1</xdr:col>
                    <xdr:colOff>904875</xdr:colOff>
                    <xdr:row>183</xdr:row>
                    <xdr:rowOff>428625</xdr:rowOff>
                  </to>
                </anchor>
              </controlPr>
            </control>
          </mc:Choice>
        </mc:AlternateContent>
        <mc:AlternateContent xmlns:mc="http://schemas.openxmlformats.org/markup-compatibility/2006">
          <mc:Choice Requires="x14">
            <control shapeId="23768" r:id="rId219" name="Option Button 216">
              <controlPr defaultSize="0" autoFill="0" autoLine="0" autoPict="0">
                <anchor moveWithCells="1" sizeWithCells="1">
                  <from>
                    <xdr:col>1</xdr:col>
                    <xdr:colOff>57150</xdr:colOff>
                    <xdr:row>183</xdr:row>
                    <xdr:rowOff>200025</xdr:rowOff>
                  </from>
                  <to>
                    <xdr:col>1</xdr:col>
                    <xdr:colOff>466725</xdr:colOff>
                    <xdr:row>183</xdr:row>
                    <xdr:rowOff>428625</xdr:rowOff>
                  </to>
                </anchor>
              </controlPr>
            </control>
          </mc:Choice>
        </mc:AlternateContent>
        <mc:AlternateContent xmlns:mc="http://schemas.openxmlformats.org/markup-compatibility/2006">
          <mc:Choice Requires="x14">
            <control shapeId="23769" r:id="rId220" name="Group Box 217">
              <controlPr defaultSize="0" autoFill="0" autoPict="0">
                <anchor moveWithCells="1" sizeWithCells="1">
                  <from>
                    <xdr:col>1</xdr:col>
                    <xdr:colOff>0</xdr:colOff>
                    <xdr:row>184</xdr:row>
                    <xdr:rowOff>0</xdr:rowOff>
                  </from>
                  <to>
                    <xdr:col>5</xdr:col>
                    <xdr:colOff>800100</xdr:colOff>
                    <xdr:row>185</xdr:row>
                    <xdr:rowOff>0</xdr:rowOff>
                  </to>
                </anchor>
              </controlPr>
            </control>
          </mc:Choice>
        </mc:AlternateContent>
        <mc:AlternateContent xmlns:mc="http://schemas.openxmlformats.org/markup-compatibility/2006">
          <mc:Choice Requires="x14">
            <control shapeId="23770" r:id="rId221" name="Option Button 218">
              <controlPr defaultSize="0" autoFill="0" autoLine="0" autoPict="0">
                <anchor moveWithCells="1" sizeWithCells="1">
                  <from>
                    <xdr:col>5</xdr:col>
                    <xdr:colOff>19050</xdr:colOff>
                    <xdr:row>184</xdr:row>
                    <xdr:rowOff>200025</xdr:rowOff>
                  </from>
                  <to>
                    <xdr:col>5</xdr:col>
                    <xdr:colOff>609600</xdr:colOff>
                    <xdr:row>184</xdr:row>
                    <xdr:rowOff>428625</xdr:rowOff>
                  </to>
                </anchor>
              </controlPr>
            </control>
          </mc:Choice>
        </mc:AlternateContent>
        <mc:AlternateContent xmlns:mc="http://schemas.openxmlformats.org/markup-compatibility/2006">
          <mc:Choice Requires="x14">
            <control shapeId="23771" r:id="rId222" name="Option Button 219">
              <controlPr defaultSize="0" autoFill="0" autoLine="0" autoPict="0">
                <anchor moveWithCells="1" sizeWithCells="1">
                  <from>
                    <xdr:col>1</xdr:col>
                    <xdr:colOff>504825</xdr:colOff>
                    <xdr:row>184</xdr:row>
                    <xdr:rowOff>200025</xdr:rowOff>
                  </from>
                  <to>
                    <xdr:col>1</xdr:col>
                    <xdr:colOff>904875</xdr:colOff>
                    <xdr:row>184</xdr:row>
                    <xdr:rowOff>428625</xdr:rowOff>
                  </to>
                </anchor>
              </controlPr>
            </control>
          </mc:Choice>
        </mc:AlternateContent>
        <mc:AlternateContent xmlns:mc="http://schemas.openxmlformats.org/markup-compatibility/2006">
          <mc:Choice Requires="x14">
            <control shapeId="23772" r:id="rId223" name="Option Button 220">
              <controlPr defaultSize="0" autoFill="0" autoLine="0" autoPict="0">
                <anchor moveWithCells="1" sizeWithCells="1">
                  <from>
                    <xdr:col>1</xdr:col>
                    <xdr:colOff>57150</xdr:colOff>
                    <xdr:row>184</xdr:row>
                    <xdr:rowOff>200025</xdr:rowOff>
                  </from>
                  <to>
                    <xdr:col>1</xdr:col>
                    <xdr:colOff>466725</xdr:colOff>
                    <xdr:row>184</xdr:row>
                    <xdr:rowOff>428625</xdr:rowOff>
                  </to>
                </anchor>
              </controlPr>
            </control>
          </mc:Choice>
        </mc:AlternateContent>
        <mc:AlternateContent xmlns:mc="http://schemas.openxmlformats.org/markup-compatibility/2006">
          <mc:Choice Requires="x14">
            <control shapeId="23773" r:id="rId224" name="Group Box 221">
              <controlPr defaultSize="0" autoFill="0" autoPict="0">
                <anchor moveWithCells="1" sizeWithCells="1">
                  <from>
                    <xdr:col>1</xdr:col>
                    <xdr:colOff>0</xdr:colOff>
                    <xdr:row>195</xdr:row>
                    <xdr:rowOff>0</xdr:rowOff>
                  </from>
                  <to>
                    <xdr:col>5</xdr:col>
                    <xdr:colOff>800100</xdr:colOff>
                    <xdr:row>196</xdr:row>
                    <xdr:rowOff>0</xdr:rowOff>
                  </to>
                </anchor>
              </controlPr>
            </control>
          </mc:Choice>
        </mc:AlternateContent>
        <mc:AlternateContent xmlns:mc="http://schemas.openxmlformats.org/markup-compatibility/2006">
          <mc:Choice Requires="x14">
            <control shapeId="23774" r:id="rId225" name="Option Button 222">
              <controlPr defaultSize="0" autoFill="0" autoLine="0" autoPict="0">
                <anchor moveWithCells="1" sizeWithCells="1">
                  <from>
                    <xdr:col>5</xdr:col>
                    <xdr:colOff>19050</xdr:colOff>
                    <xdr:row>195</xdr:row>
                    <xdr:rowOff>200025</xdr:rowOff>
                  </from>
                  <to>
                    <xdr:col>5</xdr:col>
                    <xdr:colOff>609600</xdr:colOff>
                    <xdr:row>195</xdr:row>
                    <xdr:rowOff>428625</xdr:rowOff>
                  </to>
                </anchor>
              </controlPr>
            </control>
          </mc:Choice>
        </mc:AlternateContent>
        <mc:AlternateContent xmlns:mc="http://schemas.openxmlformats.org/markup-compatibility/2006">
          <mc:Choice Requires="x14">
            <control shapeId="23775" r:id="rId226" name="Option Button 223">
              <controlPr defaultSize="0" autoFill="0" autoLine="0" autoPict="0">
                <anchor moveWithCells="1" sizeWithCells="1">
                  <from>
                    <xdr:col>1</xdr:col>
                    <xdr:colOff>504825</xdr:colOff>
                    <xdr:row>195</xdr:row>
                    <xdr:rowOff>200025</xdr:rowOff>
                  </from>
                  <to>
                    <xdr:col>1</xdr:col>
                    <xdr:colOff>904875</xdr:colOff>
                    <xdr:row>195</xdr:row>
                    <xdr:rowOff>428625</xdr:rowOff>
                  </to>
                </anchor>
              </controlPr>
            </control>
          </mc:Choice>
        </mc:AlternateContent>
        <mc:AlternateContent xmlns:mc="http://schemas.openxmlformats.org/markup-compatibility/2006">
          <mc:Choice Requires="x14">
            <control shapeId="23776" r:id="rId227" name="Option Button 224">
              <controlPr defaultSize="0" autoFill="0" autoLine="0" autoPict="0">
                <anchor moveWithCells="1" sizeWithCells="1">
                  <from>
                    <xdr:col>1</xdr:col>
                    <xdr:colOff>57150</xdr:colOff>
                    <xdr:row>195</xdr:row>
                    <xdr:rowOff>200025</xdr:rowOff>
                  </from>
                  <to>
                    <xdr:col>1</xdr:col>
                    <xdr:colOff>466725</xdr:colOff>
                    <xdr:row>195</xdr:row>
                    <xdr:rowOff>428625</xdr:rowOff>
                  </to>
                </anchor>
              </controlPr>
            </control>
          </mc:Choice>
        </mc:AlternateContent>
        <mc:AlternateContent xmlns:mc="http://schemas.openxmlformats.org/markup-compatibility/2006">
          <mc:Choice Requires="x14">
            <control shapeId="23777" r:id="rId228" name="Group Box 225">
              <controlPr defaultSize="0" autoFill="0" autoPict="0">
                <anchor moveWithCells="1" sizeWithCells="1">
                  <from>
                    <xdr:col>1</xdr:col>
                    <xdr:colOff>0</xdr:colOff>
                    <xdr:row>196</xdr:row>
                    <xdr:rowOff>0</xdr:rowOff>
                  </from>
                  <to>
                    <xdr:col>5</xdr:col>
                    <xdr:colOff>800100</xdr:colOff>
                    <xdr:row>197</xdr:row>
                    <xdr:rowOff>0</xdr:rowOff>
                  </to>
                </anchor>
              </controlPr>
            </control>
          </mc:Choice>
        </mc:AlternateContent>
        <mc:AlternateContent xmlns:mc="http://schemas.openxmlformats.org/markup-compatibility/2006">
          <mc:Choice Requires="x14">
            <control shapeId="23778" r:id="rId229" name="Option Button 226">
              <controlPr defaultSize="0" autoFill="0" autoLine="0" autoPict="0">
                <anchor moveWithCells="1" sizeWithCells="1">
                  <from>
                    <xdr:col>5</xdr:col>
                    <xdr:colOff>19050</xdr:colOff>
                    <xdr:row>196</xdr:row>
                    <xdr:rowOff>200025</xdr:rowOff>
                  </from>
                  <to>
                    <xdr:col>5</xdr:col>
                    <xdr:colOff>609600</xdr:colOff>
                    <xdr:row>196</xdr:row>
                    <xdr:rowOff>428625</xdr:rowOff>
                  </to>
                </anchor>
              </controlPr>
            </control>
          </mc:Choice>
        </mc:AlternateContent>
        <mc:AlternateContent xmlns:mc="http://schemas.openxmlformats.org/markup-compatibility/2006">
          <mc:Choice Requires="x14">
            <control shapeId="23779" r:id="rId230" name="Option Button 227">
              <controlPr defaultSize="0" autoFill="0" autoLine="0" autoPict="0">
                <anchor moveWithCells="1" sizeWithCells="1">
                  <from>
                    <xdr:col>1</xdr:col>
                    <xdr:colOff>504825</xdr:colOff>
                    <xdr:row>196</xdr:row>
                    <xdr:rowOff>200025</xdr:rowOff>
                  </from>
                  <to>
                    <xdr:col>1</xdr:col>
                    <xdr:colOff>904875</xdr:colOff>
                    <xdr:row>196</xdr:row>
                    <xdr:rowOff>428625</xdr:rowOff>
                  </to>
                </anchor>
              </controlPr>
            </control>
          </mc:Choice>
        </mc:AlternateContent>
        <mc:AlternateContent xmlns:mc="http://schemas.openxmlformats.org/markup-compatibility/2006">
          <mc:Choice Requires="x14">
            <control shapeId="23780" r:id="rId231" name="Option Button 228">
              <controlPr defaultSize="0" autoFill="0" autoLine="0" autoPict="0">
                <anchor moveWithCells="1" sizeWithCells="1">
                  <from>
                    <xdr:col>1</xdr:col>
                    <xdr:colOff>57150</xdr:colOff>
                    <xdr:row>196</xdr:row>
                    <xdr:rowOff>200025</xdr:rowOff>
                  </from>
                  <to>
                    <xdr:col>1</xdr:col>
                    <xdr:colOff>466725</xdr:colOff>
                    <xdr:row>196</xdr:row>
                    <xdr:rowOff>428625</xdr:rowOff>
                  </to>
                </anchor>
              </controlPr>
            </control>
          </mc:Choice>
        </mc:AlternateContent>
        <mc:AlternateContent xmlns:mc="http://schemas.openxmlformats.org/markup-compatibility/2006">
          <mc:Choice Requires="x14">
            <control shapeId="23781" r:id="rId232" name="Group Box 229">
              <controlPr defaultSize="0" autoFill="0" autoPict="0">
                <anchor moveWithCells="1" sizeWithCells="1">
                  <from>
                    <xdr:col>1</xdr:col>
                    <xdr:colOff>0</xdr:colOff>
                    <xdr:row>197</xdr:row>
                    <xdr:rowOff>0</xdr:rowOff>
                  </from>
                  <to>
                    <xdr:col>5</xdr:col>
                    <xdr:colOff>800100</xdr:colOff>
                    <xdr:row>198</xdr:row>
                    <xdr:rowOff>0</xdr:rowOff>
                  </to>
                </anchor>
              </controlPr>
            </control>
          </mc:Choice>
        </mc:AlternateContent>
        <mc:AlternateContent xmlns:mc="http://schemas.openxmlformats.org/markup-compatibility/2006">
          <mc:Choice Requires="x14">
            <control shapeId="23782" r:id="rId233" name="Option Button 230">
              <controlPr defaultSize="0" autoFill="0" autoLine="0" autoPict="0">
                <anchor moveWithCells="1" sizeWithCells="1">
                  <from>
                    <xdr:col>5</xdr:col>
                    <xdr:colOff>19050</xdr:colOff>
                    <xdr:row>197</xdr:row>
                    <xdr:rowOff>200025</xdr:rowOff>
                  </from>
                  <to>
                    <xdr:col>5</xdr:col>
                    <xdr:colOff>609600</xdr:colOff>
                    <xdr:row>197</xdr:row>
                    <xdr:rowOff>428625</xdr:rowOff>
                  </to>
                </anchor>
              </controlPr>
            </control>
          </mc:Choice>
        </mc:AlternateContent>
        <mc:AlternateContent xmlns:mc="http://schemas.openxmlformats.org/markup-compatibility/2006">
          <mc:Choice Requires="x14">
            <control shapeId="23783" r:id="rId234" name="Option Button 231">
              <controlPr defaultSize="0" autoFill="0" autoLine="0" autoPict="0">
                <anchor moveWithCells="1" sizeWithCells="1">
                  <from>
                    <xdr:col>1</xdr:col>
                    <xdr:colOff>504825</xdr:colOff>
                    <xdr:row>197</xdr:row>
                    <xdr:rowOff>200025</xdr:rowOff>
                  </from>
                  <to>
                    <xdr:col>1</xdr:col>
                    <xdr:colOff>904875</xdr:colOff>
                    <xdr:row>197</xdr:row>
                    <xdr:rowOff>428625</xdr:rowOff>
                  </to>
                </anchor>
              </controlPr>
            </control>
          </mc:Choice>
        </mc:AlternateContent>
        <mc:AlternateContent xmlns:mc="http://schemas.openxmlformats.org/markup-compatibility/2006">
          <mc:Choice Requires="x14">
            <control shapeId="23784" r:id="rId235" name="Option Button 232">
              <controlPr defaultSize="0" autoFill="0" autoLine="0" autoPict="0">
                <anchor moveWithCells="1" sizeWithCells="1">
                  <from>
                    <xdr:col>1</xdr:col>
                    <xdr:colOff>57150</xdr:colOff>
                    <xdr:row>197</xdr:row>
                    <xdr:rowOff>200025</xdr:rowOff>
                  </from>
                  <to>
                    <xdr:col>1</xdr:col>
                    <xdr:colOff>466725</xdr:colOff>
                    <xdr:row>197</xdr:row>
                    <xdr:rowOff>428625</xdr:rowOff>
                  </to>
                </anchor>
              </controlPr>
            </control>
          </mc:Choice>
        </mc:AlternateContent>
        <mc:AlternateContent xmlns:mc="http://schemas.openxmlformats.org/markup-compatibility/2006">
          <mc:Choice Requires="x14">
            <control shapeId="23785" r:id="rId236" name="Group Box 233">
              <controlPr defaultSize="0" autoFill="0" autoPict="0">
                <anchor moveWithCells="1" sizeWithCells="1">
                  <from>
                    <xdr:col>1</xdr:col>
                    <xdr:colOff>0</xdr:colOff>
                    <xdr:row>198</xdr:row>
                    <xdr:rowOff>0</xdr:rowOff>
                  </from>
                  <to>
                    <xdr:col>5</xdr:col>
                    <xdr:colOff>800100</xdr:colOff>
                    <xdr:row>199</xdr:row>
                    <xdr:rowOff>0</xdr:rowOff>
                  </to>
                </anchor>
              </controlPr>
            </control>
          </mc:Choice>
        </mc:AlternateContent>
        <mc:AlternateContent xmlns:mc="http://schemas.openxmlformats.org/markup-compatibility/2006">
          <mc:Choice Requires="x14">
            <control shapeId="23786" r:id="rId237" name="Option Button 234">
              <controlPr defaultSize="0" autoFill="0" autoLine="0" autoPict="0">
                <anchor moveWithCells="1" sizeWithCells="1">
                  <from>
                    <xdr:col>5</xdr:col>
                    <xdr:colOff>19050</xdr:colOff>
                    <xdr:row>198</xdr:row>
                    <xdr:rowOff>200025</xdr:rowOff>
                  </from>
                  <to>
                    <xdr:col>5</xdr:col>
                    <xdr:colOff>609600</xdr:colOff>
                    <xdr:row>198</xdr:row>
                    <xdr:rowOff>428625</xdr:rowOff>
                  </to>
                </anchor>
              </controlPr>
            </control>
          </mc:Choice>
        </mc:AlternateContent>
        <mc:AlternateContent xmlns:mc="http://schemas.openxmlformats.org/markup-compatibility/2006">
          <mc:Choice Requires="x14">
            <control shapeId="23787" r:id="rId238" name="Option Button 235">
              <controlPr defaultSize="0" autoFill="0" autoLine="0" autoPict="0">
                <anchor moveWithCells="1" sizeWithCells="1">
                  <from>
                    <xdr:col>1</xdr:col>
                    <xdr:colOff>504825</xdr:colOff>
                    <xdr:row>198</xdr:row>
                    <xdr:rowOff>200025</xdr:rowOff>
                  </from>
                  <to>
                    <xdr:col>1</xdr:col>
                    <xdr:colOff>904875</xdr:colOff>
                    <xdr:row>198</xdr:row>
                    <xdr:rowOff>428625</xdr:rowOff>
                  </to>
                </anchor>
              </controlPr>
            </control>
          </mc:Choice>
        </mc:AlternateContent>
        <mc:AlternateContent xmlns:mc="http://schemas.openxmlformats.org/markup-compatibility/2006">
          <mc:Choice Requires="x14">
            <control shapeId="23788" r:id="rId239" name="Option Button 236">
              <controlPr defaultSize="0" autoFill="0" autoLine="0" autoPict="0">
                <anchor moveWithCells="1" sizeWithCells="1">
                  <from>
                    <xdr:col>1</xdr:col>
                    <xdr:colOff>57150</xdr:colOff>
                    <xdr:row>198</xdr:row>
                    <xdr:rowOff>200025</xdr:rowOff>
                  </from>
                  <to>
                    <xdr:col>1</xdr:col>
                    <xdr:colOff>466725</xdr:colOff>
                    <xdr:row>198</xdr:row>
                    <xdr:rowOff>428625</xdr:rowOff>
                  </to>
                </anchor>
              </controlPr>
            </control>
          </mc:Choice>
        </mc:AlternateContent>
        <mc:AlternateContent xmlns:mc="http://schemas.openxmlformats.org/markup-compatibility/2006">
          <mc:Choice Requires="x14">
            <control shapeId="23789" r:id="rId240" name="Group Box 237">
              <controlPr defaultSize="0" autoFill="0" autoPict="0">
                <anchor moveWithCells="1" sizeWithCells="1">
                  <from>
                    <xdr:col>1</xdr:col>
                    <xdr:colOff>0</xdr:colOff>
                    <xdr:row>199</xdr:row>
                    <xdr:rowOff>0</xdr:rowOff>
                  </from>
                  <to>
                    <xdr:col>5</xdr:col>
                    <xdr:colOff>800100</xdr:colOff>
                    <xdr:row>200</xdr:row>
                    <xdr:rowOff>0</xdr:rowOff>
                  </to>
                </anchor>
              </controlPr>
            </control>
          </mc:Choice>
        </mc:AlternateContent>
        <mc:AlternateContent xmlns:mc="http://schemas.openxmlformats.org/markup-compatibility/2006">
          <mc:Choice Requires="x14">
            <control shapeId="23790" r:id="rId241" name="Option Button 238">
              <controlPr defaultSize="0" autoFill="0" autoLine="0" autoPict="0">
                <anchor moveWithCells="1" sizeWithCells="1">
                  <from>
                    <xdr:col>5</xdr:col>
                    <xdr:colOff>19050</xdr:colOff>
                    <xdr:row>199</xdr:row>
                    <xdr:rowOff>200025</xdr:rowOff>
                  </from>
                  <to>
                    <xdr:col>5</xdr:col>
                    <xdr:colOff>609600</xdr:colOff>
                    <xdr:row>199</xdr:row>
                    <xdr:rowOff>428625</xdr:rowOff>
                  </to>
                </anchor>
              </controlPr>
            </control>
          </mc:Choice>
        </mc:AlternateContent>
        <mc:AlternateContent xmlns:mc="http://schemas.openxmlformats.org/markup-compatibility/2006">
          <mc:Choice Requires="x14">
            <control shapeId="23791" r:id="rId242" name="Option Button 239">
              <controlPr defaultSize="0" autoFill="0" autoLine="0" autoPict="0">
                <anchor moveWithCells="1" sizeWithCells="1">
                  <from>
                    <xdr:col>1</xdr:col>
                    <xdr:colOff>504825</xdr:colOff>
                    <xdr:row>199</xdr:row>
                    <xdr:rowOff>200025</xdr:rowOff>
                  </from>
                  <to>
                    <xdr:col>1</xdr:col>
                    <xdr:colOff>904875</xdr:colOff>
                    <xdr:row>199</xdr:row>
                    <xdr:rowOff>428625</xdr:rowOff>
                  </to>
                </anchor>
              </controlPr>
            </control>
          </mc:Choice>
        </mc:AlternateContent>
        <mc:AlternateContent xmlns:mc="http://schemas.openxmlformats.org/markup-compatibility/2006">
          <mc:Choice Requires="x14">
            <control shapeId="23792" r:id="rId243" name="Option Button 240">
              <controlPr defaultSize="0" autoFill="0" autoLine="0" autoPict="0">
                <anchor moveWithCells="1" sizeWithCells="1">
                  <from>
                    <xdr:col>1</xdr:col>
                    <xdr:colOff>57150</xdr:colOff>
                    <xdr:row>199</xdr:row>
                    <xdr:rowOff>200025</xdr:rowOff>
                  </from>
                  <to>
                    <xdr:col>1</xdr:col>
                    <xdr:colOff>466725</xdr:colOff>
                    <xdr:row>199</xdr:row>
                    <xdr:rowOff>428625</xdr:rowOff>
                  </to>
                </anchor>
              </controlPr>
            </control>
          </mc:Choice>
        </mc:AlternateContent>
        <mc:AlternateContent xmlns:mc="http://schemas.openxmlformats.org/markup-compatibility/2006">
          <mc:Choice Requires="x14">
            <control shapeId="23793" r:id="rId244" name="Group Box 241">
              <controlPr defaultSize="0" autoFill="0" autoPict="0">
                <anchor moveWithCells="1" sizeWithCells="1">
                  <from>
                    <xdr:col>1</xdr:col>
                    <xdr:colOff>0</xdr:colOff>
                    <xdr:row>210</xdr:row>
                    <xdr:rowOff>0</xdr:rowOff>
                  </from>
                  <to>
                    <xdr:col>5</xdr:col>
                    <xdr:colOff>800100</xdr:colOff>
                    <xdr:row>211</xdr:row>
                    <xdr:rowOff>0</xdr:rowOff>
                  </to>
                </anchor>
              </controlPr>
            </control>
          </mc:Choice>
        </mc:AlternateContent>
        <mc:AlternateContent xmlns:mc="http://schemas.openxmlformats.org/markup-compatibility/2006">
          <mc:Choice Requires="x14">
            <control shapeId="23794" r:id="rId245" name="Option Button 242">
              <controlPr defaultSize="0" autoFill="0" autoLine="0" autoPict="0">
                <anchor moveWithCells="1" sizeWithCells="1">
                  <from>
                    <xdr:col>5</xdr:col>
                    <xdr:colOff>19050</xdr:colOff>
                    <xdr:row>210</xdr:row>
                    <xdr:rowOff>200025</xdr:rowOff>
                  </from>
                  <to>
                    <xdr:col>5</xdr:col>
                    <xdr:colOff>609600</xdr:colOff>
                    <xdr:row>210</xdr:row>
                    <xdr:rowOff>428625</xdr:rowOff>
                  </to>
                </anchor>
              </controlPr>
            </control>
          </mc:Choice>
        </mc:AlternateContent>
        <mc:AlternateContent xmlns:mc="http://schemas.openxmlformats.org/markup-compatibility/2006">
          <mc:Choice Requires="x14">
            <control shapeId="23795" r:id="rId246" name="Option Button 243">
              <controlPr defaultSize="0" autoFill="0" autoLine="0" autoPict="0">
                <anchor moveWithCells="1" sizeWithCells="1">
                  <from>
                    <xdr:col>1</xdr:col>
                    <xdr:colOff>504825</xdr:colOff>
                    <xdr:row>210</xdr:row>
                    <xdr:rowOff>200025</xdr:rowOff>
                  </from>
                  <to>
                    <xdr:col>1</xdr:col>
                    <xdr:colOff>904875</xdr:colOff>
                    <xdr:row>210</xdr:row>
                    <xdr:rowOff>428625</xdr:rowOff>
                  </to>
                </anchor>
              </controlPr>
            </control>
          </mc:Choice>
        </mc:AlternateContent>
        <mc:AlternateContent xmlns:mc="http://schemas.openxmlformats.org/markup-compatibility/2006">
          <mc:Choice Requires="x14">
            <control shapeId="23796" r:id="rId247" name="Option Button 244">
              <controlPr defaultSize="0" autoFill="0" autoLine="0" autoPict="0">
                <anchor moveWithCells="1" sizeWithCells="1">
                  <from>
                    <xdr:col>1</xdr:col>
                    <xdr:colOff>57150</xdr:colOff>
                    <xdr:row>210</xdr:row>
                    <xdr:rowOff>200025</xdr:rowOff>
                  </from>
                  <to>
                    <xdr:col>1</xdr:col>
                    <xdr:colOff>466725</xdr:colOff>
                    <xdr:row>210</xdr:row>
                    <xdr:rowOff>428625</xdr:rowOff>
                  </to>
                </anchor>
              </controlPr>
            </control>
          </mc:Choice>
        </mc:AlternateContent>
        <mc:AlternateContent xmlns:mc="http://schemas.openxmlformats.org/markup-compatibility/2006">
          <mc:Choice Requires="x14">
            <control shapeId="23797" r:id="rId248" name="Group Box 245">
              <controlPr defaultSize="0" autoFill="0" autoPict="0">
                <anchor moveWithCells="1" sizeWithCells="1">
                  <from>
                    <xdr:col>1</xdr:col>
                    <xdr:colOff>0</xdr:colOff>
                    <xdr:row>211</xdr:row>
                    <xdr:rowOff>0</xdr:rowOff>
                  </from>
                  <to>
                    <xdr:col>5</xdr:col>
                    <xdr:colOff>800100</xdr:colOff>
                    <xdr:row>212</xdr:row>
                    <xdr:rowOff>0</xdr:rowOff>
                  </to>
                </anchor>
              </controlPr>
            </control>
          </mc:Choice>
        </mc:AlternateContent>
        <mc:AlternateContent xmlns:mc="http://schemas.openxmlformats.org/markup-compatibility/2006">
          <mc:Choice Requires="x14">
            <control shapeId="23798" r:id="rId249" name="Option Button 246">
              <controlPr defaultSize="0" autoFill="0" autoLine="0" autoPict="0">
                <anchor moveWithCells="1" sizeWithCells="1">
                  <from>
                    <xdr:col>5</xdr:col>
                    <xdr:colOff>19050</xdr:colOff>
                    <xdr:row>211</xdr:row>
                    <xdr:rowOff>200025</xdr:rowOff>
                  </from>
                  <to>
                    <xdr:col>5</xdr:col>
                    <xdr:colOff>609600</xdr:colOff>
                    <xdr:row>211</xdr:row>
                    <xdr:rowOff>428625</xdr:rowOff>
                  </to>
                </anchor>
              </controlPr>
            </control>
          </mc:Choice>
        </mc:AlternateContent>
        <mc:AlternateContent xmlns:mc="http://schemas.openxmlformats.org/markup-compatibility/2006">
          <mc:Choice Requires="x14">
            <control shapeId="23799" r:id="rId250" name="Option Button 247">
              <controlPr defaultSize="0" autoFill="0" autoLine="0" autoPict="0">
                <anchor moveWithCells="1" sizeWithCells="1">
                  <from>
                    <xdr:col>1</xdr:col>
                    <xdr:colOff>504825</xdr:colOff>
                    <xdr:row>211</xdr:row>
                    <xdr:rowOff>200025</xdr:rowOff>
                  </from>
                  <to>
                    <xdr:col>1</xdr:col>
                    <xdr:colOff>904875</xdr:colOff>
                    <xdr:row>211</xdr:row>
                    <xdr:rowOff>428625</xdr:rowOff>
                  </to>
                </anchor>
              </controlPr>
            </control>
          </mc:Choice>
        </mc:AlternateContent>
        <mc:AlternateContent xmlns:mc="http://schemas.openxmlformats.org/markup-compatibility/2006">
          <mc:Choice Requires="x14">
            <control shapeId="23800" r:id="rId251" name="Option Button 248">
              <controlPr defaultSize="0" autoFill="0" autoLine="0" autoPict="0">
                <anchor moveWithCells="1" sizeWithCells="1">
                  <from>
                    <xdr:col>1</xdr:col>
                    <xdr:colOff>57150</xdr:colOff>
                    <xdr:row>211</xdr:row>
                    <xdr:rowOff>200025</xdr:rowOff>
                  </from>
                  <to>
                    <xdr:col>1</xdr:col>
                    <xdr:colOff>466725</xdr:colOff>
                    <xdr:row>211</xdr:row>
                    <xdr:rowOff>428625</xdr:rowOff>
                  </to>
                </anchor>
              </controlPr>
            </control>
          </mc:Choice>
        </mc:AlternateContent>
        <mc:AlternateContent xmlns:mc="http://schemas.openxmlformats.org/markup-compatibility/2006">
          <mc:Choice Requires="x14">
            <control shapeId="23801" r:id="rId252" name="Group Box 249">
              <controlPr defaultSize="0" autoFill="0" autoPict="0">
                <anchor moveWithCells="1" sizeWithCells="1">
                  <from>
                    <xdr:col>1</xdr:col>
                    <xdr:colOff>0</xdr:colOff>
                    <xdr:row>212</xdr:row>
                    <xdr:rowOff>0</xdr:rowOff>
                  </from>
                  <to>
                    <xdr:col>5</xdr:col>
                    <xdr:colOff>800100</xdr:colOff>
                    <xdr:row>213</xdr:row>
                    <xdr:rowOff>0</xdr:rowOff>
                  </to>
                </anchor>
              </controlPr>
            </control>
          </mc:Choice>
        </mc:AlternateContent>
        <mc:AlternateContent xmlns:mc="http://schemas.openxmlformats.org/markup-compatibility/2006">
          <mc:Choice Requires="x14">
            <control shapeId="23802" r:id="rId253" name="Option Button 250">
              <controlPr defaultSize="0" autoFill="0" autoLine="0" autoPict="0">
                <anchor moveWithCells="1" sizeWithCells="1">
                  <from>
                    <xdr:col>5</xdr:col>
                    <xdr:colOff>19050</xdr:colOff>
                    <xdr:row>212</xdr:row>
                    <xdr:rowOff>200025</xdr:rowOff>
                  </from>
                  <to>
                    <xdr:col>5</xdr:col>
                    <xdr:colOff>609600</xdr:colOff>
                    <xdr:row>212</xdr:row>
                    <xdr:rowOff>428625</xdr:rowOff>
                  </to>
                </anchor>
              </controlPr>
            </control>
          </mc:Choice>
        </mc:AlternateContent>
        <mc:AlternateContent xmlns:mc="http://schemas.openxmlformats.org/markup-compatibility/2006">
          <mc:Choice Requires="x14">
            <control shapeId="23803" r:id="rId254" name="Option Button 251">
              <controlPr defaultSize="0" autoFill="0" autoLine="0" autoPict="0">
                <anchor moveWithCells="1" sizeWithCells="1">
                  <from>
                    <xdr:col>1</xdr:col>
                    <xdr:colOff>504825</xdr:colOff>
                    <xdr:row>212</xdr:row>
                    <xdr:rowOff>200025</xdr:rowOff>
                  </from>
                  <to>
                    <xdr:col>1</xdr:col>
                    <xdr:colOff>904875</xdr:colOff>
                    <xdr:row>212</xdr:row>
                    <xdr:rowOff>428625</xdr:rowOff>
                  </to>
                </anchor>
              </controlPr>
            </control>
          </mc:Choice>
        </mc:AlternateContent>
        <mc:AlternateContent xmlns:mc="http://schemas.openxmlformats.org/markup-compatibility/2006">
          <mc:Choice Requires="x14">
            <control shapeId="23804" r:id="rId255" name="Option Button 252">
              <controlPr defaultSize="0" autoFill="0" autoLine="0" autoPict="0">
                <anchor moveWithCells="1" sizeWithCells="1">
                  <from>
                    <xdr:col>1</xdr:col>
                    <xdr:colOff>57150</xdr:colOff>
                    <xdr:row>212</xdr:row>
                    <xdr:rowOff>200025</xdr:rowOff>
                  </from>
                  <to>
                    <xdr:col>1</xdr:col>
                    <xdr:colOff>466725</xdr:colOff>
                    <xdr:row>212</xdr:row>
                    <xdr:rowOff>428625</xdr:rowOff>
                  </to>
                </anchor>
              </controlPr>
            </control>
          </mc:Choice>
        </mc:AlternateContent>
        <mc:AlternateContent xmlns:mc="http://schemas.openxmlformats.org/markup-compatibility/2006">
          <mc:Choice Requires="x14">
            <control shapeId="23806" r:id="rId256" name="Group Box 253">
              <controlPr defaultSize="0" autoFill="0" autoPict="0">
                <anchor moveWithCells="1" sizeWithCells="1">
                  <from>
                    <xdr:col>1</xdr:col>
                    <xdr:colOff>0</xdr:colOff>
                    <xdr:row>213</xdr:row>
                    <xdr:rowOff>0</xdr:rowOff>
                  </from>
                  <to>
                    <xdr:col>5</xdr:col>
                    <xdr:colOff>800100</xdr:colOff>
                    <xdr:row>214</xdr:row>
                    <xdr:rowOff>0</xdr:rowOff>
                  </to>
                </anchor>
              </controlPr>
            </control>
          </mc:Choice>
        </mc:AlternateContent>
        <mc:AlternateContent xmlns:mc="http://schemas.openxmlformats.org/markup-compatibility/2006">
          <mc:Choice Requires="x14">
            <control shapeId="23807" r:id="rId257" name="Option Button 254">
              <controlPr defaultSize="0" autoFill="0" autoLine="0" autoPict="0">
                <anchor moveWithCells="1" sizeWithCells="1">
                  <from>
                    <xdr:col>5</xdr:col>
                    <xdr:colOff>19050</xdr:colOff>
                    <xdr:row>213</xdr:row>
                    <xdr:rowOff>200025</xdr:rowOff>
                  </from>
                  <to>
                    <xdr:col>5</xdr:col>
                    <xdr:colOff>609600</xdr:colOff>
                    <xdr:row>213</xdr:row>
                    <xdr:rowOff>428625</xdr:rowOff>
                  </to>
                </anchor>
              </controlPr>
            </control>
          </mc:Choice>
        </mc:AlternateContent>
        <mc:AlternateContent xmlns:mc="http://schemas.openxmlformats.org/markup-compatibility/2006">
          <mc:Choice Requires="x14">
            <control shapeId="23845" r:id="rId258" name="Option Button 255">
              <controlPr defaultSize="0" autoFill="0" autoLine="0" autoPict="0">
                <anchor moveWithCells="1" sizeWithCells="1">
                  <from>
                    <xdr:col>1</xdr:col>
                    <xdr:colOff>504825</xdr:colOff>
                    <xdr:row>213</xdr:row>
                    <xdr:rowOff>200025</xdr:rowOff>
                  </from>
                  <to>
                    <xdr:col>1</xdr:col>
                    <xdr:colOff>904875</xdr:colOff>
                    <xdr:row>213</xdr:row>
                    <xdr:rowOff>428625</xdr:rowOff>
                  </to>
                </anchor>
              </controlPr>
            </control>
          </mc:Choice>
        </mc:AlternateContent>
        <mc:AlternateContent xmlns:mc="http://schemas.openxmlformats.org/markup-compatibility/2006">
          <mc:Choice Requires="x14">
            <control shapeId="23808" r:id="rId259" name="Option Button 256">
              <controlPr defaultSize="0" autoFill="0" autoLine="0" autoPict="0">
                <anchor moveWithCells="1" sizeWithCells="1">
                  <from>
                    <xdr:col>1</xdr:col>
                    <xdr:colOff>57150</xdr:colOff>
                    <xdr:row>213</xdr:row>
                    <xdr:rowOff>200025</xdr:rowOff>
                  </from>
                  <to>
                    <xdr:col>1</xdr:col>
                    <xdr:colOff>466725</xdr:colOff>
                    <xdr:row>213</xdr:row>
                    <xdr:rowOff>428625</xdr:rowOff>
                  </to>
                </anchor>
              </controlPr>
            </control>
          </mc:Choice>
        </mc:AlternateContent>
        <mc:AlternateContent xmlns:mc="http://schemas.openxmlformats.org/markup-compatibility/2006">
          <mc:Choice Requires="x14">
            <control shapeId="23810" r:id="rId260" name="Group Box 257">
              <controlPr defaultSize="0" autoFill="0" autoPict="0">
                <anchor moveWithCells="1" sizeWithCells="1">
                  <from>
                    <xdr:col>1</xdr:col>
                    <xdr:colOff>0</xdr:colOff>
                    <xdr:row>224</xdr:row>
                    <xdr:rowOff>0</xdr:rowOff>
                  </from>
                  <to>
                    <xdr:col>5</xdr:col>
                    <xdr:colOff>800100</xdr:colOff>
                    <xdr:row>225</xdr:row>
                    <xdr:rowOff>0</xdr:rowOff>
                  </to>
                </anchor>
              </controlPr>
            </control>
          </mc:Choice>
        </mc:AlternateContent>
        <mc:AlternateContent xmlns:mc="http://schemas.openxmlformats.org/markup-compatibility/2006">
          <mc:Choice Requires="x14">
            <control shapeId="23811" r:id="rId261" name="Option Button 258">
              <controlPr defaultSize="0" autoFill="0" autoLine="0" autoPict="0">
                <anchor moveWithCells="1" sizeWithCells="1">
                  <from>
                    <xdr:col>5</xdr:col>
                    <xdr:colOff>19050</xdr:colOff>
                    <xdr:row>224</xdr:row>
                    <xdr:rowOff>200025</xdr:rowOff>
                  </from>
                  <to>
                    <xdr:col>5</xdr:col>
                    <xdr:colOff>609600</xdr:colOff>
                    <xdr:row>224</xdr:row>
                    <xdr:rowOff>428625</xdr:rowOff>
                  </to>
                </anchor>
              </controlPr>
            </control>
          </mc:Choice>
        </mc:AlternateContent>
        <mc:AlternateContent xmlns:mc="http://schemas.openxmlformats.org/markup-compatibility/2006">
          <mc:Choice Requires="x14">
            <control shapeId="23812" r:id="rId262" name="Option Button 259">
              <controlPr defaultSize="0" autoFill="0" autoLine="0" autoPict="0">
                <anchor moveWithCells="1" sizeWithCells="1">
                  <from>
                    <xdr:col>1</xdr:col>
                    <xdr:colOff>504825</xdr:colOff>
                    <xdr:row>224</xdr:row>
                    <xdr:rowOff>200025</xdr:rowOff>
                  </from>
                  <to>
                    <xdr:col>1</xdr:col>
                    <xdr:colOff>904875</xdr:colOff>
                    <xdr:row>224</xdr:row>
                    <xdr:rowOff>428625</xdr:rowOff>
                  </to>
                </anchor>
              </controlPr>
            </control>
          </mc:Choice>
        </mc:AlternateContent>
        <mc:AlternateContent xmlns:mc="http://schemas.openxmlformats.org/markup-compatibility/2006">
          <mc:Choice Requires="x14">
            <control shapeId="23813" r:id="rId263" name="Option Button 260">
              <controlPr defaultSize="0" autoFill="0" autoLine="0" autoPict="0">
                <anchor moveWithCells="1" sizeWithCells="1">
                  <from>
                    <xdr:col>1</xdr:col>
                    <xdr:colOff>57150</xdr:colOff>
                    <xdr:row>224</xdr:row>
                    <xdr:rowOff>200025</xdr:rowOff>
                  </from>
                  <to>
                    <xdr:col>1</xdr:col>
                    <xdr:colOff>466725</xdr:colOff>
                    <xdr:row>224</xdr:row>
                    <xdr:rowOff>428625</xdr:rowOff>
                  </to>
                </anchor>
              </controlPr>
            </control>
          </mc:Choice>
        </mc:AlternateContent>
        <mc:AlternateContent xmlns:mc="http://schemas.openxmlformats.org/markup-compatibility/2006">
          <mc:Choice Requires="x14">
            <control shapeId="23815" r:id="rId264" name="Group Box 261">
              <controlPr defaultSize="0" autoFill="0" autoPict="0">
                <anchor moveWithCells="1" sizeWithCells="1">
                  <from>
                    <xdr:col>1</xdr:col>
                    <xdr:colOff>0</xdr:colOff>
                    <xdr:row>225</xdr:row>
                    <xdr:rowOff>0</xdr:rowOff>
                  </from>
                  <to>
                    <xdr:col>5</xdr:col>
                    <xdr:colOff>800100</xdr:colOff>
                    <xdr:row>226</xdr:row>
                    <xdr:rowOff>0</xdr:rowOff>
                  </to>
                </anchor>
              </controlPr>
            </control>
          </mc:Choice>
        </mc:AlternateContent>
        <mc:AlternateContent xmlns:mc="http://schemas.openxmlformats.org/markup-compatibility/2006">
          <mc:Choice Requires="x14">
            <control shapeId="23816" r:id="rId265" name="Option Button 262">
              <controlPr defaultSize="0" autoFill="0" autoLine="0" autoPict="0">
                <anchor moveWithCells="1" sizeWithCells="1">
                  <from>
                    <xdr:col>5</xdr:col>
                    <xdr:colOff>19050</xdr:colOff>
                    <xdr:row>225</xdr:row>
                    <xdr:rowOff>200025</xdr:rowOff>
                  </from>
                  <to>
                    <xdr:col>5</xdr:col>
                    <xdr:colOff>609600</xdr:colOff>
                    <xdr:row>225</xdr:row>
                    <xdr:rowOff>428625</xdr:rowOff>
                  </to>
                </anchor>
              </controlPr>
            </control>
          </mc:Choice>
        </mc:AlternateContent>
        <mc:AlternateContent xmlns:mc="http://schemas.openxmlformats.org/markup-compatibility/2006">
          <mc:Choice Requires="x14">
            <control shapeId="23817" r:id="rId266" name="Option Button 263">
              <controlPr defaultSize="0" autoFill="0" autoLine="0" autoPict="0">
                <anchor moveWithCells="1" sizeWithCells="1">
                  <from>
                    <xdr:col>1</xdr:col>
                    <xdr:colOff>504825</xdr:colOff>
                    <xdr:row>225</xdr:row>
                    <xdr:rowOff>200025</xdr:rowOff>
                  </from>
                  <to>
                    <xdr:col>1</xdr:col>
                    <xdr:colOff>904875</xdr:colOff>
                    <xdr:row>225</xdr:row>
                    <xdr:rowOff>428625</xdr:rowOff>
                  </to>
                </anchor>
              </controlPr>
            </control>
          </mc:Choice>
        </mc:AlternateContent>
        <mc:AlternateContent xmlns:mc="http://schemas.openxmlformats.org/markup-compatibility/2006">
          <mc:Choice Requires="x14">
            <control shapeId="23818" r:id="rId267" name="Option Button 264">
              <controlPr defaultSize="0" autoFill="0" autoLine="0" autoPict="0">
                <anchor moveWithCells="1" sizeWithCells="1">
                  <from>
                    <xdr:col>1</xdr:col>
                    <xdr:colOff>57150</xdr:colOff>
                    <xdr:row>225</xdr:row>
                    <xdr:rowOff>200025</xdr:rowOff>
                  </from>
                  <to>
                    <xdr:col>1</xdr:col>
                    <xdr:colOff>466725</xdr:colOff>
                    <xdr:row>225</xdr:row>
                    <xdr:rowOff>428625</xdr:rowOff>
                  </to>
                </anchor>
              </controlPr>
            </control>
          </mc:Choice>
        </mc:AlternateContent>
        <mc:AlternateContent xmlns:mc="http://schemas.openxmlformats.org/markup-compatibility/2006">
          <mc:Choice Requires="x14">
            <control shapeId="23820" r:id="rId268" name="Group Box 265">
              <controlPr defaultSize="0" autoFill="0" autoPict="0">
                <anchor moveWithCells="1" sizeWithCells="1">
                  <from>
                    <xdr:col>1</xdr:col>
                    <xdr:colOff>0</xdr:colOff>
                    <xdr:row>226</xdr:row>
                    <xdr:rowOff>0</xdr:rowOff>
                  </from>
                  <to>
                    <xdr:col>5</xdr:col>
                    <xdr:colOff>800100</xdr:colOff>
                    <xdr:row>227</xdr:row>
                    <xdr:rowOff>0</xdr:rowOff>
                  </to>
                </anchor>
              </controlPr>
            </control>
          </mc:Choice>
        </mc:AlternateContent>
        <mc:AlternateContent xmlns:mc="http://schemas.openxmlformats.org/markup-compatibility/2006">
          <mc:Choice Requires="x14">
            <control shapeId="23821" r:id="rId269" name="Option Button 266">
              <controlPr defaultSize="0" autoFill="0" autoLine="0" autoPict="0">
                <anchor moveWithCells="1" sizeWithCells="1">
                  <from>
                    <xdr:col>5</xdr:col>
                    <xdr:colOff>19050</xdr:colOff>
                    <xdr:row>226</xdr:row>
                    <xdr:rowOff>200025</xdr:rowOff>
                  </from>
                  <to>
                    <xdr:col>5</xdr:col>
                    <xdr:colOff>609600</xdr:colOff>
                    <xdr:row>226</xdr:row>
                    <xdr:rowOff>428625</xdr:rowOff>
                  </to>
                </anchor>
              </controlPr>
            </control>
          </mc:Choice>
        </mc:AlternateContent>
        <mc:AlternateContent xmlns:mc="http://schemas.openxmlformats.org/markup-compatibility/2006">
          <mc:Choice Requires="x14">
            <control shapeId="23822" r:id="rId270" name="Option Button 267">
              <controlPr defaultSize="0" autoFill="0" autoLine="0" autoPict="0">
                <anchor moveWithCells="1" sizeWithCells="1">
                  <from>
                    <xdr:col>1</xdr:col>
                    <xdr:colOff>504825</xdr:colOff>
                    <xdr:row>226</xdr:row>
                    <xdr:rowOff>200025</xdr:rowOff>
                  </from>
                  <to>
                    <xdr:col>1</xdr:col>
                    <xdr:colOff>904875</xdr:colOff>
                    <xdr:row>226</xdr:row>
                    <xdr:rowOff>428625</xdr:rowOff>
                  </to>
                </anchor>
              </controlPr>
            </control>
          </mc:Choice>
        </mc:AlternateContent>
        <mc:AlternateContent xmlns:mc="http://schemas.openxmlformats.org/markup-compatibility/2006">
          <mc:Choice Requires="x14">
            <control shapeId="23823" r:id="rId271" name="Option Button 268">
              <controlPr defaultSize="0" autoFill="0" autoLine="0" autoPict="0">
                <anchor moveWithCells="1" sizeWithCells="1">
                  <from>
                    <xdr:col>1</xdr:col>
                    <xdr:colOff>57150</xdr:colOff>
                    <xdr:row>226</xdr:row>
                    <xdr:rowOff>200025</xdr:rowOff>
                  </from>
                  <to>
                    <xdr:col>1</xdr:col>
                    <xdr:colOff>466725</xdr:colOff>
                    <xdr:row>226</xdr:row>
                    <xdr:rowOff>428625</xdr:rowOff>
                  </to>
                </anchor>
              </controlPr>
            </control>
          </mc:Choice>
        </mc:AlternateContent>
        <mc:AlternateContent xmlns:mc="http://schemas.openxmlformats.org/markup-compatibility/2006">
          <mc:Choice Requires="x14">
            <control shapeId="23825" r:id="rId272" name="Group Box 269">
              <controlPr defaultSize="0" autoFill="0" autoPict="0">
                <anchor moveWithCells="1" sizeWithCells="1">
                  <from>
                    <xdr:col>1</xdr:col>
                    <xdr:colOff>0</xdr:colOff>
                    <xdr:row>227</xdr:row>
                    <xdr:rowOff>0</xdr:rowOff>
                  </from>
                  <to>
                    <xdr:col>5</xdr:col>
                    <xdr:colOff>800100</xdr:colOff>
                    <xdr:row>228</xdr:row>
                    <xdr:rowOff>0</xdr:rowOff>
                  </to>
                </anchor>
              </controlPr>
            </control>
          </mc:Choice>
        </mc:AlternateContent>
        <mc:AlternateContent xmlns:mc="http://schemas.openxmlformats.org/markup-compatibility/2006">
          <mc:Choice Requires="x14">
            <control shapeId="23826" r:id="rId273" name="Option Button 270">
              <controlPr defaultSize="0" autoFill="0" autoLine="0" autoPict="0">
                <anchor moveWithCells="1" sizeWithCells="1">
                  <from>
                    <xdr:col>5</xdr:col>
                    <xdr:colOff>19050</xdr:colOff>
                    <xdr:row>227</xdr:row>
                    <xdr:rowOff>200025</xdr:rowOff>
                  </from>
                  <to>
                    <xdr:col>5</xdr:col>
                    <xdr:colOff>609600</xdr:colOff>
                    <xdr:row>227</xdr:row>
                    <xdr:rowOff>428625</xdr:rowOff>
                  </to>
                </anchor>
              </controlPr>
            </control>
          </mc:Choice>
        </mc:AlternateContent>
        <mc:AlternateContent xmlns:mc="http://schemas.openxmlformats.org/markup-compatibility/2006">
          <mc:Choice Requires="x14">
            <control shapeId="23827" r:id="rId274" name="Option Button 271">
              <controlPr defaultSize="0" autoFill="0" autoLine="0" autoPict="0">
                <anchor moveWithCells="1" sizeWithCells="1">
                  <from>
                    <xdr:col>1</xdr:col>
                    <xdr:colOff>504825</xdr:colOff>
                    <xdr:row>227</xdr:row>
                    <xdr:rowOff>200025</xdr:rowOff>
                  </from>
                  <to>
                    <xdr:col>1</xdr:col>
                    <xdr:colOff>904875</xdr:colOff>
                    <xdr:row>227</xdr:row>
                    <xdr:rowOff>428625</xdr:rowOff>
                  </to>
                </anchor>
              </controlPr>
            </control>
          </mc:Choice>
        </mc:AlternateContent>
        <mc:AlternateContent xmlns:mc="http://schemas.openxmlformats.org/markup-compatibility/2006">
          <mc:Choice Requires="x14">
            <control shapeId="23828" r:id="rId275" name="Option Button 272">
              <controlPr defaultSize="0" autoFill="0" autoLine="0" autoPict="0">
                <anchor moveWithCells="1" sizeWithCells="1">
                  <from>
                    <xdr:col>1</xdr:col>
                    <xdr:colOff>57150</xdr:colOff>
                    <xdr:row>227</xdr:row>
                    <xdr:rowOff>200025</xdr:rowOff>
                  </from>
                  <to>
                    <xdr:col>1</xdr:col>
                    <xdr:colOff>466725</xdr:colOff>
                    <xdr:row>227</xdr:row>
                    <xdr:rowOff>428625</xdr:rowOff>
                  </to>
                </anchor>
              </controlPr>
            </control>
          </mc:Choice>
        </mc:AlternateContent>
        <mc:AlternateContent xmlns:mc="http://schemas.openxmlformats.org/markup-compatibility/2006">
          <mc:Choice Requires="x14">
            <control shapeId="23830" r:id="rId276" name="Group Box 273">
              <controlPr defaultSize="0" autoFill="0" autoPict="0">
                <anchor moveWithCells="1" sizeWithCells="1">
                  <from>
                    <xdr:col>1</xdr:col>
                    <xdr:colOff>0</xdr:colOff>
                    <xdr:row>228</xdr:row>
                    <xdr:rowOff>0</xdr:rowOff>
                  </from>
                  <to>
                    <xdr:col>5</xdr:col>
                    <xdr:colOff>800100</xdr:colOff>
                    <xdr:row>229</xdr:row>
                    <xdr:rowOff>0</xdr:rowOff>
                  </to>
                </anchor>
              </controlPr>
            </control>
          </mc:Choice>
        </mc:AlternateContent>
        <mc:AlternateContent xmlns:mc="http://schemas.openxmlformats.org/markup-compatibility/2006">
          <mc:Choice Requires="x14">
            <control shapeId="23831" r:id="rId277" name="Option Button 274">
              <controlPr defaultSize="0" autoFill="0" autoLine="0" autoPict="0">
                <anchor moveWithCells="1" sizeWithCells="1">
                  <from>
                    <xdr:col>5</xdr:col>
                    <xdr:colOff>19050</xdr:colOff>
                    <xdr:row>228</xdr:row>
                    <xdr:rowOff>200025</xdr:rowOff>
                  </from>
                  <to>
                    <xdr:col>5</xdr:col>
                    <xdr:colOff>609600</xdr:colOff>
                    <xdr:row>228</xdr:row>
                    <xdr:rowOff>428625</xdr:rowOff>
                  </to>
                </anchor>
              </controlPr>
            </control>
          </mc:Choice>
        </mc:AlternateContent>
        <mc:AlternateContent xmlns:mc="http://schemas.openxmlformats.org/markup-compatibility/2006">
          <mc:Choice Requires="x14">
            <control shapeId="23832" r:id="rId278" name="Option Button 275">
              <controlPr defaultSize="0" autoFill="0" autoLine="0" autoPict="0">
                <anchor moveWithCells="1" sizeWithCells="1">
                  <from>
                    <xdr:col>1</xdr:col>
                    <xdr:colOff>504825</xdr:colOff>
                    <xdr:row>228</xdr:row>
                    <xdr:rowOff>200025</xdr:rowOff>
                  </from>
                  <to>
                    <xdr:col>1</xdr:col>
                    <xdr:colOff>904875</xdr:colOff>
                    <xdr:row>228</xdr:row>
                    <xdr:rowOff>428625</xdr:rowOff>
                  </to>
                </anchor>
              </controlPr>
            </control>
          </mc:Choice>
        </mc:AlternateContent>
        <mc:AlternateContent xmlns:mc="http://schemas.openxmlformats.org/markup-compatibility/2006">
          <mc:Choice Requires="x14">
            <control shapeId="23833" r:id="rId279" name="Option Button 276">
              <controlPr defaultSize="0" autoFill="0" autoLine="0" autoPict="0">
                <anchor moveWithCells="1" sizeWithCells="1">
                  <from>
                    <xdr:col>1</xdr:col>
                    <xdr:colOff>57150</xdr:colOff>
                    <xdr:row>228</xdr:row>
                    <xdr:rowOff>200025</xdr:rowOff>
                  </from>
                  <to>
                    <xdr:col>1</xdr:col>
                    <xdr:colOff>466725</xdr:colOff>
                    <xdr:row>228</xdr:row>
                    <xdr:rowOff>428625</xdr:rowOff>
                  </to>
                </anchor>
              </controlPr>
            </control>
          </mc:Choice>
        </mc:AlternateContent>
        <mc:AlternateContent xmlns:mc="http://schemas.openxmlformats.org/markup-compatibility/2006">
          <mc:Choice Requires="x14">
            <control shapeId="23835" r:id="rId280" name="Group Box 277">
              <controlPr defaultSize="0" autoFill="0" autoPict="0">
                <anchor moveWithCells="1" sizeWithCells="1">
                  <from>
                    <xdr:col>1</xdr:col>
                    <xdr:colOff>0</xdr:colOff>
                    <xdr:row>239</xdr:row>
                    <xdr:rowOff>0</xdr:rowOff>
                  </from>
                  <to>
                    <xdr:col>5</xdr:col>
                    <xdr:colOff>800100</xdr:colOff>
                    <xdr:row>240</xdr:row>
                    <xdr:rowOff>0</xdr:rowOff>
                  </to>
                </anchor>
              </controlPr>
            </control>
          </mc:Choice>
        </mc:AlternateContent>
        <mc:AlternateContent xmlns:mc="http://schemas.openxmlformats.org/markup-compatibility/2006">
          <mc:Choice Requires="x14">
            <control shapeId="23836" r:id="rId281" name="Option Button 278">
              <controlPr defaultSize="0" autoFill="0" autoLine="0" autoPict="0">
                <anchor moveWithCells="1" sizeWithCells="1">
                  <from>
                    <xdr:col>5</xdr:col>
                    <xdr:colOff>19050</xdr:colOff>
                    <xdr:row>239</xdr:row>
                    <xdr:rowOff>200025</xdr:rowOff>
                  </from>
                  <to>
                    <xdr:col>5</xdr:col>
                    <xdr:colOff>609600</xdr:colOff>
                    <xdr:row>239</xdr:row>
                    <xdr:rowOff>428625</xdr:rowOff>
                  </to>
                </anchor>
              </controlPr>
            </control>
          </mc:Choice>
        </mc:AlternateContent>
        <mc:AlternateContent xmlns:mc="http://schemas.openxmlformats.org/markup-compatibility/2006">
          <mc:Choice Requires="x14">
            <control shapeId="23837" r:id="rId282" name="Option Button 279">
              <controlPr defaultSize="0" autoFill="0" autoLine="0" autoPict="0">
                <anchor moveWithCells="1" sizeWithCells="1">
                  <from>
                    <xdr:col>1</xdr:col>
                    <xdr:colOff>504825</xdr:colOff>
                    <xdr:row>239</xdr:row>
                    <xdr:rowOff>200025</xdr:rowOff>
                  </from>
                  <to>
                    <xdr:col>1</xdr:col>
                    <xdr:colOff>904875</xdr:colOff>
                    <xdr:row>239</xdr:row>
                    <xdr:rowOff>428625</xdr:rowOff>
                  </to>
                </anchor>
              </controlPr>
            </control>
          </mc:Choice>
        </mc:AlternateContent>
        <mc:AlternateContent xmlns:mc="http://schemas.openxmlformats.org/markup-compatibility/2006">
          <mc:Choice Requires="x14">
            <control shapeId="23838" r:id="rId283" name="Option Button 280">
              <controlPr defaultSize="0" autoFill="0" autoLine="0" autoPict="0">
                <anchor moveWithCells="1" sizeWithCells="1">
                  <from>
                    <xdr:col>1</xdr:col>
                    <xdr:colOff>57150</xdr:colOff>
                    <xdr:row>239</xdr:row>
                    <xdr:rowOff>200025</xdr:rowOff>
                  </from>
                  <to>
                    <xdr:col>1</xdr:col>
                    <xdr:colOff>466725</xdr:colOff>
                    <xdr:row>239</xdr:row>
                    <xdr:rowOff>428625</xdr:rowOff>
                  </to>
                </anchor>
              </controlPr>
            </control>
          </mc:Choice>
        </mc:AlternateContent>
        <mc:AlternateContent xmlns:mc="http://schemas.openxmlformats.org/markup-compatibility/2006">
          <mc:Choice Requires="x14">
            <control shapeId="23840" r:id="rId284" name="Group Box 281">
              <controlPr defaultSize="0" autoFill="0" autoPict="0">
                <anchor moveWithCells="1" sizeWithCells="1">
                  <from>
                    <xdr:col>1</xdr:col>
                    <xdr:colOff>0</xdr:colOff>
                    <xdr:row>240</xdr:row>
                    <xdr:rowOff>0</xdr:rowOff>
                  </from>
                  <to>
                    <xdr:col>5</xdr:col>
                    <xdr:colOff>800100</xdr:colOff>
                    <xdr:row>241</xdr:row>
                    <xdr:rowOff>0</xdr:rowOff>
                  </to>
                </anchor>
              </controlPr>
            </control>
          </mc:Choice>
        </mc:AlternateContent>
        <mc:AlternateContent xmlns:mc="http://schemas.openxmlformats.org/markup-compatibility/2006">
          <mc:Choice Requires="x14">
            <control shapeId="23841" r:id="rId285" name="Option Button 282">
              <controlPr defaultSize="0" autoFill="0" autoLine="0" autoPict="0">
                <anchor moveWithCells="1" sizeWithCells="1">
                  <from>
                    <xdr:col>5</xdr:col>
                    <xdr:colOff>19050</xdr:colOff>
                    <xdr:row>240</xdr:row>
                    <xdr:rowOff>200025</xdr:rowOff>
                  </from>
                  <to>
                    <xdr:col>5</xdr:col>
                    <xdr:colOff>609600</xdr:colOff>
                    <xdr:row>240</xdr:row>
                    <xdr:rowOff>428625</xdr:rowOff>
                  </to>
                </anchor>
              </controlPr>
            </control>
          </mc:Choice>
        </mc:AlternateContent>
        <mc:AlternateContent xmlns:mc="http://schemas.openxmlformats.org/markup-compatibility/2006">
          <mc:Choice Requires="x14">
            <control shapeId="23842" r:id="rId286" name="Option Button 283">
              <controlPr defaultSize="0" autoFill="0" autoLine="0" autoPict="0">
                <anchor moveWithCells="1" sizeWithCells="1">
                  <from>
                    <xdr:col>1</xdr:col>
                    <xdr:colOff>504825</xdr:colOff>
                    <xdr:row>240</xdr:row>
                    <xdr:rowOff>200025</xdr:rowOff>
                  </from>
                  <to>
                    <xdr:col>1</xdr:col>
                    <xdr:colOff>904875</xdr:colOff>
                    <xdr:row>240</xdr:row>
                    <xdr:rowOff>428625</xdr:rowOff>
                  </to>
                </anchor>
              </controlPr>
            </control>
          </mc:Choice>
        </mc:AlternateContent>
        <mc:AlternateContent xmlns:mc="http://schemas.openxmlformats.org/markup-compatibility/2006">
          <mc:Choice Requires="x14">
            <control shapeId="23843" r:id="rId287" name="Option Button 284">
              <controlPr defaultSize="0" autoFill="0" autoLine="0" autoPict="0">
                <anchor moveWithCells="1" sizeWithCells="1">
                  <from>
                    <xdr:col>1</xdr:col>
                    <xdr:colOff>57150</xdr:colOff>
                    <xdr:row>240</xdr:row>
                    <xdr:rowOff>200025</xdr:rowOff>
                  </from>
                  <to>
                    <xdr:col>1</xdr:col>
                    <xdr:colOff>466725</xdr:colOff>
                    <xdr:row>240</xdr:row>
                    <xdr:rowOff>428625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BI63"/>
  <sheetViews>
    <sheetView zoomScaleNormal="100" zoomScaleSheetLayoutView="100" workbookViewId="0"/>
  </sheetViews>
  <sheetFormatPr defaultColWidth="3.125" defaultRowHeight="13.5" x14ac:dyDescent="0.15"/>
  <cols>
    <col min="1" max="34" width="3.125" style="116" customWidth="1"/>
    <col min="35" max="35" width="80.625" style="116" customWidth="1"/>
    <col min="36" max="36" width="3.125" style="121" customWidth="1"/>
    <col min="37" max="37" width="11.5" style="121" customWidth="1"/>
    <col min="38" max="38" width="3.125" style="121" customWidth="1"/>
    <col min="39" max="45" width="3.125" style="126" customWidth="1"/>
    <col min="46" max="52" width="3.125" style="122" customWidth="1"/>
    <col min="53" max="61" width="3.125" style="131"/>
    <col min="62" max="16384" width="3.125" style="116"/>
  </cols>
  <sheetData>
    <row r="1" spans="1:42" x14ac:dyDescent="0.15">
      <c r="A1" s="155" t="str">
        <f>"〔事業者が特に力を入れている取り組み：" &amp;  評価結果報告書!B23 &amp; "〕"</f>
        <v>〔事業者が特に力を入れている取り組み：認可外保育施設（ベビーホテル等）〕</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15"/>
      <c r="AE1" s="115"/>
      <c r="AF1" s="115"/>
      <c r="AG1" s="139" t="s">
        <v>146</v>
      </c>
    </row>
    <row r="2" spans="1:42" x14ac:dyDescent="0.15">
      <c r="A2" s="115"/>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7" t="str">
        <f>"《事業所名： " &amp; 評価結果報告書!B24 &amp; "》"</f>
        <v>《事業所名： 》</v>
      </c>
    </row>
    <row r="3" spans="1:42" ht="19.5" customHeight="1" thickBot="1" x14ac:dyDescent="0.2">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row>
    <row r="4" spans="1:42" ht="20.25" customHeight="1" thickBot="1" x14ac:dyDescent="0.2">
      <c r="A4" s="115"/>
      <c r="B4" s="347" t="s">
        <v>101</v>
      </c>
      <c r="C4" s="348"/>
      <c r="D4" s="348"/>
      <c r="E4" s="348"/>
      <c r="F4" s="348"/>
      <c r="G4" s="348"/>
      <c r="H4" s="348"/>
      <c r="I4" s="348"/>
      <c r="J4" s="348"/>
      <c r="K4" s="348"/>
      <c r="L4" s="348"/>
      <c r="M4" s="348"/>
      <c r="N4" s="348"/>
      <c r="O4" s="348"/>
      <c r="P4" s="349" t="str">
        <f>IF(AND($F$5="",AND($F$6="",$F$7="")),"",IF(AND($F$5="",OR($F$6&lt;&gt;"",$F$7&lt;&gt;"")),"評価項目を選択してください",IF(AND($F$6="",$F$7=""),"タイトル①、本文①を入力してください",IF(AND($F$6&lt;&gt;"",$F$7=""),"内容①を入力してください",IF(AND($F$7&lt;&gt;"",$F$6=""),"タイトル①を入力してください","")))))</f>
        <v/>
      </c>
      <c r="Q4" s="349"/>
      <c r="R4" s="349"/>
      <c r="S4" s="349"/>
      <c r="T4" s="349"/>
      <c r="U4" s="349"/>
      <c r="V4" s="349"/>
      <c r="W4" s="349"/>
      <c r="X4" s="349"/>
      <c r="Y4" s="349"/>
      <c r="Z4" s="349"/>
      <c r="AA4" s="349"/>
      <c r="AB4" s="349"/>
      <c r="AC4" s="349"/>
      <c r="AD4" s="349"/>
      <c r="AE4" s="349"/>
      <c r="AF4" s="349"/>
      <c r="AG4" s="350"/>
      <c r="AK4" s="121" t="s">
        <v>89</v>
      </c>
      <c r="AL4" s="121">
        <v>1</v>
      </c>
    </row>
    <row r="5" spans="1:42" ht="60" customHeight="1" thickTop="1" x14ac:dyDescent="0.15">
      <c r="A5" s="115"/>
      <c r="B5" s="118" t="s">
        <v>90</v>
      </c>
      <c r="C5" s="119"/>
      <c r="D5" s="119"/>
      <c r="E5" s="120"/>
      <c r="F5" s="341" t="str">
        <f>IF($AJ$5&lt;=1,"",VLOOKUP($AJ5,$AN$25:$AV$63,5,FALSE))</f>
        <v/>
      </c>
      <c r="G5" s="342"/>
      <c r="H5" s="342"/>
      <c r="I5" s="342"/>
      <c r="J5" s="342"/>
      <c r="K5" s="343"/>
      <c r="L5" s="344" t="str">
        <f>IF($AJ$5&lt;=1,"",VLOOKUP($AJ5,$AN$25:$AV$63,6,FALSE))</f>
        <v/>
      </c>
      <c r="M5" s="345"/>
      <c r="N5" s="345"/>
      <c r="O5" s="345"/>
      <c r="P5" s="345"/>
      <c r="Q5" s="345"/>
      <c r="R5" s="345"/>
      <c r="S5" s="345"/>
      <c r="T5" s="345"/>
      <c r="U5" s="345"/>
      <c r="V5" s="345"/>
      <c r="W5" s="345"/>
      <c r="X5" s="345"/>
      <c r="Y5" s="345"/>
      <c r="Z5" s="345"/>
      <c r="AA5" s="345"/>
      <c r="AB5" s="345"/>
      <c r="AC5" s="345"/>
      <c r="AD5" s="345"/>
      <c r="AE5" s="345"/>
      <c r="AF5" s="345"/>
      <c r="AG5" s="346"/>
      <c r="AJ5" s="123">
        <v>0</v>
      </c>
      <c r="AK5" s="121" t="s">
        <v>97</v>
      </c>
      <c r="AL5" s="121">
        <v>1</v>
      </c>
      <c r="AN5" s="126" t="str">
        <f>IF($AJ$5&lt;=1,"",VLOOKUP($AJ5,$AN$25:$AV$63,7,FALSE))</f>
        <v/>
      </c>
      <c r="AO5" s="126" t="str">
        <f>IF($AJ$5&lt;=1,"",VLOOKUP($AJ5,$AN$25:$AV$63,8,FALSE))</f>
        <v/>
      </c>
      <c r="AP5" s="126" t="str">
        <f>IF($AJ$5&lt;=1,"",VLOOKUP($AJ5,$AN$25:$AV$63,9,FALSE))</f>
        <v/>
      </c>
    </row>
    <row r="6" spans="1:42" ht="25.5" customHeight="1" x14ac:dyDescent="0.15">
      <c r="A6" s="115"/>
      <c r="B6" s="351" t="s">
        <v>91</v>
      </c>
      <c r="C6" s="352"/>
      <c r="D6" s="353"/>
      <c r="E6" s="354"/>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6"/>
      <c r="AH6" s="2" t="str">
        <f>IF(LEN(F6)=0,"",IF(40-LEN(F6)&gt;0,"残り" &amp; 40-LEN(F6) &amp; "文字",IF(40-LEN(F6)=0,"","文字数がオーバーしています")))</f>
        <v/>
      </c>
      <c r="AK6" s="121" t="s">
        <v>98</v>
      </c>
      <c r="AL6" s="121">
        <v>1</v>
      </c>
    </row>
    <row r="7" spans="1:42" ht="139.5" customHeight="1" thickBot="1" x14ac:dyDescent="0.2">
      <c r="A7" s="115"/>
      <c r="B7" s="335" t="s">
        <v>92</v>
      </c>
      <c r="C7" s="336"/>
      <c r="D7" s="336"/>
      <c r="E7" s="337"/>
      <c r="F7" s="338"/>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40"/>
      <c r="AH7" s="2" t="str">
        <f>IF(LEN(F7)=0,"",IF(256-LEN(F7)&gt;0,"残り" &amp; 256-LEN(F7) &amp; "文字",IF(256-LEN(F7)=0,"","文字数がオーバーしています")))</f>
        <v/>
      </c>
      <c r="AJ7" s="125" t="str">
        <f>IF(AND($AJ$5&lt;=1,$F$6&lt;&gt;"",$F$7&lt;&gt;""),"NG",IF(AND($F$5&lt;&gt;"",OR($F$6&lt;&gt;"",$F$7&lt;&gt;"")),"OK","NG"))</f>
        <v>NG</v>
      </c>
      <c r="AK7" s="121" t="s">
        <v>99</v>
      </c>
      <c r="AL7" s="121">
        <v>1</v>
      </c>
    </row>
    <row r="8" spans="1:42" ht="19.5" customHeight="1" thickBot="1" x14ac:dyDescent="0.2">
      <c r="A8" s="115"/>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K8" s="121" t="s">
        <v>100</v>
      </c>
      <c r="AL8" s="121">
        <v>1</v>
      </c>
    </row>
    <row r="9" spans="1:42" ht="20.25" customHeight="1" thickBot="1" x14ac:dyDescent="0.2">
      <c r="A9" s="115"/>
      <c r="B9" s="347" t="s">
        <v>102</v>
      </c>
      <c r="C9" s="348"/>
      <c r="D9" s="348"/>
      <c r="E9" s="348"/>
      <c r="F9" s="348"/>
      <c r="G9" s="348"/>
      <c r="H9" s="348"/>
      <c r="I9" s="348"/>
      <c r="J9" s="348"/>
      <c r="K9" s="348"/>
      <c r="L9" s="348"/>
      <c r="M9" s="348"/>
      <c r="N9" s="348"/>
      <c r="O9" s="348"/>
      <c r="P9" s="349" t="str">
        <f>IF(AND($F$10="",AND($F$11="",$F$12="")),"",IF(AND($F$10="",OR($F$11&lt;&gt;"",$F$12&lt;&gt;"")),IF($AJ$7&lt;&gt;"OK","【事業者が特に力を入れている取り組み①】から順に入力してください","評価項目を選択してください"),IF(AND($F$11="",$F$12=""),IF($AJ$7&lt;&gt;"OK","【事業者が特に力を入れている取り組み①】から順に入力してください",IF($AJ$7&lt;&gt;"OK","【事業者が特に力を入れている取り組み①】から順に入力してください","タイトル②、本文②を入力してください")),IF(AND($F$11&lt;&gt;"",$F$12=""),IF($AJ$7&lt;&gt;"OK","【事業者が特に力を入れている取り組み①】から順に入力してください","内容②を入力してください"),IF(AND($F$12&lt;&gt;"",$F$11=""),IF($AJ$7&lt;&gt;"OK","【事業者が特に力を入れている取り組み①】から順に入力してください","タイトル②を入力してください"),IF($AJ$7&lt;&gt;"OK","【事業者が特に力を入れている取り組み①】から順に入力してください",""))))))</f>
        <v/>
      </c>
      <c r="Q9" s="349"/>
      <c r="R9" s="349"/>
      <c r="S9" s="349"/>
      <c r="T9" s="349"/>
      <c r="U9" s="349"/>
      <c r="V9" s="349"/>
      <c r="W9" s="349"/>
      <c r="X9" s="349"/>
      <c r="Y9" s="349"/>
      <c r="Z9" s="349"/>
      <c r="AA9" s="349"/>
      <c r="AB9" s="349"/>
      <c r="AC9" s="349"/>
      <c r="AD9" s="349"/>
      <c r="AE9" s="349"/>
      <c r="AF9" s="349"/>
      <c r="AG9" s="350"/>
      <c r="AK9" s="121" t="s">
        <v>89</v>
      </c>
      <c r="AL9" s="121">
        <v>2</v>
      </c>
    </row>
    <row r="10" spans="1:42" ht="60" customHeight="1" thickTop="1" x14ac:dyDescent="0.15">
      <c r="A10" s="115"/>
      <c r="B10" s="118" t="s">
        <v>90</v>
      </c>
      <c r="C10" s="119"/>
      <c r="D10" s="119"/>
      <c r="E10" s="120"/>
      <c r="F10" s="341" t="str">
        <f>IF($AJ$10&lt;=1,"",VLOOKUP($AJ10,$AN$25:$AV$63,5,FALSE))</f>
        <v/>
      </c>
      <c r="G10" s="342"/>
      <c r="H10" s="342"/>
      <c r="I10" s="342"/>
      <c r="J10" s="342"/>
      <c r="K10" s="343"/>
      <c r="L10" s="344" t="str">
        <f>IF($AJ$10&lt;=1,"",VLOOKUP($AJ10,$AN$25:$AV$63,6,FALSE))</f>
        <v/>
      </c>
      <c r="M10" s="345"/>
      <c r="N10" s="345"/>
      <c r="O10" s="345"/>
      <c r="P10" s="345"/>
      <c r="Q10" s="345"/>
      <c r="R10" s="345"/>
      <c r="S10" s="345"/>
      <c r="T10" s="345"/>
      <c r="U10" s="345"/>
      <c r="V10" s="345"/>
      <c r="W10" s="345"/>
      <c r="X10" s="345"/>
      <c r="Y10" s="345"/>
      <c r="Z10" s="345"/>
      <c r="AA10" s="345"/>
      <c r="AB10" s="345"/>
      <c r="AC10" s="345"/>
      <c r="AD10" s="345"/>
      <c r="AE10" s="345"/>
      <c r="AF10" s="345"/>
      <c r="AG10" s="346"/>
      <c r="AJ10" s="123">
        <v>0</v>
      </c>
      <c r="AK10" s="121" t="s">
        <v>97</v>
      </c>
      <c r="AL10" s="121">
        <v>2</v>
      </c>
      <c r="AN10" s="126" t="str">
        <f>IF($AJ$10&lt;=1,"",VLOOKUP($AJ10,$AN$25:$AV$63,7,FALSE))</f>
        <v/>
      </c>
      <c r="AO10" s="126" t="str">
        <f>IF($AJ$10&lt;=1,"",VLOOKUP($AJ10,$AN$25:$AV$63,8,FALSE))</f>
        <v/>
      </c>
      <c r="AP10" s="126" t="str">
        <f>IF($AJ$10&lt;=1,"",VLOOKUP($AJ10,$AN$25:$AV$63,9,FALSE))</f>
        <v/>
      </c>
    </row>
    <row r="11" spans="1:42" ht="25.5" customHeight="1" x14ac:dyDescent="0.15">
      <c r="A11" s="115"/>
      <c r="B11" s="351" t="s">
        <v>93</v>
      </c>
      <c r="C11" s="352"/>
      <c r="D11" s="353"/>
      <c r="E11" s="354"/>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6"/>
      <c r="AH11" s="2" t="str">
        <f>IF(LEN(F11)=0,"",IF(40-LEN(F11)&gt;0,"残り" &amp; 40-LEN(F11) &amp; "文字",IF(40-LEN(F11)=0,"","文字数がオーバーしています")))</f>
        <v/>
      </c>
      <c r="AK11" s="121" t="s">
        <v>98</v>
      </c>
      <c r="AL11" s="121">
        <v>2</v>
      </c>
    </row>
    <row r="12" spans="1:42" ht="139.5" customHeight="1" thickBot="1" x14ac:dyDescent="0.2">
      <c r="A12" s="115"/>
      <c r="B12" s="335" t="s">
        <v>94</v>
      </c>
      <c r="C12" s="336"/>
      <c r="D12" s="336"/>
      <c r="E12" s="337"/>
      <c r="F12" s="338"/>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40"/>
      <c r="AH12" s="2" t="str">
        <f>IF(LEN(F12)=0,"",IF(256-LEN(F12)&gt;0,"残り" &amp; 256-LEN(F12) &amp; "文字",IF(256-LEN(F12)=0,"","文字数がオーバーしています")))</f>
        <v/>
      </c>
      <c r="AJ12" s="125" t="str">
        <f>IF(AND($AJ$10&lt;=1,$F$11&lt;&gt;"",$F$12&lt;&gt;""),"NG",IF(AND($F$10&lt;&gt;"",OR($F$11&lt;&gt;"",$F$12&lt;&gt;"")),"OK","NG"))</f>
        <v>NG</v>
      </c>
      <c r="AK12" s="121" t="s">
        <v>99</v>
      </c>
      <c r="AL12" s="121">
        <v>2</v>
      </c>
    </row>
    <row r="13" spans="1:42" ht="19.5" customHeight="1" thickBot="1" x14ac:dyDescent="0.2">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K13" s="121" t="s">
        <v>100</v>
      </c>
      <c r="AL13" s="121">
        <v>2</v>
      </c>
    </row>
    <row r="14" spans="1:42" ht="20.25" customHeight="1" thickBot="1" x14ac:dyDescent="0.2">
      <c r="A14" s="115"/>
      <c r="B14" s="347" t="s">
        <v>103</v>
      </c>
      <c r="C14" s="348"/>
      <c r="D14" s="348"/>
      <c r="E14" s="348"/>
      <c r="F14" s="348"/>
      <c r="G14" s="348"/>
      <c r="H14" s="348"/>
      <c r="I14" s="348"/>
      <c r="J14" s="348"/>
      <c r="K14" s="348"/>
      <c r="L14" s="348"/>
      <c r="M14" s="348"/>
      <c r="N14" s="348"/>
      <c r="O14" s="348"/>
      <c r="P14" s="349" t="str">
        <f>IF(AND($F$15="",AND($F$16="",$F$17="")),"",IF(AND($F$15="",OR($F$16&lt;&gt;"",$F$17&lt;&gt;"")),IF(OR($AJ$7&lt;&gt;"OK",$AJ$12&lt;&gt;"OK"),"【事業者が特に力を入れている取り組み①】から順に入力してください","評価項目を選択してください"),IF(AND($F$16="",$F$17=""),IF(OR($AJ$7&lt;&gt;"OK",$AJ$12&lt;&gt;"OK"),"【事業者が特に力を入れている取り組み①】から順に入力してください",IF(OR($AJ$7&lt;&gt;"OK",$AJ$12&lt;&gt;"OK"),"【事業者が特に力を入れている取り組み①】から順に入力してください","タイトル③、本文③を入力してください")),IF(AND($F$16&lt;&gt;"",$F$17=""),IF(OR($AJ$7&lt;&gt;"OK",$AJ$12&lt;&gt;"OK"),"【事業者が特に力を入れている取り組み①】から順に入力してください","内容③を入力してください"),IF(AND($F$17&lt;&gt;"",$F$16=""),IF(OR($AJ$7&lt;&gt;"OK",$AJ$12&lt;&gt;"OK"),"【事業者が特に力を入れている取り組み①】から順に入力してください","タイトル③を入力してください"),IF(OR($AJ$7&lt;&gt;"OK",$AJ$12&lt;&gt;"OK"),"【事業者が特に力を入れている取り組み①】から順に入力してください",""))))))</f>
        <v/>
      </c>
      <c r="Q14" s="349"/>
      <c r="R14" s="349"/>
      <c r="S14" s="349"/>
      <c r="T14" s="349"/>
      <c r="U14" s="349"/>
      <c r="V14" s="349"/>
      <c r="W14" s="349"/>
      <c r="X14" s="349"/>
      <c r="Y14" s="349"/>
      <c r="Z14" s="349"/>
      <c r="AA14" s="349"/>
      <c r="AB14" s="349"/>
      <c r="AC14" s="349"/>
      <c r="AD14" s="349"/>
      <c r="AE14" s="349"/>
      <c r="AF14" s="349"/>
      <c r="AG14" s="350"/>
      <c r="AK14" s="121" t="s">
        <v>89</v>
      </c>
      <c r="AL14" s="121">
        <v>3</v>
      </c>
    </row>
    <row r="15" spans="1:42" ht="60" customHeight="1" thickTop="1" x14ac:dyDescent="0.15">
      <c r="A15" s="115"/>
      <c r="B15" s="118" t="s">
        <v>90</v>
      </c>
      <c r="C15" s="119"/>
      <c r="D15" s="119"/>
      <c r="E15" s="120"/>
      <c r="F15" s="341" t="str">
        <f>IF($AJ$15&lt;=1,"",VLOOKUP($AJ15,$AN$25:$AV$63,5,FALSE))</f>
        <v/>
      </c>
      <c r="G15" s="342"/>
      <c r="H15" s="342"/>
      <c r="I15" s="342"/>
      <c r="J15" s="342"/>
      <c r="K15" s="343"/>
      <c r="L15" s="344" t="str">
        <f>IF($AJ$15&lt;=1,"",VLOOKUP($AJ15,$AN$25:$AV$63,6,FALSE))</f>
        <v/>
      </c>
      <c r="M15" s="345"/>
      <c r="N15" s="345"/>
      <c r="O15" s="345"/>
      <c r="P15" s="345"/>
      <c r="Q15" s="345"/>
      <c r="R15" s="345"/>
      <c r="S15" s="345"/>
      <c r="T15" s="345"/>
      <c r="U15" s="345"/>
      <c r="V15" s="345"/>
      <c r="W15" s="345"/>
      <c r="X15" s="345"/>
      <c r="Y15" s="345"/>
      <c r="Z15" s="345"/>
      <c r="AA15" s="345"/>
      <c r="AB15" s="345"/>
      <c r="AC15" s="345"/>
      <c r="AD15" s="345"/>
      <c r="AE15" s="345"/>
      <c r="AF15" s="345"/>
      <c r="AG15" s="346"/>
      <c r="AJ15" s="123">
        <v>0</v>
      </c>
      <c r="AK15" s="121" t="s">
        <v>97</v>
      </c>
      <c r="AL15" s="121">
        <v>3</v>
      </c>
      <c r="AN15" s="126" t="str">
        <f>IF($AJ$15&lt;=1,"",VLOOKUP($AJ15,$AN$25:$AV$63,7,FALSE))</f>
        <v/>
      </c>
      <c r="AO15" s="126" t="str">
        <f>IF($AJ$15&lt;=1,"",VLOOKUP($AJ15,$AN$25:$AV$63,8,FALSE))</f>
        <v/>
      </c>
      <c r="AP15" s="126" t="str">
        <f>IF($AJ$15&lt;=1,"",VLOOKUP($AJ15,$AN$25:$AV$63,9,FALSE))</f>
        <v/>
      </c>
    </row>
    <row r="16" spans="1:42" ht="25.5" customHeight="1" x14ac:dyDescent="0.15">
      <c r="A16" s="115"/>
      <c r="B16" s="351" t="s">
        <v>95</v>
      </c>
      <c r="C16" s="352"/>
      <c r="D16" s="353"/>
      <c r="E16" s="354"/>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6"/>
      <c r="AH16" s="2" t="str">
        <f>IF(LEN(F16)=0,"",IF(40-LEN(F16)&gt;0,"残り" &amp; 40-LEN(F16) &amp; "文字",IF(40-LEN(F16)=0,"","文字数がオーバーしています")))</f>
        <v/>
      </c>
      <c r="AK16" s="121" t="s">
        <v>98</v>
      </c>
      <c r="AL16" s="121">
        <v>3</v>
      </c>
    </row>
    <row r="17" spans="1:48" ht="139.5" customHeight="1" thickBot="1" x14ac:dyDescent="0.2">
      <c r="A17" s="115"/>
      <c r="B17" s="335" t="s">
        <v>96</v>
      </c>
      <c r="C17" s="336"/>
      <c r="D17" s="336"/>
      <c r="E17" s="337"/>
      <c r="F17" s="338"/>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40"/>
      <c r="AH17" s="2" t="str">
        <f>IF(LEN(F17)=0,"",IF(256-LEN(F17)&gt;0,"残り" &amp; 256-LEN(F17) &amp; "文字",IF(256-LEN(F17)=0,"","文字数がオーバーしています")))</f>
        <v/>
      </c>
      <c r="AJ17" s="125" t="str">
        <f>IF(AND($AJ$15&lt;=1,$F$16&lt;&gt;"",$F$17&lt;&gt;""),"NG",IF(AND($F$15&lt;&gt;"",OR($F$16&lt;&gt;"",$F$17&lt;&gt;"")),"OK","NG"))</f>
        <v>NG</v>
      </c>
      <c r="AK17" s="121" t="s">
        <v>99</v>
      </c>
      <c r="AL17" s="121">
        <v>3</v>
      </c>
    </row>
    <row r="18" spans="1:48" ht="19.5" customHeight="1" x14ac:dyDescent="0.15">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row>
    <row r="19" spans="1:48" x14ac:dyDescent="0.15">
      <c r="A19" s="115"/>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row>
    <row r="20" spans="1:48" x14ac:dyDescent="0.15">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row>
    <row r="21" spans="1:48" x14ac:dyDescent="0.15">
      <c r="A21" s="115"/>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row>
    <row r="22" spans="1:48" x14ac:dyDescent="0.15">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row>
    <row r="23" spans="1:48" x14ac:dyDescent="0.15">
      <c r="A23" s="115"/>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row>
    <row r="25" spans="1:48" x14ac:dyDescent="0.15">
      <c r="AN25" s="126">
        <v>1</v>
      </c>
    </row>
    <row r="26" spans="1:48" x14ac:dyDescent="0.15">
      <c r="AN26" s="126">
        <v>2</v>
      </c>
      <c r="AO26" s="126">
        <v>1</v>
      </c>
      <c r="AP26" s="126">
        <v>1</v>
      </c>
      <c r="AQ26" s="126">
        <v>1</v>
      </c>
      <c r="AR26" s="164" t="s">
        <v>408</v>
      </c>
      <c r="AS26" s="164" t="s">
        <v>175</v>
      </c>
      <c r="AT26" s="165" t="s">
        <v>409</v>
      </c>
      <c r="AU26" s="165" t="s">
        <v>410</v>
      </c>
      <c r="AV26" s="165" t="s">
        <v>411</v>
      </c>
    </row>
    <row r="27" spans="1:48" x14ac:dyDescent="0.15">
      <c r="AN27" s="126">
        <v>3</v>
      </c>
      <c r="AO27" s="126">
        <v>1</v>
      </c>
      <c r="AP27" s="126">
        <v>1</v>
      </c>
      <c r="AQ27" s="126">
        <v>2</v>
      </c>
      <c r="AR27" s="164" t="s">
        <v>412</v>
      </c>
      <c r="AS27" s="164" t="s">
        <v>179</v>
      </c>
      <c r="AT27" s="165" t="s">
        <v>409</v>
      </c>
      <c r="AU27" s="165" t="s">
        <v>410</v>
      </c>
      <c r="AV27" s="165" t="s">
        <v>413</v>
      </c>
    </row>
    <row r="28" spans="1:48" x14ac:dyDescent="0.15">
      <c r="AN28" s="126">
        <v>4</v>
      </c>
      <c r="AO28" s="126">
        <v>1</v>
      </c>
      <c r="AP28" s="126">
        <v>1</v>
      </c>
      <c r="AQ28" s="126">
        <v>3</v>
      </c>
      <c r="AR28" s="164" t="s">
        <v>414</v>
      </c>
      <c r="AS28" s="164" t="s">
        <v>183</v>
      </c>
      <c r="AT28" s="165" t="s">
        <v>409</v>
      </c>
      <c r="AU28" s="165" t="s">
        <v>410</v>
      </c>
      <c r="AV28" s="165" t="s">
        <v>415</v>
      </c>
    </row>
    <row r="29" spans="1:48" x14ac:dyDescent="0.15">
      <c r="AN29" s="126">
        <v>5</v>
      </c>
      <c r="AO29" s="126">
        <v>2</v>
      </c>
      <c r="AP29" s="126">
        <v>1</v>
      </c>
      <c r="AQ29" s="126">
        <v>1</v>
      </c>
      <c r="AR29" s="164" t="s">
        <v>416</v>
      </c>
      <c r="AS29" s="164" t="s">
        <v>190</v>
      </c>
      <c r="AT29" s="165" t="s">
        <v>417</v>
      </c>
      <c r="AU29" s="165" t="s">
        <v>418</v>
      </c>
      <c r="AV29" s="165" t="s">
        <v>419</v>
      </c>
    </row>
    <row r="30" spans="1:48" x14ac:dyDescent="0.15">
      <c r="AN30" s="126">
        <v>6</v>
      </c>
      <c r="AO30" s="126">
        <v>2</v>
      </c>
      <c r="AP30" s="126">
        <v>2</v>
      </c>
      <c r="AQ30" s="126">
        <v>1</v>
      </c>
      <c r="AR30" s="164" t="s">
        <v>420</v>
      </c>
      <c r="AS30" s="164" t="s">
        <v>200</v>
      </c>
      <c r="AT30" s="165" t="s">
        <v>417</v>
      </c>
      <c r="AU30" s="165" t="s">
        <v>421</v>
      </c>
      <c r="AV30" s="165" t="s">
        <v>422</v>
      </c>
    </row>
    <row r="31" spans="1:48" x14ac:dyDescent="0.15">
      <c r="AN31" s="126">
        <v>7</v>
      </c>
      <c r="AO31" s="126">
        <v>2</v>
      </c>
      <c r="AP31" s="126">
        <v>2</v>
      </c>
      <c r="AQ31" s="126">
        <v>2</v>
      </c>
      <c r="AR31" s="164" t="s">
        <v>423</v>
      </c>
      <c r="AS31" s="164" t="s">
        <v>204</v>
      </c>
      <c r="AT31" s="165" t="s">
        <v>417</v>
      </c>
      <c r="AU31" s="165" t="s">
        <v>421</v>
      </c>
      <c r="AV31" s="165" t="s">
        <v>424</v>
      </c>
    </row>
    <row r="32" spans="1:48" x14ac:dyDescent="0.15">
      <c r="AN32" s="126">
        <v>8</v>
      </c>
      <c r="AO32" s="126">
        <v>3</v>
      </c>
      <c r="AP32" s="126">
        <v>1</v>
      </c>
      <c r="AQ32" s="126">
        <v>1</v>
      </c>
      <c r="AR32" s="164" t="s">
        <v>425</v>
      </c>
      <c r="AS32" s="164" t="s">
        <v>212</v>
      </c>
      <c r="AT32" s="165" t="s">
        <v>426</v>
      </c>
      <c r="AU32" s="165" t="s">
        <v>427</v>
      </c>
      <c r="AV32" s="165" t="s">
        <v>428</v>
      </c>
    </row>
    <row r="33" spans="40:48" x14ac:dyDescent="0.15">
      <c r="AN33" s="126">
        <v>9</v>
      </c>
      <c r="AO33" s="126">
        <v>3</v>
      </c>
      <c r="AP33" s="126">
        <v>2</v>
      </c>
      <c r="AQ33" s="126">
        <v>1</v>
      </c>
      <c r="AR33" s="164" t="s">
        <v>429</v>
      </c>
      <c r="AS33" s="164" t="s">
        <v>217</v>
      </c>
      <c r="AT33" s="165" t="s">
        <v>426</v>
      </c>
      <c r="AU33" s="165" t="s">
        <v>430</v>
      </c>
      <c r="AV33" s="165" t="s">
        <v>431</v>
      </c>
    </row>
    <row r="34" spans="40:48" x14ac:dyDescent="0.15">
      <c r="AN34" s="126">
        <v>10</v>
      </c>
      <c r="AO34" s="126">
        <v>3</v>
      </c>
      <c r="AP34" s="126">
        <v>2</v>
      </c>
      <c r="AQ34" s="126">
        <v>2</v>
      </c>
      <c r="AR34" s="164" t="s">
        <v>432</v>
      </c>
      <c r="AS34" s="164" t="s">
        <v>220</v>
      </c>
      <c r="AT34" s="165" t="s">
        <v>426</v>
      </c>
      <c r="AU34" s="165" t="s">
        <v>430</v>
      </c>
      <c r="AV34" s="165" t="s">
        <v>433</v>
      </c>
    </row>
    <row r="35" spans="40:48" x14ac:dyDescent="0.15">
      <c r="AN35" s="126">
        <v>11</v>
      </c>
      <c r="AO35" s="126">
        <v>3</v>
      </c>
      <c r="AP35" s="126">
        <v>3</v>
      </c>
      <c r="AQ35" s="126">
        <v>1</v>
      </c>
      <c r="AR35" s="164" t="s">
        <v>434</v>
      </c>
      <c r="AS35" s="164" t="s">
        <v>225</v>
      </c>
      <c r="AT35" s="165" t="s">
        <v>426</v>
      </c>
      <c r="AU35" s="165" t="s">
        <v>435</v>
      </c>
      <c r="AV35" s="165" t="s">
        <v>436</v>
      </c>
    </row>
    <row r="36" spans="40:48" x14ac:dyDescent="0.15">
      <c r="AN36" s="126">
        <v>12</v>
      </c>
      <c r="AO36" s="126">
        <v>3</v>
      </c>
      <c r="AP36" s="126">
        <v>3</v>
      </c>
      <c r="AQ36" s="126">
        <v>2</v>
      </c>
      <c r="AR36" s="164" t="s">
        <v>437</v>
      </c>
      <c r="AS36" s="164" t="s">
        <v>228</v>
      </c>
      <c r="AT36" s="165" t="s">
        <v>426</v>
      </c>
      <c r="AU36" s="165" t="s">
        <v>435</v>
      </c>
      <c r="AV36" s="165" t="s">
        <v>438</v>
      </c>
    </row>
    <row r="37" spans="40:48" x14ac:dyDescent="0.15">
      <c r="AN37" s="126">
        <v>13</v>
      </c>
      <c r="AO37" s="126">
        <v>4</v>
      </c>
      <c r="AP37" s="126">
        <v>1</v>
      </c>
      <c r="AQ37" s="126">
        <v>1</v>
      </c>
      <c r="AR37" s="164" t="s">
        <v>439</v>
      </c>
      <c r="AS37" s="164" t="s">
        <v>237</v>
      </c>
      <c r="AT37" s="165" t="s">
        <v>440</v>
      </c>
      <c r="AU37" s="165" t="s">
        <v>441</v>
      </c>
      <c r="AV37" s="165" t="s">
        <v>442</v>
      </c>
    </row>
    <row r="38" spans="40:48" x14ac:dyDescent="0.15">
      <c r="AN38" s="126">
        <v>14</v>
      </c>
      <c r="AO38" s="126">
        <v>4</v>
      </c>
      <c r="AP38" s="126">
        <v>2</v>
      </c>
      <c r="AQ38" s="126">
        <v>1</v>
      </c>
      <c r="AR38" s="164" t="s">
        <v>443</v>
      </c>
      <c r="AS38" s="164" t="s">
        <v>243</v>
      </c>
      <c r="AT38" s="165" t="s">
        <v>440</v>
      </c>
      <c r="AU38" s="165" t="s">
        <v>444</v>
      </c>
      <c r="AV38" s="165" t="s">
        <v>445</v>
      </c>
    </row>
    <row r="39" spans="40:48" x14ac:dyDescent="0.15">
      <c r="AN39" s="126">
        <v>15</v>
      </c>
      <c r="AO39" s="126">
        <v>5</v>
      </c>
      <c r="AP39" s="126">
        <v>1</v>
      </c>
      <c r="AQ39" s="126">
        <v>1</v>
      </c>
      <c r="AR39" s="164" t="s">
        <v>446</v>
      </c>
      <c r="AS39" s="164" t="s">
        <v>254</v>
      </c>
      <c r="AT39" s="165" t="s">
        <v>447</v>
      </c>
      <c r="AU39" s="165" t="s">
        <v>448</v>
      </c>
      <c r="AV39" s="165" t="s">
        <v>449</v>
      </c>
    </row>
    <row r="40" spans="40:48" x14ac:dyDescent="0.15">
      <c r="AN40" s="126">
        <v>16</v>
      </c>
      <c r="AO40" s="126">
        <v>5</v>
      </c>
      <c r="AP40" s="126">
        <v>1</v>
      </c>
      <c r="AQ40" s="126">
        <v>2</v>
      </c>
      <c r="AR40" s="164" t="s">
        <v>450</v>
      </c>
      <c r="AS40" s="164" t="s">
        <v>257</v>
      </c>
      <c r="AT40" s="165" t="s">
        <v>447</v>
      </c>
      <c r="AU40" s="165" t="s">
        <v>448</v>
      </c>
      <c r="AV40" s="165" t="s">
        <v>451</v>
      </c>
    </row>
    <row r="41" spans="40:48" x14ac:dyDescent="0.15">
      <c r="AN41" s="126">
        <v>17</v>
      </c>
      <c r="AO41" s="126">
        <v>5</v>
      </c>
      <c r="AP41" s="126">
        <v>1</v>
      </c>
      <c r="AQ41" s="126">
        <v>3</v>
      </c>
      <c r="AR41" s="164" t="s">
        <v>452</v>
      </c>
      <c r="AS41" s="164" t="s">
        <v>260</v>
      </c>
      <c r="AT41" s="165" t="s">
        <v>447</v>
      </c>
      <c r="AU41" s="165" t="s">
        <v>448</v>
      </c>
      <c r="AV41" s="165" t="s">
        <v>453</v>
      </c>
    </row>
    <row r="42" spans="40:48" x14ac:dyDescent="0.15">
      <c r="AN42" s="126">
        <v>18</v>
      </c>
      <c r="AO42" s="126">
        <v>5</v>
      </c>
      <c r="AP42" s="126">
        <v>1</v>
      </c>
      <c r="AQ42" s="126">
        <v>4</v>
      </c>
      <c r="AR42" s="164" t="s">
        <v>454</v>
      </c>
      <c r="AS42" s="164" t="s">
        <v>266</v>
      </c>
      <c r="AT42" s="165" t="s">
        <v>447</v>
      </c>
      <c r="AU42" s="165" t="s">
        <v>448</v>
      </c>
      <c r="AV42" s="165" t="s">
        <v>455</v>
      </c>
    </row>
    <row r="43" spans="40:48" x14ac:dyDescent="0.15">
      <c r="AN43" s="126">
        <v>19</v>
      </c>
      <c r="AO43" s="126">
        <v>5</v>
      </c>
      <c r="AP43" s="126">
        <v>2</v>
      </c>
      <c r="AQ43" s="126">
        <v>1</v>
      </c>
      <c r="AR43" s="164" t="s">
        <v>456</v>
      </c>
      <c r="AS43" s="164" t="s">
        <v>273</v>
      </c>
      <c r="AT43" s="165" t="s">
        <v>447</v>
      </c>
      <c r="AU43" s="165" t="s">
        <v>457</v>
      </c>
      <c r="AV43" s="165" t="s">
        <v>458</v>
      </c>
    </row>
    <row r="44" spans="40:48" x14ac:dyDescent="0.15">
      <c r="AN44" s="126">
        <v>20</v>
      </c>
      <c r="AO44" s="126">
        <v>6</v>
      </c>
      <c r="AP44" s="126">
        <v>1</v>
      </c>
      <c r="AQ44" s="126">
        <v>1</v>
      </c>
      <c r="AR44" s="164" t="s">
        <v>459</v>
      </c>
      <c r="AS44" s="164" t="s">
        <v>288</v>
      </c>
      <c r="AT44" s="165" t="s">
        <v>460</v>
      </c>
      <c r="AU44" s="165" t="s">
        <v>461</v>
      </c>
      <c r="AV44" s="165" t="s">
        <v>462</v>
      </c>
    </row>
    <row r="45" spans="40:48" x14ac:dyDescent="0.15">
      <c r="AN45" s="126">
        <v>21</v>
      </c>
      <c r="AO45" s="126">
        <v>6</v>
      </c>
      <c r="AP45" s="126">
        <v>2</v>
      </c>
      <c r="AQ45" s="126">
        <v>1</v>
      </c>
      <c r="AR45" s="164" t="s">
        <v>463</v>
      </c>
      <c r="AS45" s="164" t="s">
        <v>297</v>
      </c>
      <c r="AT45" s="165" t="s">
        <v>460</v>
      </c>
      <c r="AU45" s="165" t="s">
        <v>464</v>
      </c>
      <c r="AV45" s="165" t="s">
        <v>465</v>
      </c>
    </row>
    <row r="46" spans="40:48" x14ac:dyDescent="0.15">
      <c r="AN46" s="126">
        <v>22</v>
      </c>
      <c r="AO46" s="126">
        <v>6</v>
      </c>
      <c r="AP46" s="126">
        <v>2</v>
      </c>
      <c r="AQ46" s="126">
        <v>2</v>
      </c>
      <c r="AR46" s="164" t="s">
        <v>466</v>
      </c>
      <c r="AS46" s="164" t="s">
        <v>301</v>
      </c>
      <c r="AT46" s="165" t="s">
        <v>460</v>
      </c>
      <c r="AU46" s="165" t="s">
        <v>464</v>
      </c>
      <c r="AV46" s="165" t="s">
        <v>467</v>
      </c>
    </row>
    <row r="47" spans="40:48" x14ac:dyDescent="0.15">
      <c r="AN47" s="126">
        <v>23</v>
      </c>
      <c r="AO47" s="126">
        <v>6</v>
      </c>
      <c r="AP47" s="126">
        <v>3</v>
      </c>
      <c r="AQ47" s="126">
        <v>1</v>
      </c>
      <c r="AR47" s="164" t="s">
        <v>468</v>
      </c>
      <c r="AS47" s="164" t="s">
        <v>308</v>
      </c>
      <c r="AT47" s="165" t="s">
        <v>460</v>
      </c>
      <c r="AU47" s="165" t="s">
        <v>469</v>
      </c>
      <c r="AV47" s="165" t="s">
        <v>470</v>
      </c>
    </row>
    <row r="48" spans="40:48" x14ac:dyDescent="0.15">
      <c r="AN48" s="126">
        <v>24</v>
      </c>
      <c r="AO48" s="126">
        <v>6</v>
      </c>
      <c r="AP48" s="126">
        <v>3</v>
      </c>
      <c r="AQ48" s="126">
        <v>2</v>
      </c>
      <c r="AR48" s="164" t="s">
        <v>471</v>
      </c>
      <c r="AS48" s="164" t="s">
        <v>312</v>
      </c>
      <c r="AT48" s="165" t="s">
        <v>460</v>
      </c>
      <c r="AU48" s="165" t="s">
        <v>469</v>
      </c>
      <c r="AV48" s="165" t="s">
        <v>472</v>
      </c>
    </row>
    <row r="49" spans="40:48" x14ac:dyDescent="0.15">
      <c r="AN49" s="126">
        <v>25</v>
      </c>
      <c r="AO49" s="126">
        <v>6</v>
      </c>
      <c r="AP49" s="126">
        <v>3</v>
      </c>
      <c r="AQ49" s="126">
        <v>3</v>
      </c>
      <c r="AR49" s="164" t="s">
        <v>473</v>
      </c>
      <c r="AS49" s="164" t="s">
        <v>318</v>
      </c>
      <c r="AT49" s="165" t="s">
        <v>460</v>
      </c>
      <c r="AU49" s="165" t="s">
        <v>469</v>
      </c>
      <c r="AV49" s="165" t="s">
        <v>474</v>
      </c>
    </row>
    <row r="50" spans="40:48" x14ac:dyDescent="0.15">
      <c r="AN50" s="126">
        <v>26</v>
      </c>
      <c r="AO50" s="126">
        <v>6</v>
      </c>
      <c r="AP50" s="126">
        <v>3</v>
      </c>
      <c r="AQ50" s="126">
        <v>4</v>
      </c>
      <c r="AR50" s="164" t="s">
        <v>475</v>
      </c>
      <c r="AS50" s="164" t="s">
        <v>321</v>
      </c>
      <c r="AT50" s="165" t="s">
        <v>460</v>
      </c>
      <c r="AU50" s="165" t="s">
        <v>469</v>
      </c>
      <c r="AV50" s="165" t="s">
        <v>476</v>
      </c>
    </row>
    <row r="51" spans="40:48" x14ac:dyDescent="0.15">
      <c r="AN51" s="126">
        <v>27</v>
      </c>
      <c r="AO51" s="126">
        <v>6</v>
      </c>
      <c r="AP51" s="126">
        <v>5</v>
      </c>
      <c r="AQ51" s="126">
        <v>1</v>
      </c>
      <c r="AR51" s="164" t="s">
        <v>477</v>
      </c>
      <c r="AS51" s="164" t="s">
        <v>327</v>
      </c>
      <c r="AT51" s="165" t="s">
        <v>460</v>
      </c>
      <c r="AU51" s="165" t="s">
        <v>478</v>
      </c>
      <c r="AV51" s="165" t="s">
        <v>479</v>
      </c>
    </row>
    <row r="52" spans="40:48" x14ac:dyDescent="0.15">
      <c r="AN52" s="126">
        <v>28</v>
      </c>
      <c r="AO52" s="126">
        <v>6</v>
      </c>
      <c r="AP52" s="126">
        <v>5</v>
      </c>
      <c r="AQ52" s="126">
        <v>2</v>
      </c>
      <c r="AR52" s="164" t="s">
        <v>480</v>
      </c>
      <c r="AS52" s="164" t="s">
        <v>330</v>
      </c>
      <c r="AT52" s="165" t="s">
        <v>460</v>
      </c>
      <c r="AU52" s="165" t="s">
        <v>478</v>
      </c>
      <c r="AV52" s="165" t="s">
        <v>481</v>
      </c>
    </row>
    <row r="53" spans="40:48" x14ac:dyDescent="0.15">
      <c r="AN53" s="126">
        <v>29</v>
      </c>
      <c r="AO53" s="126">
        <v>6</v>
      </c>
      <c r="AP53" s="126">
        <v>6</v>
      </c>
      <c r="AQ53" s="126">
        <v>1</v>
      </c>
      <c r="AR53" s="164" t="s">
        <v>482</v>
      </c>
      <c r="AS53" s="164" t="s">
        <v>337</v>
      </c>
      <c r="AT53" s="165" t="s">
        <v>460</v>
      </c>
      <c r="AU53" s="165" t="s">
        <v>483</v>
      </c>
      <c r="AV53" s="165" t="s">
        <v>484</v>
      </c>
    </row>
    <row r="54" spans="40:48" x14ac:dyDescent="0.15">
      <c r="AN54" s="126">
        <v>30</v>
      </c>
      <c r="AO54" s="126">
        <v>6</v>
      </c>
      <c r="AP54" s="126">
        <v>6</v>
      </c>
      <c r="AQ54" s="126">
        <v>2</v>
      </c>
      <c r="AR54" s="164" t="s">
        <v>485</v>
      </c>
      <c r="AS54" s="164" t="s">
        <v>341</v>
      </c>
      <c r="AT54" s="165" t="s">
        <v>460</v>
      </c>
      <c r="AU54" s="165" t="s">
        <v>483</v>
      </c>
      <c r="AV54" s="165" t="s">
        <v>486</v>
      </c>
    </row>
    <row r="55" spans="40:48" x14ac:dyDescent="0.15">
      <c r="AN55" s="126">
        <v>31</v>
      </c>
      <c r="AO55" s="126">
        <v>6</v>
      </c>
      <c r="AP55" s="126">
        <v>4</v>
      </c>
      <c r="AQ55" s="126">
        <v>1</v>
      </c>
      <c r="AR55" s="164" t="s">
        <v>487</v>
      </c>
      <c r="AS55" s="164" t="s">
        <v>347</v>
      </c>
      <c r="AT55" s="165" t="s">
        <v>460</v>
      </c>
      <c r="AU55" s="165" t="s">
        <v>488</v>
      </c>
      <c r="AV55" s="165" t="s">
        <v>489</v>
      </c>
    </row>
    <row r="56" spans="40:48" x14ac:dyDescent="0.15">
      <c r="AN56" s="126">
        <v>32</v>
      </c>
      <c r="AO56" s="126">
        <v>6</v>
      </c>
      <c r="AP56" s="126">
        <v>4</v>
      </c>
      <c r="AQ56" s="126">
        <v>2</v>
      </c>
      <c r="AR56" s="164" t="s">
        <v>490</v>
      </c>
      <c r="AS56" s="164" t="s">
        <v>355</v>
      </c>
      <c r="AT56" s="165" t="s">
        <v>460</v>
      </c>
      <c r="AU56" s="165" t="s">
        <v>488</v>
      </c>
      <c r="AV56" s="165" t="s">
        <v>491</v>
      </c>
    </row>
    <row r="57" spans="40:48" x14ac:dyDescent="0.15">
      <c r="AN57" s="126">
        <v>33</v>
      </c>
      <c r="AO57" s="126">
        <v>6</v>
      </c>
      <c r="AP57" s="126">
        <v>4</v>
      </c>
      <c r="AQ57" s="126">
        <v>3</v>
      </c>
      <c r="AR57" s="164" t="s">
        <v>492</v>
      </c>
      <c r="AS57" s="164" t="s">
        <v>361</v>
      </c>
      <c r="AT57" s="165" t="s">
        <v>460</v>
      </c>
      <c r="AU57" s="165" t="s">
        <v>488</v>
      </c>
      <c r="AV57" s="165" t="s">
        <v>493</v>
      </c>
    </row>
    <row r="58" spans="40:48" x14ac:dyDescent="0.15">
      <c r="AN58" s="126">
        <v>34</v>
      </c>
      <c r="AO58" s="126">
        <v>6</v>
      </c>
      <c r="AP58" s="126">
        <v>4</v>
      </c>
      <c r="AQ58" s="126">
        <v>4</v>
      </c>
      <c r="AR58" s="164" t="s">
        <v>494</v>
      </c>
      <c r="AS58" s="164" t="s">
        <v>369</v>
      </c>
      <c r="AT58" s="165" t="s">
        <v>460</v>
      </c>
      <c r="AU58" s="165" t="s">
        <v>488</v>
      </c>
      <c r="AV58" s="165" t="s">
        <v>495</v>
      </c>
    </row>
    <row r="59" spans="40:48" x14ac:dyDescent="0.15">
      <c r="AN59" s="126">
        <v>35</v>
      </c>
      <c r="AO59" s="126">
        <v>6</v>
      </c>
      <c r="AP59" s="126">
        <v>4</v>
      </c>
      <c r="AQ59" s="126">
        <v>5</v>
      </c>
      <c r="AR59" s="164" t="s">
        <v>496</v>
      </c>
      <c r="AS59" s="164" t="s">
        <v>374</v>
      </c>
      <c r="AT59" s="165" t="s">
        <v>460</v>
      </c>
      <c r="AU59" s="165" t="s">
        <v>488</v>
      </c>
      <c r="AV59" s="165" t="s">
        <v>497</v>
      </c>
    </row>
    <row r="60" spans="40:48" x14ac:dyDescent="0.15">
      <c r="AN60" s="126">
        <v>36</v>
      </c>
      <c r="AO60" s="126">
        <v>6</v>
      </c>
      <c r="AP60" s="126">
        <v>4</v>
      </c>
      <c r="AQ60" s="126">
        <v>6</v>
      </c>
      <c r="AR60" s="164" t="s">
        <v>498</v>
      </c>
      <c r="AS60" s="164" t="s">
        <v>380</v>
      </c>
      <c r="AT60" s="165" t="s">
        <v>460</v>
      </c>
      <c r="AU60" s="165" t="s">
        <v>488</v>
      </c>
      <c r="AV60" s="165" t="s">
        <v>499</v>
      </c>
    </row>
    <row r="61" spans="40:48" x14ac:dyDescent="0.15">
      <c r="AN61" s="126">
        <v>37</v>
      </c>
      <c r="AO61" s="126">
        <v>6</v>
      </c>
      <c r="AP61" s="126">
        <v>4</v>
      </c>
      <c r="AQ61" s="126">
        <v>7</v>
      </c>
      <c r="AR61" s="164" t="s">
        <v>500</v>
      </c>
      <c r="AS61" s="164" t="s">
        <v>388</v>
      </c>
      <c r="AT61" s="165" t="s">
        <v>460</v>
      </c>
      <c r="AU61" s="165" t="s">
        <v>488</v>
      </c>
      <c r="AV61" s="165" t="s">
        <v>501</v>
      </c>
    </row>
    <row r="62" spans="40:48" x14ac:dyDescent="0.15">
      <c r="AN62" s="126">
        <v>38</v>
      </c>
      <c r="AO62" s="126">
        <v>6</v>
      </c>
      <c r="AP62" s="126">
        <v>4</v>
      </c>
      <c r="AQ62" s="126">
        <v>8</v>
      </c>
      <c r="AR62" s="164" t="s">
        <v>502</v>
      </c>
      <c r="AS62" s="164" t="s">
        <v>395</v>
      </c>
      <c r="AT62" s="165" t="s">
        <v>460</v>
      </c>
      <c r="AU62" s="165" t="s">
        <v>488</v>
      </c>
      <c r="AV62" s="165" t="s">
        <v>503</v>
      </c>
    </row>
    <row r="63" spans="40:48" x14ac:dyDescent="0.15">
      <c r="AN63" s="126">
        <v>39</v>
      </c>
      <c r="AO63" s="126">
        <v>6</v>
      </c>
      <c r="AP63" s="126">
        <v>4</v>
      </c>
      <c r="AQ63" s="126">
        <v>9</v>
      </c>
      <c r="AR63" s="164" t="s">
        <v>504</v>
      </c>
      <c r="AS63" s="164" t="s">
        <v>403</v>
      </c>
      <c r="AT63" s="165" t="s">
        <v>460</v>
      </c>
      <c r="AU63" s="165" t="s">
        <v>488</v>
      </c>
      <c r="AV63" s="165" t="s">
        <v>505</v>
      </c>
    </row>
  </sheetData>
  <sheetProtection algorithmName="SHA-512" hashValue="byvLtYsx3XvNqFzdRC775qwecj2UM7jaa7nR9yPadE/eLC2RwAv6R0BOojEebilmI0DGhNbKNQ5JNgeNPvkRaw==" saltValue="8VW1ziVVo9hMR4UlnaCZ0w==" spinCount="100000" sheet="1" objects="1" scenarios="1" formatCells="0"/>
  <mergeCells count="24">
    <mergeCell ref="B6:E6"/>
    <mergeCell ref="F6:AG6"/>
    <mergeCell ref="F5:K5"/>
    <mergeCell ref="L5:AG5"/>
    <mergeCell ref="B4:O4"/>
    <mergeCell ref="P4:AG4"/>
    <mergeCell ref="B7:E7"/>
    <mergeCell ref="F7:AG7"/>
    <mergeCell ref="B11:E11"/>
    <mergeCell ref="F11:AG11"/>
    <mergeCell ref="B12:E12"/>
    <mergeCell ref="F12:AG12"/>
    <mergeCell ref="F10:K10"/>
    <mergeCell ref="L10:AG10"/>
    <mergeCell ref="B9:O9"/>
    <mergeCell ref="P9:AG9"/>
    <mergeCell ref="B17:E17"/>
    <mergeCell ref="F17:AG17"/>
    <mergeCell ref="F15:K15"/>
    <mergeCell ref="L15:AG15"/>
    <mergeCell ref="B14:O14"/>
    <mergeCell ref="P14:AG14"/>
    <mergeCell ref="B16:E16"/>
    <mergeCell ref="F16:AG16"/>
  </mergeCells>
  <phoneticPr fontId="2"/>
  <dataValidations disablePrompts="1" count="2">
    <dataValidation type="textLength" imeMode="on" operator="lessThanOrEqual" allowBlank="1" showInputMessage="1" showErrorMessage="1" errorTitle="もう一度入力してください！" error="文字数がオーバーしました。_x000a_（40文字までになるように短くしてください。）" sqref="F16:AG16 F6:AG6 F11:AG11" xr:uid="{00000000-0002-0000-0800-000000000000}">
      <formula1>40</formula1>
    </dataValidation>
    <dataValidation type="textLength" imeMode="on" operator="lessThanOrEqual" allowBlank="1" showInputMessage="1" showErrorMessage="1" errorTitle="もう一度入力してください！" error="文字数がオーバーしました。_x000a_（256文字までになるように短くしてください。）" sqref="F17:AG17 F7:AG7 F12:AG12" xr:uid="{00000000-0002-0000-0800-000001000000}">
      <formula1>256</formula1>
    </dataValidation>
  </dataValidations>
  <pageMargins left="0.78700000000000003" right="0.78700000000000003" top="0.98399999999999999" bottom="0.98399999999999999" header="0.51200000000000001" footer="0.51200000000000001"/>
  <pageSetup paperSize="9" scale="84" orientation="portrait" blackAndWhite="1" verticalDpi="300" r:id="rId1"/>
  <headerFooter alignWithMargins="0">
    <oddFooter>&amp;R&amp;P／&amp;N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print="0" autoLine="0" autoPict="0">
                <anchor moveWithCells="1">
                  <from>
                    <xdr:col>5</xdr:col>
                    <xdr:colOff>57150</xdr:colOff>
                    <xdr:row>4</xdr:row>
                    <xdr:rowOff>209550</xdr:rowOff>
                  </from>
                  <to>
                    <xdr:col>10</xdr:col>
                    <xdr:colOff>171450</xdr:colOff>
                    <xdr:row>4</xdr:row>
                    <xdr:rowOff>533400</xdr:rowOff>
                  </to>
                </anchor>
              </controlPr>
            </control>
          </mc:Choice>
        </mc:AlternateContent>
        <mc:AlternateContent xmlns:mc="http://schemas.openxmlformats.org/markup-compatibility/2006">
          <mc:Choice Requires="x14">
            <control shapeId="8194" r:id="rId5" name="Drop Down 2">
              <controlPr defaultSize="0" print="0" autoLine="0" autoPict="0">
                <anchor moveWithCells="1">
                  <from>
                    <xdr:col>5</xdr:col>
                    <xdr:colOff>57150</xdr:colOff>
                    <xdr:row>9</xdr:row>
                    <xdr:rowOff>209550</xdr:rowOff>
                  </from>
                  <to>
                    <xdr:col>10</xdr:col>
                    <xdr:colOff>171450</xdr:colOff>
                    <xdr:row>9</xdr:row>
                    <xdr:rowOff>533400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5</xdr:col>
                    <xdr:colOff>57150</xdr:colOff>
                    <xdr:row>14</xdr:row>
                    <xdr:rowOff>209550</xdr:rowOff>
                  </from>
                  <to>
                    <xdr:col>10</xdr:col>
                    <xdr:colOff>171450</xdr:colOff>
                    <xdr:row>14</xdr:row>
                    <xdr:rowOff>533400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E16"/>
  <sheetViews>
    <sheetView zoomScaleNormal="100" zoomScaleSheetLayoutView="100" workbookViewId="0"/>
  </sheetViews>
  <sheetFormatPr defaultRowHeight="13.5" x14ac:dyDescent="0.15"/>
  <cols>
    <col min="1" max="1" width="3" customWidth="1"/>
    <col min="2" max="2" width="7.5" customWidth="1"/>
    <col min="3" max="3" width="60.625" customWidth="1"/>
    <col min="4" max="4" width="15.375" customWidth="1"/>
  </cols>
  <sheetData>
    <row r="1" spans="1:5" ht="18" customHeight="1" x14ac:dyDescent="0.15">
      <c r="A1" s="5" t="str">
        <f>"〔全体の評価講評：" &amp; 評価結果報告書!B23 &amp; "〕"</f>
        <v>〔全体の評価講評：認可外保育施設（ベビーホテル等）〕</v>
      </c>
      <c r="B1" s="32"/>
      <c r="C1" s="32"/>
      <c r="D1" s="140" t="s">
        <v>146</v>
      </c>
    </row>
    <row r="2" spans="1:5" ht="18" customHeight="1" x14ac:dyDescent="0.15">
      <c r="A2" s="361" t="str">
        <f>"《事業所名： " &amp; 評価結果報告書!B24 &amp; "》"</f>
        <v>《事業所名： 》</v>
      </c>
      <c r="B2" s="361"/>
      <c r="C2" s="361"/>
      <c r="D2" s="361"/>
    </row>
    <row r="3" spans="1:5" ht="18" customHeight="1" x14ac:dyDescent="0.15">
      <c r="A3" s="18" t="s">
        <v>0</v>
      </c>
      <c r="B3" s="362" t="s">
        <v>2</v>
      </c>
      <c r="C3" s="363"/>
      <c r="D3" s="364"/>
    </row>
    <row r="4" spans="1:5" ht="30" customHeight="1" x14ac:dyDescent="0.15">
      <c r="A4" s="357">
        <v>1</v>
      </c>
      <c r="B4" s="19" t="s">
        <v>3</v>
      </c>
      <c r="C4" s="174"/>
      <c r="D4" s="176"/>
      <c r="E4" s="2" t="str">
        <f>IF(LEN(C4)=0,"",IF(64-LEN(C4)&gt;0,"残り" &amp; 64-LEN(C4) &amp; "文字",IF(64-LEN(C4)=0,"","文字数がオーバーしています")))</f>
        <v/>
      </c>
    </row>
    <row r="5" spans="1:5" ht="87.95" customHeight="1" x14ac:dyDescent="0.15">
      <c r="A5" s="358"/>
      <c r="B5" s="20" t="s">
        <v>5</v>
      </c>
      <c r="C5" s="359"/>
      <c r="D5" s="360"/>
      <c r="E5" s="2" t="str">
        <f>IF(LEN(C5)=0,"",IF(256-LEN(C5)&gt;0,"残り" &amp; 256-LEN(C5) &amp; "文字",IF(256-LEN(C5)=0,"","文字数がオーバーしています")))</f>
        <v/>
      </c>
    </row>
    <row r="6" spans="1:5" ht="30" customHeight="1" x14ac:dyDescent="0.15">
      <c r="A6" s="357">
        <v>2</v>
      </c>
      <c r="B6" s="19" t="s">
        <v>3</v>
      </c>
      <c r="C6" s="174"/>
      <c r="D6" s="176"/>
      <c r="E6" s="2" t="str">
        <f>IF(LEN(C6)=0,"",IF(64-LEN(C6)&gt;0,"残り" &amp; 64-LEN(C6) &amp; "文字",IF(64-LEN(C6)=0,"","文字数がオーバーしています")))</f>
        <v/>
      </c>
    </row>
    <row r="7" spans="1:5" ht="87.95" customHeight="1" x14ac:dyDescent="0.15">
      <c r="A7" s="358"/>
      <c r="B7" s="20" t="s">
        <v>112</v>
      </c>
      <c r="C7" s="359"/>
      <c r="D7" s="360"/>
      <c r="E7" s="2" t="str">
        <f>IF(LEN(C7)=0,"",IF(256-LEN(C7)&gt;0,"残り" &amp; 256-LEN(C7) &amp; "文字",IF(256-LEN(C7)=0,"","文字数がオーバーしています")))</f>
        <v/>
      </c>
    </row>
    <row r="8" spans="1:5" ht="30" customHeight="1" x14ac:dyDescent="0.15">
      <c r="A8" s="357">
        <v>3</v>
      </c>
      <c r="B8" s="19" t="s">
        <v>3</v>
      </c>
      <c r="C8" s="174"/>
      <c r="D8" s="176"/>
      <c r="E8" s="2" t="str">
        <f>IF(LEN(C8)=0,"",IF(64-LEN(C8)&gt;0,"残り" &amp; 64-LEN(C8) &amp; "文字",IF(64-LEN(C8)=0,"","文字数がオーバーしています")))</f>
        <v/>
      </c>
    </row>
    <row r="9" spans="1:5" ht="87.95" customHeight="1" x14ac:dyDescent="0.15">
      <c r="A9" s="358"/>
      <c r="B9" s="20" t="s">
        <v>4</v>
      </c>
      <c r="C9" s="359"/>
      <c r="D9" s="360"/>
      <c r="E9" s="2" t="str">
        <f>IF(LEN(C9)=0,"",IF(256-LEN(C9)&gt;0,"残り" &amp; 256-LEN(C9) &amp; "文字",IF(256-LEN(C9)=0,"","文字数がオーバーしています")))</f>
        <v/>
      </c>
    </row>
    <row r="10" spans="1:5" ht="18" customHeight="1" x14ac:dyDescent="0.15">
      <c r="A10" s="18" t="s">
        <v>0</v>
      </c>
      <c r="B10" s="362" t="s">
        <v>6</v>
      </c>
      <c r="C10" s="363"/>
      <c r="D10" s="364"/>
    </row>
    <row r="11" spans="1:5" ht="30" customHeight="1" x14ac:dyDescent="0.15">
      <c r="A11" s="357">
        <v>1</v>
      </c>
      <c r="B11" s="19" t="s">
        <v>3</v>
      </c>
      <c r="C11" s="174"/>
      <c r="D11" s="176"/>
      <c r="E11" s="2" t="str">
        <f>IF(LEN(C11)=0,"",IF(64-LEN(C11)&gt;0,"残り" &amp; 64-LEN(C11) &amp; "文字",IF(64-LEN(C11)=0,"","文字数がオーバーしています")))</f>
        <v/>
      </c>
    </row>
    <row r="12" spans="1:5" ht="87.95" customHeight="1" x14ac:dyDescent="0.15">
      <c r="A12" s="358"/>
      <c r="B12" s="20" t="s">
        <v>4</v>
      </c>
      <c r="C12" s="359"/>
      <c r="D12" s="360"/>
      <c r="E12" s="2" t="str">
        <f>IF(LEN(C12)=0,"",IF(256-LEN(C12)&gt;0,"残り" &amp; 256-LEN(C12) &amp; "文字",IF(256-LEN(C12)=0,"","文字数がオーバーしています")))</f>
        <v/>
      </c>
    </row>
    <row r="13" spans="1:5" ht="30" customHeight="1" x14ac:dyDescent="0.15">
      <c r="A13" s="357">
        <v>2</v>
      </c>
      <c r="B13" s="19" t="s">
        <v>3</v>
      </c>
      <c r="C13" s="174"/>
      <c r="D13" s="176"/>
      <c r="E13" s="2" t="str">
        <f>IF(LEN(C13)=0,"",IF(64-LEN(C13)&gt;0,"残り" &amp; 64-LEN(C13) &amp; "文字",IF(64-LEN(C13)=0,"","文字数がオーバーしています")))</f>
        <v/>
      </c>
    </row>
    <row r="14" spans="1:5" ht="87.95" customHeight="1" x14ac:dyDescent="0.15">
      <c r="A14" s="358"/>
      <c r="B14" s="20" t="s">
        <v>4</v>
      </c>
      <c r="C14" s="359"/>
      <c r="D14" s="360"/>
      <c r="E14" s="2" t="str">
        <f>IF(LEN(C14)=0,"",IF(256-LEN(C14)&gt;0,"残り" &amp; 256-LEN(C14) &amp; "文字",IF(256-LEN(C14)=0,"","文字数がオーバーしています")))</f>
        <v/>
      </c>
    </row>
    <row r="15" spans="1:5" ht="30" customHeight="1" x14ac:dyDescent="0.15">
      <c r="A15" s="357">
        <v>3</v>
      </c>
      <c r="B15" s="19" t="s">
        <v>3</v>
      </c>
      <c r="C15" s="174"/>
      <c r="D15" s="176"/>
      <c r="E15" s="2" t="str">
        <f>IF(LEN(C15)=0,"",IF(64-LEN(C15)&gt;0,"残り" &amp; 64-LEN(C15) &amp; "文字",IF(64-LEN(C15)=0,"","文字数がオーバーしています")))</f>
        <v/>
      </c>
    </row>
    <row r="16" spans="1:5" ht="87.95" customHeight="1" x14ac:dyDescent="0.15">
      <c r="A16" s="358"/>
      <c r="B16" s="20" t="s">
        <v>4</v>
      </c>
      <c r="C16" s="359"/>
      <c r="D16" s="360"/>
      <c r="E16" s="2" t="str">
        <f>IF(LEN(C16)=0,"",IF(256-LEN(C16)&gt;0,"残り" &amp; 256-LEN(C16) &amp; "文字",IF(256-LEN(C16)=0,"","文字数がオーバーしています")))</f>
        <v/>
      </c>
    </row>
  </sheetData>
  <sheetProtection algorithmName="SHA-512" hashValue="giXFtrKGw8AxccR8B6zeSWcmVjeKDbFQLA4Yoi0edSL/AAdAje/cwMERFxeBW6fxjYS5ZShkbyc9zSHquEXKFQ==" saltValue="lp0RxEY4pvYiXfmmKed6NA==" spinCount="100000" sheet="1" objects="1" scenarios="1" formatCells="0"/>
  <mergeCells count="21">
    <mergeCell ref="C9:D9"/>
    <mergeCell ref="A6:A7"/>
    <mergeCell ref="A11:A12"/>
    <mergeCell ref="A8:A9"/>
    <mergeCell ref="B10:D10"/>
    <mergeCell ref="C8:D8"/>
    <mergeCell ref="C7:D7"/>
    <mergeCell ref="A2:D2"/>
    <mergeCell ref="B3:D3"/>
    <mergeCell ref="C4:D4"/>
    <mergeCell ref="C5:D5"/>
    <mergeCell ref="C6:D6"/>
    <mergeCell ref="A4:A5"/>
    <mergeCell ref="A15:A16"/>
    <mergeCell ref="C14:D14"/>
    <mergeCell ref="C15:D15"/>
    <mergeCell ref="C16:D16"/>
    <mergeCell ref="C11:D11"/>
    <mergeCell ref="C12:D12"/>
    <mergeCell ref="C13:D13"/>
    <mergeCell ref="A13:A14"/>
  </mergeCells>
  <phoneticPr fontId="2"/>
  <dataValidations count="2">
    <dataValidation type="textLength" imeMode="on" operator="lessThanOrEqual" allowBlank="1" showErrorMessage="1" errorTitle="もう一度入力してください！" error="文字数がオーバーしました。_x000a_（64文字までになるように短くしてください。）" sqref="C4:D4 C15:D15 C13:D13 C11:D11 C8:D8 C6:D6" xr:uid="{00000000-0002-0000-0900-000000000000}">
      <formula1>64</formula1>
    </dataValidation>
    <dataValidation type="textLength" imeMode="on" operator="lessThanOrEqual" allowBlank="1" showErrorMessage="1" errorTitle="もう一度入力してください！" error="文字数がオーバーしました。_x000a_（256文字までになるように短くしてください。）" sqref="C16:D16 C5:D5 C7:D7 C9:D9 C12:D12 C14:D14" xr:uid="{00000000-0002-0000-0900-000001000000}">
      <formula1>256</formula1>
    </dataValidation>
  </dataValidations>
  <printOptions horizontalCentered="1"/>
  <pageMargins left="0.59055118110236227" right="0.59055118110236227" top="0.59055118110236227" bottom="0.39370078740157483" header="0.51181102362204722" footer="0.31496062992125984"/>
  <pageSetup paperSize="9" orientation="portrait" blackAndWhite="1"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評価結果報告書</vt:lpstr>
      <vt:lpstr>理念・方針等</vt:lpstr>
      <vt:lpstr>利用者調査Ｃ（月極保育用利用者調査）</vt:lpstr>
      <vt:lpstr>利用者調査Ｃ（時間預かり（一時預かり）保育用利用者調査）</vt:lpstr>
      <vt:lpstr>組織マネジメント</vt:lpstr>
      <vt:lpstr>サービス分析</vt:lpstr>
      <vt:lpstr>事業者が特に力を入れている取り組み</vt:lpstr>
      <vt:lpstr>全体の評価講評</vt:lpstr>
      <vt:lpstr>サービス分析!Print_Area</vt:lpstr>
      <vt:lpstr>事業者が特に力を入れている取り組み!Print_Area</vt:lpstr>
      <vt:lpstr>全体の評価講評!Print_Area</vt:lpstr>
      <vt:lpstr>組織マネジメント!Print_Area</vt:lpstr>
      <vt:lpstr>評価結果報告書!Print_Area</vt:lpstr>
      <vt:lpstr>'利用者調査Ｃ（月極保育用利用者調査）'!Print_Area</vt:lpstr>
      <vt:lpstr>'利用者調査Ｃ（時間預かり（一時預かり）保育用利用者調査）'!Print_Area</vt:lpstr>
      <vt:lpstr>理念・方針等!Print_Area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評価結果報告書</dc:title>
  <dc:creator>東京都福祉サービス評価推進機構</dc:creator>
  <cp:lastModifiedBy>A-BY.松本雅貴</cp:lastModifiedBy>
  <cp:lastPrinted>2022-03-18T10:01:50Z</cp:lastPrinted>
  <dcterms:created xsi:type="dcterms:W3CDTF">2002-06-03T00:57:06Z</dcterms:created>
  <dcterms:modified xsi:type="dcterms:W3CDTF">2022-03-27T07:19:57Z</dcterms:modified>
</cp:coreProperties>
</file>